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ahlevan\arabi\"/>
    </mc:Choice>
  </mc:AlternateContent>
  <bookViews>
    <workbookView xWindow="0" yWindow="0" windowWidth="24000" windowHeight="9630" tabRatio="1000"/>
  </bookViews>
  <sheets>
    <sheet name="سهام" sheetId="1" r:id="rId1"/>
    <sheet name="تبعی" sheetId="16" r:id="rId2"/>
    <sheet name="اوراق مشارکت" sheetId="17" r:id="rId3"/>
    <sheet name=" تعدیل قیمت " sheetId="18" r:id="rId4"/>
    <sheet name="سپرده " sheetId="6" r:id="rId5"/>
    <sheet name="گواهی سپرده " sheetId="19" r:id="rId6"/>
    <sheet name="جمع درآمدها" sheetId="15" r:id="rId7"/>
    <sheet name="سرمایه گذاری در سهام " sheetId="11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 گذاری در اوراق بهادار " sheetId="20" r:id="rId12"/>
    <sheet name="درآمد سپرده بانکی " sheetId="13" r:id="rId13"/>
    <sheet name="سود اوراق بهادار و سپرده بانکی " sheetId="7" r:id="rId14"/>
    <sheet name="سایر درآمدها " sheetId="14" r:id="rId15"/>
  </sheets>
  <definedNames>
    <definedName name="_xlnm.Print_Area" localSheetId="6">'جمع درآمدها'!$A$1:$I$16</definedName>
    <definedName name="_xlnm.Print_Area" localSheetId="8">'درآمد سود سهام '!$A$1:$S$13</definedName>
    <definedName name="_xlnm.Print_Area" localSheetId="9">'درآمد ناشی از تغییر قیمت اوراق '!$A$1:$Q$41</definedName>
    <definedName name="_xlnm.Print_Area" localSheetId="10">'درآمد ناشی از فروش '!$A$1:$Q$50</definedName>
    <definedName name="_xlnm.Print_Area" localSheetId="14">'سایر درآمدها '!$A$1:$I$15</definedName>
    <definedName name="_xlnm.Print_Area" localSheetId="4">'سپرده '!$A$1:$S$16</definedName>
    <definedName name="_xlnm.Print_Area" localSheetId="7">'سرمایه گذاری در سهام '!$A$1:$U$64</definedName>
    <definedName name="_xlnm.Print_Area" localSheetId="0">سهام!$A$1:$Y$36</definedName>
  </definedNames>
  <calcPr calcId="162913"/>
</workbook>
</file>

<file path=xl/calcChain.xml><?xml version="1.0" encoding="utf-8"?>
<calcChain xmlns="http://schemas.openxmlformats.org/spreadsheetml/2006/main">
  <c r="U8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7" i="11"/>
  <c r="Y9" i="1" l="1"/>
  <c r="U64" i="11" l="1"/>
  <c r="G8" i="15"/>
  <c r="C12" i="14" l="1"/>
  <c r="E12" i="14"/>
  <c r="S10" i="7"/>
  <c r="S11" i="7"/>
  <c r="S12" i="7"/>
  <c r="S9" i="7"/>
  <c r="S13" i="7" s="1"/>
  <c r="M10" i="7"/>
  <c r="M11" i="7"/>
  <c r="M12" i="7"/>
  <c r="M9" i="7"/>
  <c r="M13" i="7" s="1"/>
  <c r="I64" i="11"/>
  <c r="E64" i="11"/>
  <c r="C64" i="11"/>
  <c r="G64" i="11"/>
  <c r="S8" i="11"/>
  <c r="S7" i="11"/>
  <c r="S33" i="11"/>
  <c r="U36" i="1"/>
  <c r="W35" i="1"/>
  <c r="W36" i="1" l="1"/>
  <c r="S11" i="6"/>
  <c r="E13" i="13"/>
  <c r="I10" i="14" l="1"/>
  <c r="G50" i="10"/>
  <c r="M34" i="10"/>
  <c r="Q34" i="10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8" i="10"/>
  <c r="S10" i="6"/>
  <c r="S12" i="6"/>
  <c r="S13" i="6"/>
  <c r="S14" i="6"/>
  <c r="S15" i="6"/>
  <c r="S9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A1" i="16"/>
  <c r="A1" i="17" s="1"/>
  <c r="A1" i="18" s="1"/>
  <c r="A1" i="6" s="1"/>
  <c r="A1" i="19" s="1"/>
  <c r="A1" i="15" s="1"/>
  <c r="A1" i="11" s="1"/>
  <c r="A1" i="8" s="1"/>
  <c r="A1" i="9" s="1"/>
  <c r="A1" i="10" s="1"/>
  <c r="A1" i="20" s="1"/>
  <c r="A1" i="13" s="1"/>
  <c r="A1" i="7" s="1"/>
  <c r="A1" i="14" s="1"/>
  <c r="Y36" i="1" l="1"/>
  <c r="S64" i="11"/>
  <c r="S16" i="6"/>
  <c r="O64" i="11"/>
  <c r="Q64" i="11"/>
  <c r="Q50" i="10"/>
  <c r="M50" i="10"/>
  <c r="I11" i="14"/>
  <c r="I9" i="14"/>
  <c r="I50" i="10"/>
  <c r="M64" i="11" l="1"/>
  <c r="I17" i="14" l="1"/>
  <c r="I13" i="13"/>
  <c r="Q16" i="6"/>
  <c r="K16" i="6"/>
  <c r="O36" i="1"/>
  <c r="G36" i="1"/>
  <c r="E36" i="1"/>
  <c r="K36" i="1"/>
  <c r="E50" i="10"/>
  <c r="O50" i="10"/>
  <c r="Q41" i="9"/>
  <c r="O41" i="9"/>
  <c r="M41" i="9"/>
  <c r="I41" i="9"/>
  <c r="G41" i="9"/>
  <c r="E41" i="9"/>
  <c r="C7" i="16"/>
  <c r="S13" i="8" l="1"/>
  <c r="Q13" i="8"/>
  <c r="M13" i="8"/>
  <c r="K13" i="8"/>
  <c r="I13" i="8"/>
  <c r="O13" i="8"/>
  <c r="E9" i="15" l="1"/>
  <c r="I9" i="15" s="1"/>
  <c r="O7" i="7"/>
  <c r="I7" i="7"/>
  <c r="I7" i="13"/>
  <c r="E7" i="13"/>
  <c r="K7" i="20"/>
  <c r="C6" i="10"/>
  <c r="K6" i="10"/>
  <c r="K5" i="9"/>
  <c r="O7" i="8"/>
  <c r="I7" i="8"/>
  <c r="Q7" i="19"/>
  <c r="U7" i="17"/>
  <c r="M7" i="6"/>
  <c r="C7" i="20" l="1"/>
  <c r="A3" i="20"/>
  <c r="Y7" i="19" l="1"/>
  <c r="K7" i="19"/>
  <c r="A3" i="19"/>
  <c r="C8" i="18"/>
  <c r="A3" i="18"/>
  <c r="AC7" i="17"/>
  <c r="O7" i="17"/>
  <c r="A3" i="17"/>
  <c r="A3" i="16"/>
  <c r="K7" i="16"/>
  <c r="E8" i="15" l="1"/>
  <c r="I8" i="15" s="1"/>
  <c r="C5" i="11" l="1"/>
  <c r="C5" i="9" l="1"/>
  <c r="A3" i="15" l="1"/>
  <c r="E11" i="15" l="1"/>
  <c r="I11" i="15" l="1"/>
  <c r="E10" i="15"/>
  <c r="A3" i="14"/>
  <c r="E12" i="15" l="1"/>
  <c r="G11" i="14"/>
  <c r="I10" i="15"/>
  <c r="Q13" i="7"/>
  <c r="I13" i="7"/>
  <c r="K13" i="7"/>
  <c r="O13" i="7"/>
  <c r="O16" i="6"/>
  <c r="M16" i="6"/>
  <c r="E7" i="15"/>
  <c r="E7" i="14"/>
  <c r="Q7" i="6"/>
  <c r="K7" i="6"/>
  <c r="A3" i="13"/>
  <c r="A3" i="11"/>
  <c r="A3" i="10"/>
  <c r="A3" i="9"/>
  <c r="A3" i="8"/>
  <c r="A3" i="7"/>
  <c r="A3" i="6"/>
  <c r="K10" i="11" l="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15" i="11"/>
  <c r="K27" i="11"/>
  <c r="K39" i="11"/>
  <c r="K55" i="11"/>
  <c r="K63" i="11"/>
  <c r="K19" i="11"/>
  <c r="K43" i="11"/>
  <c r="K8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7" i="11"/>
  <c r="K11" i="11"/>
  <c r="K23" i="11"/>
  <c r="K35" i="11"/>
  <c r="K47" i="11"/>
  <c r="K59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31" i="11"/>
  <c r="K51" i="11"/>
  <c r="G9" i="14"/>
  <c r="G10" i="14"/>
  <c r="G10" i="15"/>
  <c r="G9" i="15"/>
  <c r="G11" i="15"/>
  <c r="K64" i="11" l="1"/>
</calcChain>
</file>

<file path=xl/sharedStrings.xml><?xml version="1.0" encoding="utf-8"?>
<sst xmlns="http://schemas.openxmlformats.org/spreadsheetml/2006/main" count="665" uniqueCount="194">
  <si>
    <t>صورت وضعیت پورتفوی</t>
  </si>
  <si>
    <t>نام شرکت</t>
  </si>
  <si>
    <t>1397/05/31</t>
  </si>
  <si>
    <t>تغییرات طی دوره</t>
  </si>
  <si>
    <t>1397/06/02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</si>
  <si>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</si>
  <si>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</si>
  <si>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</si>
  <si>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</si>
  <si>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</si>
  <si>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</si>
  <si>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 های صندوق</t>
  </si>
  <si>
    <t>مبلغ فروش</t>
  </si>
  <si>
    <t>تاریخ سررسید</t>
  </si>
  <si>
    <t>نرخ سود</t>
  </si>
  <si>
    <t xml:space="preserve">سپرده 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</si>
  <si>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</si>
  <si>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</si>
  <si>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</si>
  <si>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</si>
  <si>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</si>
  <si>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</si>
  <si>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</si>
  <si>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</si>
  <si>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</si>
  <si>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</si>
  <si>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</si>
  <si>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</si>
  <si>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</si>
  <si>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تاریخ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</si>
  <si>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</si>
  <si>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</si>
  <si>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</si>
  <si>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</si>
  <si>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</si>
  <si>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</si>
  <si>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</si>
  <si>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</si>
  <si>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</si>
  <si>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</si>
  <si>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</si>
  <si>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</si>
  <si>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</si>
  <si>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</si>
  <si>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</si>
  <si>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</si>
  <si>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</si>
  <si>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</si>
  <si>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</si>
  <si>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</si>
  <si>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</si>
  <si>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</si>
  <si>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</si>
  <si>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</si>
  <si>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</si>
  <si>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>درصد به کل دارایی‌های صندوق</t>
  </si>
  <si>
    <t xml:space="preserve">درصد به کل دارایی‌ها </t>
  </si>
  <si>
    <t>کل دارایی‌های صندوق</t>
  </si>
  <si>
    <t>1- سرمایه‌گذاری‌ها</t>
  </si>
  <si>
    <t>1-1-سرمایه‌گذاری در سهام و حق تقدم سهام</t>
  </si>
  <si>
    <t>خرید طی ماه</t>
  </si>
  <si>
    <t>فروش طی ماه</t>
  </si>
  <si>
    <t>1-3- سرمایه‌گذاری در سپرده‌ بانکی</t>
  </si>
  <si>
    <t>2- درآمد حاصل از سرمایه‌گذاری‌ها</t>
  </si>
  <si>
    <t>شرح</t>
  </si>
  <si>
    <t>سرمایه‌گذاری در سهام و حق تقدم سهام</t>
  </si>
  <si>
    <t>سرمایه‌گذاری در اوراق بهادار با درآمد ثابت</t>
  </si>
  <si>
    <t>درآمد سپرده بانکی و گواهی سپرده</t>
  </si>
  <si>
    <t>یادداشت</t>
  </si>
  <si>
    <t>2-1</t>
  </si>
  <si>
    <t>2-2</t>
  </si>
  <si>
    <t>2-3</t>
  </si>
  <si>
    <t>2-4</t>
  </si>
  <si>
    <t>2-1-درآمد حاصل از سرمایه‌گذاری در سهام و حق تقدم سهام:</t>
  </si>
  <si>
    <t>2-1-1- درآمد سود سهام</t>
  </si>
  <si>
    <t>2-1-2- درآمد ناشی از تغییر قیمت اوراق بهادار</t>
  </si>
  <si>
    <t>2-1-3- سود(زیان) حاصل از فروش اوراق بهادار</t>
  </si>
  <si>
    <t>2-3- درآمد حاصل از سرمایه‌گذاری در سپرده بانکی و گواهی سپرده:</t>
  </si>
  <si>
    <t>سود اوراق بهادار با درآمد ثابت و سپرده بانکی</t>
  </si>
  <si>
    <t>2-4-سایر درآمدها:</t>
  </si>
  <si>
    <t xml:space="preserve">   درصد به کل دارایی‌های صندوق</t>
  </si>
  <si>
    <t/>
  </si>
  <si>
    <t>اطلاعات آماری مرتبط با اوراق اختیار فروش تبعی خریداری شده توسط صندوق سرمایه‌گذاری:</t>
  </si>
  <si>
    <t>تعداد اوراق تبعی</t>
  </si>
  <si>
    <t>قیمت اعمال</t>
  </si>
  <si>
    <t>تاریخ اعمال</t>
  </si>
  <si>
    <t xml:space="preserve">نرخ موثر </t>
  </si>
  <si>
    <t>1-2-سرمایه‌گذاری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</si>
  <si>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</si>
  <si>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</si>
  <si>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</si>
  <si>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</si>
  <si>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</si>
  <si>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قیمت بازار هر ورقه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</si>
  <si>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</si>
  <si>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سرمایه‌گذاری)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</si>
  <si>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</si>
  <si>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</si>
  <si>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</si>
  <si>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</si>
  <si>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</si>
  <si>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1-4- سرمایه‌گذاری در گواهی سپرده‌ بانکی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</si>
  <si>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</si>
  <si>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</si>
  <si>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</si>
  <si>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 ها </t>
  </si>
  <si>
    <t>2-2-درآمد حاصل از سرمایه‌گذاری در اوراق بهادار با درآمد ثابت:</t>
  </si>
  <si>
    <t>درآمد سود اوراق</t>
  </si>
  <si>
    <t>از ابتدای سال مالی تا پایان دوره</t>
  </si>
  <si>
    <t>طی دوره</t>
  </si>
  <si>
    <t>بانک  پاسارگاد</t>
  </si>
  <si>
    <t>بانک ملت</t>
  </si>
  <si>
    <t>تولید برق عسلویه  مپنا</t>
  </si>
  <si>
    <t>تولیدی فولاد سپید فراب کویر</t>
  </si>
  <si>
    <t>سرمایه‌گذاری‌غدیر(هلدینگ‌</t>
  </si>
  <si>
    <t>سیمان فارس و خوزستان</t>
  </si>
  <si>
    <t>فولاد مبارکه اصفهان</t>
  </si>
  <si>
    <t>گروه مپنا (سهامی عام)</t>
  </si>
  <si>
    <t>گسترش نفت و گاز پارسیان</t>
  </si>
  <si>
    <t>مخابرات ایران</t>
  </si>
  <si>
    <t>پتروشیمی نوری</t>
  </si>
  <si>
    <t>گروه پتروشیمی س. ایرانیان</t>
  </si>
  <si>
    <t>ح .فولاد کاوه جنوب کیش</t>
  </si>
  <si>
    <t>لیزینگ رایان‌ سایپا</t>
  </si>
  <si>
    <t>پلی پروپیلن جم - جم پیلن</t>
  </si>
  <si>
    <t>ملی‌ صنایع‌ مس‌ ایران‌</t>
  </si>
  <si>
    <t>فولاد کاوه جنوب کیش</t>
  </si>
  <si>
    <t>صندوق سرمایه‌گذاری سهام بزرگ کاردان</t>
  </si>
  <si>
    <t>برای دوره منتهی به 1399/03/31</t>
  </si>
  <si>
    <t>1399/02/31</t>
  </si>
  <si>
    <t>1399/03/31</t>
  </si>
  <si>
    <t>بانک‌اقتصادنوین‌</t>
  </si>
  <si>
    <t>بیمه پارسیان</t>
  </si>
  <si>
    <t>پارس‌ خزر</t>
  </si>
  <si>
    <t>پست بانک ایران</t>
  </si>
  <si>
    <t>توسعه‌ صنایع‌ بهشهر(هلدینگ</t>
  </si>
  <si>
    <t>توسعه‌معادن‌وفلزات‌</t>
  </si>
  <si>
    <t>سرمايه گذاري تامين اجتماعي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</si>
  <si>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</si>
  <si>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</si>
  <si>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</si>
  <si>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</si>
  <si>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سهامی ذوب آهن  اصفهان</t>
  </si>
  <si>
    <t>صنایع پتروشیمی خلیج فارس</t>
  </si>
  <si>
    <t>عمران و توسعه شاهد</t>
  </si>
  <si>
    <t>قنداصفهان‌</t>
  </si>
  <si>
    <t>گروه‌بهمن‌</t>
  </si>
  <si>
    <t>کشتیرانی جمهوری اسلامی ایران</t>
  </si>
  <si>
    <t>تامین سرمایه لوتوس پارسیان</t>
  </si>
  <si>
    <t>تامين سرمايه بانك ملت</t>
  </si>
  <si>
    <t>پليمر آريا ساسول</t>
  </si>
  <si>
    <t>ح . کشتیرانی ج. ا. ا</t>
  </si>
  <si>
    <t>بانک تجارت مطهری</t>
  </si>
  <si>
    <t>بانک سامان ملاصدرا</t>
  </si>
  <si>
    <t>بانک پاسارگاد گلفام</t>
  </si>
  <si>
    <t>بانک اقتصاد نوین ظفر</t>
  </si>
  <si>
    <t>بانک خاورمیانه مهستان</t>
  </si>
  <si>
    <t>بانک تجارت مطهری- مهرداد</t>
  </si>
  <si>
    <t>279927370</t>
  </si>
  <si>
    <t>829-828-11115555-1</t>
  </si>
  <si>
    <t>343-8100-12030762-1</t>
  </si>
  <si>
    <t>120-850-5324702-1</t>
  </si>
  <si>
    <t>1005-10-810-707071033</t>
  </si>
  <si>
    <t>279914422</t>
  </si>
  <si>
    <t>1005-11-040-707071266</t>
  </si>
  <si>
    <t>1393/09/09</t>
  </si>
  <si>
    <t>1393/10/28</t>
  </si>
  <si>
    <t>1393/11/23</t>
  </si>
  <si>
    <t>1393/10/27</t>
  </si>
  <si>
    <t>1393/12/17</t>
  </si>
  <si>
    <t>1394/02/01</t>
  </si>
  <si>
    <t>سرمایه‌گذاری‌نیرو</t>
  </si>
  <si>
    <t>گلوکوزان‌</t>
  </si>
  <si>
    <t>صنایع‌ لاستیکی‌  سهند</t>
  </si>
  <si>
    <t>تجارت الکترونیک پارسیان کیش</t>
  </si>
  <si>
    <t>سرمایه‌ گذاری‌ پارس‌ توشه‌</t>
  </si>
  <si>
    <t>معدنی‌وصنعتی‌چادرملو</t>
  </si>
  <si>
    <t>سرمایه‌گذاری‌ مسکن‌</t>
  </si>
  <si>
    <t>کشت و صنعت شهداب ناب خراسان</t>
  </si>
  <si>
    <t>ح . توسعه‌معادن‌وفلزات‌</t>
  </si>
  <si>
    <t>پتروشیمی شازند</t>
  </si>
  <si>
    <t>اعتباری ملل</t>
  </si>
  <si>
    <t>ح . سرمایه‌گذاری‌نیرو</t>
  </si>
  <si>
    <t>بانک سینا</t>
  </si>
  <si>
    <t>فرآورده‌های‌نسوزآذر</t>
  </si>
  <si>
    <t>سرمایه گذاری خوارزمی</t>
  </si>
  <si>
    <t>نفت سپاهان</t>
  </si>
  <si>
    <t>مبین وان کیش</t>
  </si>
  <si>
    <t>ایران‌ خودرو</t>
  </si>
  <si>
    <t>گلتاش‌</t>
  </si>
  <si>
    <t>1399/03/22</t>
  </si>
  <si>
    <t>1398/11/08</t>
  </si>
  <si>
    <t>1398/11/26</t>
  </si>
  <si>
    <t>معین برای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</si>
</sst>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_-* #,##0.00\-;_-* &quot;-&quot;??_-;_-@_-"/>
    <numFmt numFmtId="165" formatCode="#,###;\(#,###\);0"/>
    <numFmt numFmtId="166" formatCode="#,###.00%;\(#,###.00%\);0.00"/>
    <numFmt numFmtId="167" formatCode="#,##0.00%;\(#,##0.00%\);0.00"/>
    <numFmt numFmtId="168" formatCode="_-* #,##0_-;_-* #,##0\-;_-* &quot;-&quot;??_-;_-@_-"/>
    <numFmt numFmtId="169" formatCode="#,##0%;\(#,##0%\);0"/>
    <numFmt numFmtId="170" formatCode="0.0000%"/>
  </numFmts>
  <fonts count="21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3"/>
      <color rgb="FF000000"/>
      <name val="B Nazanin"/>
      <charset val="178"/>
    </font>
    <font>
      <sz val="13"/>
      <name val="B Nazanin"/>
      <charset val="178"/>
    </font>
    <font>
      <sz val="11"/>
      <name val="Calibri"/>
      <family val="2"/>
    </font>
    <font>
      <b/>
      <sz val="12"/>
      <color rgb="FF0070C0"/>
      <name val="B Nazanin"/>
      <charset val="178"/>
    </font>
    <font>
      <b/>
      <sz val="13"/>
      <color rgb="FF0070C0"/>
      <name val="B Nazanin"/>
      <charset val="178"/>
    </font>
    <font>
      <b/>
      <sz val="12"/>
      <color theme="1"/>
      <name val="B Nazanin"/>
      <charset val="178"/>
    </font>
    <font>
      <b/>
      <sz val="12"/>
      <color rgb="FFFF0000"/>
      <name val="B Nazanin"/>
      <charset val="178"/>
    </font>
    <font>
      <b/>
      <sz val="13"/>
      <color theme="1"/>
      <name val="B Nazanin"/>
      <charset val="178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0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color rgb="FF0070C0"/>
      <name val="B Nazanin"/>
      <charset val="178"/>
    </font>
    <font>
      <b/>
      <sz val="14"/>
      <name val="B Nazanin"/>
      <charset val="178"/>
    </font>
    <font>
      <sz val="14"/>
      <color theme="1"/>
      <name val="B Nazanin"/>
      <charset val="178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6" fillId="0" borderId="0"/>
    <xf numFmtId="164" fontId="12" fillId="0" borderId="0" applyFont="0" applyFill="0" applyBorder="0" applyAlignment="0" applyProtection="0"/>
    <xf numFmtId="0" fontId="13" fillId="0" borderId="0"/>
  </cellStyleXfs>
  <cellXfs count="11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9" fontId="2" fillId="0" borderId="0" xfId="1" applyFont="1" applyFill="1" applyAlignment="1">
      <alignment vertical="center"/>
    </xf>
    <xf numFmtId="167" fontId="1" fillId="0" borderId="2" xfId="0" applyNumberFormat="1" applyFont="1" applyFill="1" applyBorder="1"/>
    <xf numFmtId="166" fontId="1" fillId="0" borderId="0" xfId="0" applyNumberFormat="1" applyFont="1" applyFill="1"/>
    <xf numFmtId="167" fontId="1" fillId="0" borderId="0" xfId="0" applyNumberFormat="1" applyFont="1" applyFill="1"/>
    <xf numFmtId="167" fontId="1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7" fontId="1" fillId="0" borderId="0" xfId="0" applyNumberFormat="1" applyFont="1" applyFill="1" applyBorder="1"/>
    <xf numFmtId="3" fontId="10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67" fontId="2" fillId="0" borderId="0" xfId="0" applyNumberFormat="1" applyFont="1" applyFill="1"/>
    <xf numFmtId="165" fontId="2" fillId="0" borderId="2" xfId="0" applyNumberFormat="1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8" fontId="0" fillId="0" borderId="0" xfId="3" applyNumberFormat="1" applyFont="1"/>
    <xf numFmtId="165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6" fillId="0" borderId="0" xfId="0" applyNumberFormat="1" applyFont="1"/>
    <xf numFmtId="0" fontId="1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169" fontId="1" fillId="0" borderId="2" xfId="0" applyNumberFormat="1" applyFont="1" applyFill="1" applyBorder="1"/>
    <xf numFmtId="169" fontId="1" fillId="0" borderId="0" xfId="0" applyNumberFormat="1" applyFont="1" applyFill="1"/>
    <xf numFmtId="169" fontId="1" fillId="0" borderId="0" xfId="0" applyNumberFormat="1" applyFont="1" applyFill="1" applyBorder="1"/>
    <xf numFmtId="169" fontId="1" fillId="0" borderId="1" xfId="0" applyNumberFormat="1" applyFont="1" applyFill="1" applyBorder="1"/>
    <xf numFmtId="0" fontId="15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165" fontId="15" fillId="0" borderId="1" xfId="0" applyNumberFormat="1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165" fontId="18" fillId="0" borderId="0" xfId="0" applyNumberFormat="1" applyFont="1" applyFill="1" applyAlignment="1">
      <alignment vertical="center"/>
    </xf>
    <xf numFmtId="168" fontId="20" fillId="0" borderId="0" xfId="3" applyNumberFormat="1" applyFont="1"/>
    <xf numFmtId="165" fontId="15" fillId="0" borderId="0" xfId="0" applyNumberFormat="1" applyFont="1" applyFill="1" applyBorder="1" applyAlignment="1">
      <alignment vertical="center"/>
    </xf>
    <xf numFmtId="168" fontId="15" fillId="0" borderId="0" xfId="0" applyNumberFormat="1" applyFont="1" applyFill="1" applyAlignment="1">
      <alignment vertical="center"/>
    </xf>
    <xf numFmtId="0" fontId="20" fillId="0" borderId="0" xfId="0" applyFont="1"/>
    <xf numFmtId="165" fontId="18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10" fontId="1" fillId="0" borderId="0" xfId="0" applyNumberFormat="1" applyFont="1" applyFill="1" applyAlignment="1">
      <alignment horizontal="center" vertical="center"/>
    </xf>
    <xf numFmtId="9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70" fontId="1" fillId="0" borderId="0" xfId="0" applyNumberFormat="1" applyFont="1" applyFill="1" applyAlignment="1">
      <alignment vertical="center"/>
    </xf>
    <xf numFmtId="10" fontId="15" fillId="0" borderId="0" xfId="0" applyNumberFormat="1" applyFont="1" applyFill="1" applyAlignment="1">
      <alignment vertical="center"/>
    </xf>
    <xf numFmtId="10" fontId="18" fillId="0" borderId="0" xfId="0" applyNumberFormat="1" applyFont="1" applyFill="1" applyAlignment="1">
      <alignment horizontal="center" vertical="center"/>
    </xf>
    <xf numFmtId="9" fontId="18" fillId="0" borderId="0" xfId="0" applyNumberFormat="1" applyFont="1" applyFill="1" applyAlignment="1">
      <alignment horizontal="center" vertical="center"/>
    </xf>
    <xf numFmtId="10" fontId="1" fillId="0" borderId="0" xfId="1" applyNumberFormat="1" applyFont="1" applyFill="1" applyAlignment="1">
      <alignment vertical="center"/>
    </xf>
    <xf numFmtId="168" fontId="1" fillId="0" borderId="0" xfId="3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20" fillId="0" borderId="0" xfId="0" applyNumberFormat="1" applyFont="1"/>
    <xf numFmtId="10" fontId="15" fillId="0" borderId="0" xfId="0" applyNumberFormat="1" applyFont="1" applyFill="1" applyBorder="1" applyAlignment="1">
      <alignment horizontal="center" vertical="center"/>
    </xf>
    <xf numFmtId="168" fontId="20" fillId="0" borderId="0" xfId="3" applyNumberFormat="1" applyFont="1" applyFill="1"/>
    <xf numFmtId="10" fontId="15" fillId="0" borderId="0" xfId="0" applyNumberFormat="1" applyFont="1" applyFill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 readingOrder="2"/>
    </xf>
    <xf numFmtId="0" fontId="4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right" vertical="center" readingOrder="2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right" vertical="center" readingOrder="2"/>
    </xf>
    <xf numFmtId="0" fontId="9" fillId="0" borderId="0" xfId="2" applyFont="1" applyFill="1" applyAlignment="1">
      <alignment horizontal="right" vertical="center" readingOrder="2"/>
    </xf>
    <xf numFmtId="0" fontId="8" fillId="0" borderId="0" xfId="2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 readingOrder="2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</cellXfs>
  <cellStyles count="5">
    <cellStyle name="Comma" xfId="3" builtinId="3"/>
    <cellStyle name="Normal" xfId="0" builtinId="0"/>
    <cellStyle name="Normal 2" xfId="2"/>
    <cellStyle name="Normal 3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admin.omid.abanbroker.com/Admin/Stock/StockBenefit.aspx#ctl00_SiteMapPath_SkipLin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0</xdr:rowOff>
    </xdr:from>
    <xdr:to>
      <xdr:col>20</xdr:col>
      <xdr:colOff>9525</xdr:colOff>
      <xdr:row>0</xdr:row>
      <xdr:rowOff>9525</xdr:rowOff>
    </xdr:to>
    <xdr:pic>
      <xdr:nvPicPr>
        <xdr:cNvPr id="2" name="Picture 1" descr="Skip Navigation Link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02198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D48"/>
  <sheetViews>
    <sheetView rightToLeft="1" tabSelected="1" view="pageBreakPreview" topLeftCell="B1" zoomScale="80" zoomScaleNormal="100" zoomScaleSheetLayoutView="80" zoomScalePageLayoutView="80" workbookViewId="0">
      <selection activeCell="AC14" sqref="AC14"/>
    </sheetView>
  </sheetViews>
  <sheetFormatPr defaultRowHeight="18.75" x14ac:dyDescent="0.25"/>
  <cols>
    <col min="1" max="1" width="35.5703125" style="1" customWidth="1"/>
    <col min="2" max="2" width="1" style="1" customWidth="1"/>
    <col min="3" max="3" width="10.5703125" style="1" customWidth="1"/>
    <col min="4" max="4" width="1" style="1" customWidth="1"/>
    <col min="5" max="5" width="20.5703125" style="1" customWidth="1"/>
    <col min="6" max="6" width="1" style="1" customWidth="1"/>
    <col min="7" max="7" width="20.5703125" style="1" customWidth="1"/>
    <col min="8" max="8" width="1" style="1" customWidth="1"/>
    <col min="9" max="9" width="9.8554687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11.5703125" style="1" customWidth="1"/>
    <col min="20" max="20" width="1" style="1" customWidth="1"/>
    <col min="21" max="21" width="20.5703125" style="1" customWidth="1"/>
    <col min="22" max="22" width="1" style="1" customWidth="1"/>
    <col min="23" max="23" width="20.5703125" style="1" customWidth="1"/>
    <col min="24" max="24" width="1" style="1" customWidth="1"/>
    <col min="25" max="25" width="16.7109375" style="1" customWidth="1"/>
    <col min="26" max="26" width="1" style="1" customWidth="1"/>
    <col min="27" max="27" width="13.42578125" style="1" bestFit="1" customWidth="1"/>
    <col min="28" max="28" width="9.85546875" style="1" bestFit="1" customWidth="1"/>
    <col min="29" max="29" width="9.140625" style="1"/>
    <col min="30" max="30" width="17.7109375" style="1" bestFit="1" customWidth="1"/>
    <col min="31" max="16384" width="9.140625" style="1"/>
  </cols>
  <sheetData>
    <row r="1" spans="1:30" ht="20.25" x14ac:dyDescent="0.25">
      <c r="A1" s="87" t="s">
        <v>127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30" ht="20.25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30" ht="20.25" x14ac:dyDescent="0.25">
      <c r="A3" s="87" t="s">
        <v>128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30" x14ac:dyDescent="0.25">
      <c r="A4" s="94" t="s">
        <v>58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30" x14ac:dyDescent="0.25">
      <c r="A5" s="94" t="s">
        <v>59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1:30" x14ac:dyDescent="0.25">
      <c r="A6" s="91" t="s">
        <v>1</v>
      </c>
      <c r="C6" s="90" t="s">
        <v>129</v>
      </c>
      <c r="D6" s="90" t="s">
        <v>2</v>
      </c>
      <c r="E6" s="90" t="s">
        <v>2</v>
      </c>
      <c r="F6" s="90" t="s">
        <v>2</v>
      </c>
      <c r="G6" s="90" t="s">
        <v>2</v>
      </c>
      <c r="I6" s="90" t="s">
        <v>3</v>
      </c>
      <c r="J6" s="90" t="s">
        <v>3</v>
      </c>
      <c r="K6" s="90" t="s">
        <v>3</v>
      </c>
      <c r="L6" s="90" t="s">
        <v>3</v>
      </c>
      <c r="M6" s="90" t="s">
        <v>3</v>
      </c>
      <c r="N6" s="90" t="s">
        <v>3</v>
      </c>
      <c r="O6" s="90" t="s">
        <v>3</v>
      </c>
      <c r="Q6" s="90" t="s">
        <v>130</v>
      </c>
      <c r="R6" s="90" t="s">
        <v>4</v>
      </c>
      <c r="S6" s="90" t="s">
        <v>4</v>
      </c>
      <c r="T6" s="90" t="s">
        <v>4</v>
      </c>
      <c r="U6" s="90" t="s">
        <v>4</v>
      </c>
      <c r="V6" s="90" t="s">
        <v>4</v>
      </c>
      <c r="W6" s="90" t="s">
        <v>4</v>
      </c>
      <c r="X6" s="90" t="s">
        <v>4</v>
      </c>
      <c r="Y6" s="90" t="s">
        <v>4</v>
      </c>
    </row>
    <row r="7" spans="1:30" x14ac:dyDescent="0.25">
      <c r="A7" s="91" t="s">
        <v>1</v>
      </c>
      <c r="C7" s="91" t="s">
        <v>5</v>
      </c>
      <c r="E7" s="91" t="s">
        <v>6</v>
      </c>
      <c r="G7" s="91" t="s">
        <v>7</v>
      </c>
      <c r="I7" s="90" t="s">
        <v>8</v>
      </c>
      <c r="J7" s="90" t="s">
        <v>8</v>
      </c>
      <c r="K7" s="90" t="s">
        <v>8</v>
      </c>
      <c r="M7" s="90" t="s">
        <v>9</v>
      </c>
      <c r="N7" s="90" t="s">
        <v>9</v>
      </c>
      <c r="O7" s="90" t="s">
        <v>9</v>
      </c>
      <c r="Q7" s="91" t="s">
        <v>5</v>
      </c>
      <c r="S7" s="92" t="s">
        <v>10</v>
      </c>
      <c r="U7" s="91" t="s">
        <v>6</v>
      </c>
      <c r="W7" s="91" t="s">
        <v>7</v>
      </c>
      <c r="Y7" s="88" t="s">
        <v>55</v>
      </c>
      <c r="AD7" s="3"/>
    </row>
    <row r="8" spans="1:30" x14ac:dyDescent="0.25">
      <c r="A8" s="90" t="s">
        <v>1</v>
      </c>
      <c r="C8" s="90" t="s">
        <v>5</v>
      </c>
      <c r="E8" s="90" t="s">
        <v>6</v>
      </c>
      <c r="G8" s="90" t="s">
        <v>7</v>
      </c>
      <c r="I8" s="90" t="s">
        <v>5</v>
      </c>
      <c r="K8" s="90" t="s">
        <v>6</v>
      </c>
      <c r="M8" s="90" t="s">
        <v>5</v>
      </c>
      <c r="O8" s="90" t="s">
        <v>12</v>
      </c>
      <c r="Q8" s="90" t="s">
        <v>5</v>
      </c>
      <c r="S8" s="93" t="s">
        <v>10</v>
      </c>
      <c r="U8" s="90" t="s">
        <v>6</v>
      </c>
      <c r="W8" s="90" t="s">
        <v>7</v>
      </c>
      <c r="Y8" s="89" t="s">
        <v>11</v>
      </c>
      <c r="AD8" s="3"/>
    </row>
    <row r="9" spans="1:30" x14ac:dyDescent="0.25">
      <c r="A9" s="2" t="s">
        <v>110</v>
      </c>
      <c r="C9" s="3">
        <v>46487397</v>
      </c>
      <c r="E9" s="3">
        <v>355676428625</v>
      </c>
      <c r="G9" s="3">
        <v>400692147716.448</v>
      </c>
      <c r="I9" s="3">
        <v>0</v>
      </c>
      <c r="K9" s="3">
        <v>0</v>
      </c>
      <c r="L9" s="17"/>
      <c r="M9" s="17">
        <v>0</v>
      </c>
      <c r="O9" s="3">
        <v>0</v>
      </c>
      <c r="Q9" s="3">
        <v>46487397</v>
      </c>
      <c r="S9" s="3">
        <v>12290</v>
      </c>
      <c r="U9" s="3">
        <v>355676428625</v>
      </c>
      <c r="W9" s="3">
        <v>567666454805</v>
      </c>
      <c r="Y9" s="67">
        <f>W9/Y39</f>
        <v>9.5899584655704098E-2</v>
      </c>
      <c r="AA9" s="79"/>
      <c r="AB9" s="3"/>
      <c r="AD9" s="3"/>
    </row>
    <row r="10" spans="1:30" x14ac:dyDescent="0.25">
      <c r="A10" s="2" t="s">
        <v>111</v>
      </c>
      <c r="C10" s="3">
        <v>35312134</v>
      </c>
      <c r="E10" s="3">
        <v>546572746817</v>
      </c>
      <c r="G10" s="3">
        <v>574984368688.60095</v>
      </c>
      <c r="I10" s="3">
        <v>0</v>
      </c>
      <c r="K10" s="3">
        <v>0</v>
      </c>
      <c r="L10" s="17"/>
      <c r="M10" s="17">
        <v>0</v>
      </c>
      <c r="O10" s="3">
        <v>0</v>
      </c>
      <c r="Q10" s="3">
        <v>35312134</v>
      </c>
      <c r="S10" s="3">
        <v>23480</v>
      </c>
      <c r="U10" s="3">
        <v>546572746817</v>
      </c>
      <c r="W10" s="3">
        <v>823812117208</v>
      </c>
      <c r="Y10" s="67">
        <f t="shared" ref="Y10:Y35" si="0">W10/Y$39</f>
        <v>0.13917193662909313</v>
      </c>
      <c r="AA10" s="79"/>
      <c r="AB10" s="3"/>
      <c r="AD10" s="3"/>
    </row>
    <row r="11" spans="1:30" x14ac:dyDescent="0.25">
      <c r="A11" s="2" t="s">
        <v>131</v>
      </c>
      <c r="C11" s="3">
        <v>9268368</v>
      </c>
      <c r="E11" s="3">
        <v>21142954306</v>
      </c>
      <c r="G11" s="3">
        <v>40418013916.387802</v>
      </c>
      <c r="I11" s="3">
        <v>0</v>
      </c>
      <c r="K11" s="3">
        <v>0</v>
      </c>
      <c r="L11" s="17"/>
      <c r="M11" s="17">
        <v>-1</v>
      </c>
      <c r="O11" s="3">
        <v>1</v>
      </c>
      <c r="Q11" s="3">
        <v>9268367</v>
      </c>
      <c r="S11" s="3">
        <v>5670</v>
      </c>
      <c r="U11" s="3">
        <v>21142952025</v>
      </c>
      <c r="W11" s="3">
        <v>52214653492</v>
      </c>
      <c r="Y11" s="67">
        <f t="shared" si="0"/>
        <v>8.8209608660853433E-3</v>
      </c>
      <c r="AA11" s="79"/>
      <c r="AB11" s="3"/>
      <c r="AD11" s="3"/>
    </row>
    <row r="12" spans="1:30" x14ac:dyDescent="0.25">
      <c r="A12" s="2" t="s">
        <v>132</v>
      </c>
      <c r="C12" s="3">
        <v>10000000</v>
      </c>
      <c r="E12" s="3">
        <v>144541771070</v>
      </c>
      <c r="G12" s="3">
        <v>126354522375</v>
      </c>
      <c r="I12" s="3">
        <v>0</v>
      </c>
      <c r="K12" s="3">
        <v>0</v>
      </c>
      <c r="L12" s="17"/>
      <c r="M12" s="17">
        <v>0</v>
      </c>
      <c r="O12" s="3">
        <v>0</v>
      </c>
      <c r="Q12" s="3">
        <v>10000000</v>
      </c>
      <c r="S12" s="3">
        <v>16920</v>
      </c>
      <c r="U12" s="3">
        <v>144541771070</v>
      </c>
      <c r="W12" s="3">
        <v>168115005000</v>
      </c>
      <c r="Y12" s="67">
        <f t="shared" si="0"/>
        <v>2.8400760723882767E-2</v>
      </c>
      <c r="AA12" s="79"/>
      <c r="AB12" s="3"/>
    </row>
    <row r="13" spans="1:30" x14ac:dyDescent="0.25">
      <c r="A13" s="2" t="s">
        <v>133</v>
      </c>
      <c r="C13" s="3">
        <v>1234313</v>
      </c>
      <c r="E13" s="3">
        <v>122305230143</v>
      </c>
      <c r="G13" s="3">
        <v>125227496500.993</v>
      </c>
      <c r="I13" s="3">
        <v>50000</v>
      </c>
      <c r="K13" s="3">
        <v>6432396543</v>
      </c>
      <c r="L13" s="17"/>
      <c r="M13" s="17">
        <v>0</v>
      </c>
      <c r="O13" s="3">
        <v>0</v>
      </c>
      <c r="Q13" s="3">
        <v>1284313</v>
      </c>
      <c r="S13" s="3">
        <v>130980</v>
      </c>
      <c r="U13" s="3">
        <v>128737626686</v>
      </c>
      <c r="W13" s="3">
        <v>167140610371</v>
      </c>
      <c r="Y13" s="67">
        <f t="shared" si="0"/>
        <v>2.8236149904587574E-2</v>
      </c>
      <c r="AA13" s="79"/>
      <c r="AB13" s="3"/>
      <c r="AD13" s="3"/>
    </row>
    <row r="14" spans="1:30" x14ac:dyDescent="0.25">
      <c r="A14" s="2" t="s">
        <v>120</v>
      </c>
      <c r="C14" s="3">
        <v>1313555</v>
      </c>
      <c r="E14" s="3">
        <v>124688311211</v>
      </c>
      <c r="G14" s="3">
        <v>152956229780.211</v>
      </c>
      <c r="I14" s="3">
        <v>0</v>
      </c>
      <c r="K14" s="3">
        <v>0</v>
      </c>
      <c r="L14" s="17"/>
      <c r="M14" s="17">
        <v>0</v>
      </c>
      <c r="O14" s="3">
        <v>0</v>
      </c>
      <c r="Q14" s="3">
        <v>1313555</v>
      </c>
      <c r="S14" s="3">
        <v>154650</v>
      </c>
      <c r="U14" s="3">
        <v>124688311211</v>
      </c>
      <c r="W14" s="3">
        <v>201838637287</v>
      </c>
      <c r="Y14" s="67">
        <f t="shared" si="0"/>
        <v>3.4097913166184358E-2</v>
      </c>
      <c r="AA14" s="79"/>
      <c r="AB14" s="3"/>
    </row>
    <row r="15" spans="1:30" x14ac:dyDescent="0.25">
      <c r="A15" s="2" t="s">
        <v>134</v>
      </c>
      <c r="C15" s="3">
        <v>1449310</v>
      </c>
      <c r="E15" s="3">
        <v>14105548645</v>
      </c>
      <c r="G15" s="3">
        <v>21384242049.431198</v>
      </c>
      <c r="I15" s="3">
        <v>0</v>
      </c>
      <c r="K15" s="3">
        <v>0</v>
      </c>
      <c r="L15" s="17"/>
      <c r="M15" s="17">
        <v>0</v>
      </c>
      <c r="O15" s="3">
        <v>0</v>
      </c>
      <c r="Q15" s="3">
        <v>1449310</v>
      </c>
      <c r="S15" s="3">
        <v>21300</v>
      </c>
      <c r="U15" s="3">
        <v>14105548645</v>
      </c>
      <c r="W15" s="3">
        <v>30672347182</v>
      </c>
      <c r="Y15" s="67">
        <f t="shared" si="0"/>
        <v>5.1816790128629024E-3</v>
      </c>
      <c r="AA15" s="79"/>
      <c r="AB15" s="3"/>
    </row>
    <row r="16" spans="1:30" x14ac:dyDescent="0.25">
      <c r="A16" s="2" t="s">
        <v>135</v>
      </c>
      <c r="C16" s="3">
        <v>11900000</v>
      </c>
      <c r="E16" s="3">
        <v>151545636307</v>
      </c>
      <c r="G16" s="3">
        <v>214564525113.75</v>
      </c>
      <c r="I16" s="3">
        <v>0</v>
      </c>
      <c r="K16" s="3">
        <v>0</v>
      </c>
      <c r="L16" s="17"/>
      <c r="M16" s="17">
        <v>0</v>
      </c>
      <c r="O16" s="3">
        <v>0</v>
      </c>
      <c r="Q16" s="3">
        <v>11900000</v>
      </c>
      <c r="S16" s="3">
        <v>30250</v>
      </c>
      <c r="U16" s="3">
        <v>151545636307</v>
      </c>
      <c r="W16" s="3">
        <v>357666660312</v>
      </c>
      <c r="Y16" s="67">
        <f t="shared" si="0"/>
        <v>6.0422954146367655E-2</v>
      </c>
      <c r="AA16" s="79"/>
      <c r="AB16" s="3"/>
    </row>
    <row r="17" spans="1:30" x14ac:dyDescent="0.25">
      <c r="A17" s="2" t="s">
        <v>136</v>
      </c>
      <c r="C17" s="3">
        <v>200000</v>
      </c>
      <c r="E17" s="3">
        <v>843202382</v>
      </c>
      <c r="G17" s="3">
        <v>2243123140</v>
      </c>
      <c r="I17" s="3">
        <v>0</v>
      </c>
      <c r="K17" s="3">
        <v>0</v>
      </c>
      <c r="L17" s="17"/>
      <c r="M17" s="17">
        <v>0</v>
      </c>
      <c r="O17" s="3">
        <v>0</v>
      </c>
      <c r="Q17" s="3">
        <v>200000</v>
      </c>
      <c r="S17" s="3">
        <v>13140</v>
      </c>
      <c r="U17" s="3">
        <v>843202382</v>
      </c>
      <c r="W17" s="3">
        <v>2611147950</v>
      </c>
      <c r="Y17" s="67">
        <f t="shared" si="0"/>
        <v>4.4111819847732811E-4</v>
      </c>
      <c r="AA17" s="79"/>
      <c r="AB17" s="3"/>
    </row>
    <row r="18" spans="1:30" x14ac:dyDescent="0.25">
      <c r="A18" s="2" t="s">
        <v>112</v>
      </c>
      <c r="C18" s="3">
        <v>843798</v>
      </c>
      <c r="E18" s="3">
        <v>75707035310</v>
      </c>
      <c r="G18" s="3">
        <v>111444288066.616</v>
      </c>
      <c r="I18" s="3">
        <v>0</v>
      </c>
      <c r="K18" s="3">
        <v>0</v>
      </c>
      <c r="L18" s="17"/>
      <c r="M18" s="17">
        <v>0</v>
      </c>
      <c r="O18" s="3">
        <v>0</v>
      </c>
      <c r="Q18" s="3">
        <v>843798</v>
      </c>
      <c r="S18" s="3">
        <v>168578</v>
      </c>
      <c r="U18" s="3">
        <v>75707035310</v>
      </c>
      <c r="W18" s="3">
        <v>141333628184</v>
      </c>
      <c r="Y18" s="67">
        <f t="shared" si="0"/>
        <v>2.3876408630461022E-2</v>
      </c>
      <c r="AA18" s="79"/>
      <c r="AB18" s="3"/>
    </row>
    <row r="19" spans="1:30" x14ac:dyDescent="0.25">
      <c r="A19" s="2" t="s">
        <v>137</v>
      </c>
      <c r="C19" s="3">
        <v>325363</v>
      </c>
      <c r="E19" s="3">
        <v>2811105082</v>
      </c>
      <c r="G19" s="3">
        <v>4875334551.8282604</v>
      </c>
      <c r="I19" s="3">
        <v>0</v>
      </c>
      <c r="K19" s="3">
        <v>0</v>
      </c>
      <c r="L19" s="17"/>
      <c r="M19" s="17">
        <v>0</v>
      </c>
      <c r="O19" s="3">
        <v>0</v>
      </c>
      <c r="Q19" s="3">
        <v>325363</v>
      </c>
      <c r="S19" s="3">
        <v>19070</v>
      </c>
      <c r="U19" s="3">
        <v>2811105082</v>
      </c>
      <c r="W19" s="3">
        <v>6164884948</v>
      </c>
      <c r="Y19" s="67">
        <f t="shared" si="0"/>
        <v>1.0414740926808672E-3</v>
      </c>
      <c r="AA19" s="79"/>
      <c r="AB19" s="3"/>
    </row>
    <row r="20" spans="1:30" x14ac:dyDescent="0.25">
      <c r="A20" s="2" t="s">
        <v>138</v>
      </c>
      <c r="C20" s="3">
        <v>7100000</v>
      </c>
      <c r="E20" s="3">
        <v>94916276450</v>
      </c>
      <c r="G20" s="3">
        <v>88420742647.5</v>
      </c>
      <c r="I20" s="3">
        <v>0</v>
      </c>
      <c r="K20" s="3">
        <v>0</v>
      </c>
      <c r="L20" s="17"/>
      <c r="M20" s="17">
        <v>0</v>
      </c>
      <c r="O20" s="3">
        <v>0</v>
      </c>
      <c r="Q20" s="3">
        <v>7100000</v>
      </c>
      <c r="S20" s="3">
        <v>15630</v>
      </c>
      <c r="U20" s="3">
        <v>94916276450</v>
      </c>
      <c r="W20" s="3">
        <v>110261385637</v>
      </c>
      <c r="Y20" s="67">
        <f t="shared" si="0"/>
        <v>1.8627172693836586E-2</v>
      </c>
      <c r="AA20" s="79"/>
      <c r="AB20" s="3"/>
      <c r="AD20" s="3"/>
    </row>
    <row r="21" spans="1:30" x14ac:dyDescent="0.25">
      <c r="A21" s="2" t="s">
        <v>139</v>
      </c>
      <c r="C21" s="3">
        <v>15500000</v>
      </c>
      <c r="E21" s="3">
        <v>285250479780</v>
      </c>
      <c r="G21" s="3">
        <v>259885230468.75</v>
      </c>
      <c r="I21" s="3">
        <v>0</v>
      </c>
      <c r="K21" s="3">
        <v>0</v>
      </c>
      <c r="L21" s="17"/>
      <c r="M21" s="17">
        <v>0</v>
      </c>
      <c r="O21" s="3">
        <v>0</v>
      </c>
      <c r="Q21" s="3">
        <v>15500000</v>
      </c>
      <c r="S21" s="3">
        <v>20800</v>
      </c>
      <c r="U21" s="3">
        <v>285250479780</v>
      </c>
      <c r="W21" s="3">
        <v>320332610000</v>
      </c>
      <c r="Y21" s="67">
        <f t="shared" si="0"/>
        <v>5.4115870315483476E-2</v>
      </c>
      <c r="AA21" s="79"/>
      <c r="AB21" s="3"/>
      <c r="AD21" s="3"/>
    </row>
    <row r="22" spans="1:30" x14ac:dyDescent="0.25">
      <c r="A22" s="2" t="s">
        <v>140</v>
      </c>
      <c r="C22" s="3">
        <v>14630643</v>
      </c>
      <c r="E22" s="3">
        <v>259061163391</v>
      </c>
      <c r="G22" s="3">
        <v>273801080073.19699</v>
      </c>
      <c r="I22" s="3">
        <v>1400000</v>
      </c>
      <c r="K22" s="3">
        <v>30161715656</v>
      </c>
      <c r="L22" s="17"/>
      <c r="M22" s="17">
        <v>0</v>
      </c>
      <c r="O22" s="3">
        <v>0</v>
      </c>
      <c r="Q22" s="3">
        <v>16030643</v>
      </c>
      <c r="S22" s="3">
        <v>23940</v>
      </c>
      <c r="U22" s="3">
        <v>289222879047</v>
      </c>
      <c r="W22" s="3">
        <v>381312645252</v>
      </c>
      <c r="Y22" s="67">
        <f t="shared" si="0"/>
        <v>6.4417624106740762E-2</v>
      </c>
      <c r="AA22" s="79"/>
      <c r="AB22" s="3"/>
      <c r="AD22" s="3"/>
    </row>
    <row r="23" spans="1:30" x14ac:dyDescent="0.25">
      <c r="A23" s="2" t="s">
        <v>141</v>
      </c>
      <c r="C23" s="3">
        <v>11101325</v>
      </c>
      <c r="E23" s="3">
        <v>137679479601</v>
      </c>
      <c r="G23" s="3">
        <v>179813305656.53799</v>
      </c>
      <c r="I23" s="3">
        <v>0</v>
      </c>
      <c r="K23" s="3">
        <v>0</v>
      </c>
      <c r="L23" s="17"/>
      <c r="M23" s="17">
        <v>0</v>
      </c>
      <c r="O23" s="3">
        <v>0</v>
      </c>
      <c r="Q23" s="3">
        <v>11101325</v>
      </c>
      <c r="S23" s="3">
        <v>21610</v>
      </c>
      <c r="U23" s="3">
        <v>137679479601</v>
      </c>
      <c r="W23" s="3">
        <v>238361276851</v>
      </c>
      <c r="Y23" s="67">
        <f t="shared" si="0"/>
        <v>4.0267920104362059E-2</v>
      </c>
      <c r="AA23" s="79"/>
      <c r="AB23" s="3"/>
    </row>
    <row r="24" spans="1:30" x14ac:dyDescent="0.25">
      <c r="A24" s="2" t="s">
        <v>114</v>
      </c>
      <c r="C24" s="3">
        <v>8000000</v>
      </c>
      <c r="E24" s="3">
        <v>70383412353</v>
      </c>
      <c r="G24" s="3">
        <v>68883434200</v>
      </c>
      <c r="I24" s="3">
        <v>0</v>
      </c>
      <c r="K24" s="3">
        <v>0</v>
      </c>
      <c r="L24" s="17"/>
      <c r="M24" s="17">
        <v>0</v>
      </c>
      <c r="O24" s="3">
        <v>0</v>
      </c>
      <c r="Q24" s="3">
        <v>8000000</v>
      </c>
      <c r="S24" s="3">
        <v>12440</v>
      </c>
      <c r="U24" s="3">
        <v>70383412353</v>
      </c>
      <c r="W24" s="3">
        <v>98881828000</v>
      </c>
      <c r="Y24" s="67">
        <f t="shared" si="0"/>
        <v>1.6704750042794404E-2</v>
      </c>
      <c r="AA24" s="79"/>
      <c r="AB24" s="3"/>
    </row>
    <row r="25" spans="1:30" x14ac:dyDescent="0.25">
      <c r="A25" s="2" t="s">
        <v>142</v>
      </c>
      <c r="C25" s="3">
        <v>65600000</v>
      </c>
      <c r="E25" s="3">
        <v>314669101554</v>
      </c>
      <c r="G25" s="3">
        <v>390880501980</v>
      </c>
      <c r="I25" s="3">
        <v>0</v>
      </c>
      <c r="K25" s="3">
        <v>0</v>
      </c>
      <c r="L25" s="17"/>
      <c r="M25" s="17">
        <v>0</v>
      </c>
      <c r="O25" s="3">
        <v>0</v>
      </c>
      <c r="Q25" s="3">
        <v>65600000</v>
      </c>
      <c r="S25" s="3">
        <v>7420</v>
      </c>
      <c r="U25" s="3">
        <v>314669101554</v>
      </c>
      <c r="W25" s="3">
        <v>483630702800</v>
      </c>
      <c r="Y25" s="67">
        <f t="shared" si="0"/>
        <v>8.1702878746284777E-2</v>
      </c>
      <c r="AA25" s="79"/>
      <c r="AB25" s="3"/>
    </row>
    <row r="26" spans="1:30" x14ac:dyDescent="0.25">
      <c r="A26" s="2" t="s">
        <v>143</v>
      </c>
      <c r="C26" s="3">
        <v>2000000</v>
      </c>
      <c r="E26" s="3">
        <v>31183128546</v>
      </c>
      <c r="G26" s="3">
        <v>30129547350</v>
      </c>
      <c r="I26" s="3">
        <v>0</v>
      </c>
      <c r="K26" s="3">
        <v>0</v>
      </c>
      <c r="L26" s="17"/>
      <c r="M26" s="17">
        <v>0</v>
      </c>
      <c r="O26" s="3">
        <v>0</v>
      </c>
      <c r="Q26" s="3">
        <v>2000000</v>
      </c>
      <c r="S26" s="3">
        <v>17250</v>
      </c>
      <c r="U26" s="3">
        <v>31183128546</v>
      </c>
      <c r="W26" s="3">
        <v>34278768750</v>
      </c>
      <c r="Y26" s="67">
        <f t="shared" si="0"/>
        <v>5.7909352539831883E-3</v>
      </c>
      <c r="AA26" s="79"/>
      <c r="AB26" s="3"/>
    </row>
    <row r="27" spans="1:30" x14ac:dyDescent="0.25">
      <c r="A27" s="2" t="s">
        <v>144</v>
      </c>
      <c r="C27" s="3">
        <v>21828771</v>
      </c>
      <c r="E27" s="3">
        <v>188347983988</v>
      </c>
      <c r="G27" s="3">
        <v>226344254246.22501</v>
      </c>
      <c r="I27" s="3">
        <v>0</v>
      </c>
      <c r="K27" s="3">
        <v>0</v>
      </c>
      <c r="L27" s="17"/>
      <c r="M27" s="17">
        <v>0</v>
      </c>
      <c r="O27" s="17">
        <v>0</v>
      </c>
      <c r="Q27" s="3">
        <v>21828771</v>
      </c>
      <c r="S27" s="3">
        <v>15576</v>
      </c>
      <c r="U27" s="3">
        <v>188347983988</v>
      </c>
      <c r="W27" s="3">
        <v>337824655436</v>
      </c>
      <c r="Y27" s="67">
        <f t="shared" si="0"/>
        <v>5.7070915268187861E-2</v>
      </c>
      <c r="AA27" s="79"/>
      <c r="AB27" s="3"/>
    </row>
    <row r="28" spans="1:30" x14ac:dyDescent="0.25">
      <c r="A28" s="2" t="s">
        <v>145</v>
      </c>
      <c r="C28" s="3">
        <v>957681</v>
      </c>
      <c r="E28" s="3">
        <v>121154590236</v>
      </c>
      <c r="G28" s="3">
        <v>133224145741.08501</v>
      </c>
      <c r="I28" s="3">
        <v>0</v>
      </c>
      <c r="K28" s="3">
        <v>0</v>
      </c>
      <c r="L28" s="17"/>
      <c r="M28" s="17">
        <v>0</v>
      </c>
      <c r="O28" s="17">
        <v>0</v>
      </c>
      <c r="Q28" s="3">
        <v>957681</v>
      </c>
      <c r="S28" s="3">
        <v>177240</v>
      </c>
      <c r="U28" s="3">
        <v>121154590236</v>
      </c>
      <c r="W28" s="3">
        <v>168650926662</v>
      </c>
      <c r="Y28" s="67">
        <f t="shared" si="0"/>
        <v>2.849129745431446E-2</v>
      </c>
      <c r="AA28" s="79"/>
      <c r="AB28" s="3"/>
    </row>
    <row r="29" spans="1:30" x14ac:dyDescent="0.25">
      <c r="A29" s="2" t="s">
        <v>117</v>
      </c>
      <c r="C29" s="3">
        <v>13200000</v>
      </c>
      <c r="E29" s="3">
        <v>313319150246</v>
      </c>
      <c r="G29" s="3">
        <v>350153747790</v>
      </c>
      <c r="I29" s="3">
        <v>0</v>
      </c>
      <c r="K29" s="3">
        <v>0</v>
      </c>
      <c r="L29" s="17"/>
      <c r="M29" s="17">
        <v>0</v>
      </c>
      <c r="O29" s="17">
        <v>0</v>
      </c>
      <c r="Q29" s="3">
        <v>13200000</v>
      </c>
      <c r="S29" s="3">
        <v>31450</v>
      </c>
      <c r="U29" s="3">
        <v>313319150246</v>
      </c>
      <c r="W29" s="3">
        <v>412477914750</v>
      </c>
      <c r="Y29" s="67">
        <f t="shared" si="0"/>
        <v>6.9682575690973358E-2</v>
      </c>
      <c r="AA29" s="79"/>
      <c r="AB29" s="3"/>
    </row>
    <row r="30" spans="1:30" x14ac:dyDescent="0.25">
      <c r="A30" s="2" t="s">
        <v>146</v>
      </c>
      <c r="C30" s="3">
        <v>21350000</v>
      </c>
      <c r="E30" s="3">
        <v>193134372997</v>
      </c>
      <c r="G30" s="3">
        <v>299698579632.18896</v>
      </c>
      <c r="I30" s="3">
        <v>0</v>
      </c>
      <c r="K30" s="3">
        <v>0</v>
      </c>
      <c r="L30" s="17"/>
      <c r="M30" s="17">
        <v>0</v>
      </c>
      <c r="O30" s="3">
        <v>0</v>
      </c>
      <c r="Q30" s="3">
        <v>21350000</v>
      </c>
      <c r="S30" s="3">
        <v>14140</v>
      </c>
      <c r="U30" s="3">
        <v>193134372997</v>
      </c>
      <c r="W30" s="3">
        <v>299953136787</v>
      </c>
      <c r="Y30" s="67">
        <f t="shared" si="0"/>
        <v>5.0673033417009176E-2</v>
      </c>
      <c r="AA30" s="79"/>
      <c r="AB30" s="3"/>
    </row>
    <row r="31" spans="1:30" x14ac:dyDescent="0.25">
      <c r="A31" s="2" t="s">
        <v>147</v>
      </c>
      <c r="C31" s="3">
        <v>9100000</v>
      </c>
      <c r="E31" s="3">
        <v>248409797674</v>
      </c>
      <c r="G31" s="3">
        <v>266556773096.25</v>
      </c>
      <c r="I31" s="3">
        <v>0</v>
      </c>
      <c r="K31" s="3">
        <v>0</v>
      </c>
      <c r="L31" s="17"/>
      <c r="M31" s="17">
        <v>0</v>
      </c>
      <c r="O31" s="3">
        <v>0</v>
      </c>
      <c r="Q31" s="3">
        <v>9100000</v>
      </c>
      <c r="S31" s="3">
        <v>29830</v>
      </c>
      <c r="U31" s="3">
        <v>191058559069</v>
      </c>
      <c r="W31" s="3">
        <v>269712307637</v>
      </c>
      <c r="Y31" s="67">
        <f t="shared" si="0"/>
        <v>4.5564253550625634E-2</v>
      </c>
      <c r="AA31" s="79"/>
      <c r="AB31" s="3"/>
    </row>
    <row r="32" spans="1:30" x14ac:dyDescent="0.25">
      <c r="A32" s="2" t="s">
        <v>148</v>
      </c>
      <c r="C32" s="3">
        <v>0</v>
      </c>
      <c r="E32" s="3">
        <v>0</v>
      </c>
      <c r="G32" s="3">
        <v>0</v>
      </c>
      <c r="I32" s="3">
        <v>1545177</v>
      </c>
      <c r="K32" s="3">
        <v>23242643218</v>
      </c>
      <c r="L32" s="17"/>
      <c r="M32" s="17">
        <v>0</v>
      </c>
      <c r="O32" s="3">
        <v>0</v>
      </c>
      <c r="Q32" s="3">
        <v>1545177</v>
      </c>
      <c r="S32" s="3">
        <v>19940</v>
      </c>
      <c r="U32" s="3">
        <v>23242643218</v>
      </c>
      <c r="W32" s="3">
        <v>30613254936</v>
      </c>
      <c r="Y32" s="67">
        <f t="shared" si="0"/>
        <v>5.171696175582656E-3</v>
      </c>
      <c r="AA32" s="79"/>
      <c r="AB32" s="3"/>
    </row>
    <row r="33" spans="1:28" x14ac:dyDescent="0.25">
      <c r="A33" s="2" t="s">
        <v>149</v>
      </c>
      <c r="C33" s="3">
        <v>0</v>
      </c>
      <c r="E33" s="3">
        <v>0</v>
      </c>
      <c r="G33" s="3">
        <v>0</v>
      </c>
      <c r="I33" s="3">
        <v>1900000</v>
      </c>
      <c r="K33" s="3">
        <v>25343048442</v>
      </c>
      <c r="L33" s="17"/>
      <c r="M33" s="17">
        <v>0</v>
      </c>
      <c r="O33" s="3">
        <v>0</v>
      </c>
      <c r="Q33" s="3">
        <v>1900000</v>
      </c>
      <c r="S33" s="3">
        <v>18010</v>
      </c>
      <c r="U33" s="3">
        <v>25343048442</v>
      </c>
      <c r="W33" s="3">
        <v>33999570662</v>
      </c>
      <c r="Y33" s="67">
        <f t="shared" si="0"/>
        <v>5.743768505888017E-3</v>
      </c>
      <c r="AA33" s="79"/>
      <c r="AB33" s="3"/>
    </row>
    <row r="34" spans="1:28" x14ac:dyDescent="0.25">
      <c r="A34" s="2" t="s">
        <v>150</v>
      </c>
      <c r="C34" s="3">
        <v>0</v>
      </c>
      <c r="E34" s="3">
        <v>0</v>
      </c>
      <c r="G34" s="3">
        <v>0</v>
      </c>
      <c r="I34" s="3">
        <v>355490</v>
      </c>
      <c r="K34" s="3">
        <v>23178899969</v>
      </c>
      <c r="L34" s="17"/>
      <c r="M34" s="17">
        <v>0</v>
      </c>
      <c r="O34" s="3">
        <v>0</v>
      </c>
      <c r="Q34" s="3">
        <v>355490</v>
      </c>
      <c r="S34" s="3">
        <v>90975</v>
      </c>
      <c r="U34" s="3">
        <v>23178899939</v>
      </c>
      <c r="W34" s="3">
        <v>32133317963</v>
      </c>
      <c r="Y34" s="67">
        <f t="shared" si="0"/>
        <v>5.4284903047863396E-3</v>
      </c>
      <c r="AA34" s="79"/>
      <c r="AB34" s="3"/>
    </row>
    <row r="35" spans="1:28" x14ac:dyDescent="0.25">
      <c r="A35" s="2" t="s">
        <v>151</v>
      </c>
      <c r="C35" s="6">
        <v>0</v>
      </c>
      <c r="E35" s="6">
        <v>0</v>
      </c>
      <c r="G35" s="6">
        <v>0</v>
      </c>
      <c r="I35" s="6">
        <v>2868279</v>
      </c>
      <c r="K35" s="6">
        <v>0</v>
      </c>
      <c r="L35" s="17"/>
      <c r="M35" s="21">
        <v>0</v>
      </c>
      <c r="O35" s="6">
        <v>0</v>
      </c>
      <c r="Q35" s="6">
        <v>2868279</v>
      </c>
      <c r="S35" s="6">
        <v>29200</v>
      </c>
      <c r="U35" s="6">
        <v>57351238605</v>
      </c>
      <c r="W35" s="6">
        <f>AD22</f>
        <v>0</v>
      </c>
      <c r="Y35" s="73">
        <f t="shared" si="0"/>
        <v>0</v>
      </c>
      <c r="AA35" s="79"/>
      <c r="AB35" s="3"/>
    </row>
    <row r="36" spans="1:28" s="2" customFormat="1" x14ac:dyDescent="0.25">
      <c r="A36" s="2" t="s">
        <v>47</v>
      </c>
      <c r="C36" s="8"/>
      <c r="E36" s="8">
        <f>SUM(E9:E35)</f>
        <v>3817448906714</v>
      </c>
      <c r="G36" s="8">
        <f>SUM(G9:G35)</f>
        <v>4342935634781</v>
      </c>
      <c r="I36" s="8"/>
      <c r="K36" s="8">
        <f>SUM(K9:K35)</f>
        <v>108358703828</v>
      </c>
      <c r="M36" s="22"/>
      <c r="O36" s="22">
        <f>SUM(O9:O35)</f>
        <v>1</v>
      </c>
      <c r="Q36" s="8"/>
      <c r="U36" s="8">
        <f>SUM(U9:U35)</f>
        <v>3925807608231</v>
      </c>
      <c r="W36" s="8">
        <f>SUM(W9:W35)</f>
        <v>5771660448862</v>
      </c>
      <c r="Y36" s="74">
        <f>SUM(Y10:Y35)</f>
        <v>0.87914453700153561</v>
      </c>
    </row>
    <row r="37" spans="1:28" x14ac:dyDescent="0.25">
      <c r="E37" s="3"/>
      <c r="G37" s="3"/>
      <c r="U37" s="3"/>
      <c r="W37" s="3"/>
      <c r="Y37" s="9"/>
    </row>
    <row r="38" spans="1:28" x14ac:dyDescent="0.25">
      <c r="E38" s="3"/>
      <c r="G38" s="3"/>
      <c r="U38" s="3"/>
      <c r="W38" s="3"/>
      <c r="Y38"/>
    </row>
    <row r="39" spans="1:28" hidden="1" x14ac:dyDescent="0.25">
      <c r="E39" s="3"/>
      <c r="U39" s="3"/>
      <c r="W39" s="3"/>
      <c r="Y39" s="3">
        <v>5919383872652</v>
      </c>
    </row>
    <row r="40" spans="1:28" x14ac:dyDescent="0.25">
      <c r="E40" s="3"/>
      <c r="U40" s="3"/>
      <c r="W40" s="3"/>
    </row>
    <row r="41" spans="1:28" x14ac:dyDescent="0.25">
      <c r="G41" s="3"/>
      <c r="U41" s="3"/>
      <c r="W41" s="3"/>
    </row>
    <row r="42" spans="1:28" x14ac:dyDescent="0.25">
      <c r="G42" s="3"/>
      <c r="W42" s="3"/>
    </row>
    <row r="43" spans="1:28" x14ac:dyDescent="0.25">
      <c r="U43" s="3"/>
      <c r="W43" s="3"/>
    </row>
    <row r="44" spans="1:28" x14ac:dyDescent="0.25">
      <c r="G44" s="3"/>
      <c r="W44" s="3"/>
    </row>
    <row r="46" spans="1:28" x14ac:dyDescent="0.25">
      <c r="G46" s="3"/>
      <c r="W46" s="3"/>
    </row>
    <row r="48" spans="1:28" x14ac:dyDescent="0.25">
      <c r="G48" s="3"/>
    </row>
  </sheetData>
  <mergeCells count="23">
    <mergeCell ref="A5:Y5"/>
    <mergeCell ref="A4:Y4"/>
    <mergeCell ref="A6:A8"/>
    <mergeCell ref="C7:C8"/>
    <mergeCell ref="E7:E8"/>
    <mergeCell ref="G7:G8"/>
    <mergeCell ref="C6:G6"/>
    <mergeCell ref="A1:Y1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rintOptions horizontalCentered="1"/>
  <pageMargins left="0" right="0" top="0.74803149606299213" bottom="0" header="0" footer="0.31496062992125984"/>
  <pageSetup paperSize="9" scale="61" orientation="landscape" r:id="rId1"/>
  <headerFooter>
    <oddFooter>&amp;C&amp;"B Nazanin,Regular"1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7"/>
  <sheetViews>
    <sheetView rightToLeft="1" view="pageBreakPreview" topLeftCell="A16" zoomScale="60" zoomScaleNormal="100" zoomScalePageLayoutView="70" workbookViewId="0">
      <selection activeCell="I41" sqref="I41"/>
    </sheetView>
  </sheetViews>
  <sheetFormatPr defaultColWidth="9.28515625" defaultRowHeight="19.5" customHeight="1" x14ac:dyDescent="0.25"/>
  <cols>
    <col min="1" max="1" width="32.28515625" style="1" customWidth="1"/>
    <col min="2" max="2" width="0.85546875" style="1" customWidth="1"/>
    <col min="3" max="3" width="12.5703125" style="1" customWidth="1"/>
    <col min="4" max="4" width="0.85546875" style="1" customWidth="1"/>
    <col min="5" max="5" width="23.42578125" style="1" bestFit="1" customWidth="1"/>
    <col min="6" max="6" width="0.85546875" style="1" customWidth="1"/>
    <col min="7" max="7" width="23.28515625" style="1" bestFit="1" customWidth="1"/>
    <col min="8" max="8" width="0.85546875" style="1" customWidth="1"/>
    <col min="9" max="9" width="24.140625" style="1" customWidth="1"/>
    <col min="10" max="10" width="0.85546875" style="1" customWidth="1"/>
    <col min="11" max="11" width="12.28515625" style="1" customWidth="1"/>
    <col min="12" max="12" width="0.85546875" style="1" customWidth="1"/>
    <col min="13" max="13" width="23.42578125" style="1" bestFit="1" customWidth="1"/>
    <col min="14" max="14" width="0.85546875" style="1" customWidth="1"/>
    <col min="15" max="15" width="23.42578125" style="1" bestFit="1" customWidth="1"/>
    <col min="16" max="16" width="0.85546875" style="1" customWidth="1"/>
    <col min="17" max="17" width="31.28515625" style="1" bestFit="1" customWidth="1"/>
    <col min="18" max="18" width="11" style="1" bestFit="1" customWidth="1"/>
    <col min="19" max="19" width="13.5703125" style="1" bestFit="1" customWidth="1"/>
    <col min="20" max="16384" width="9.28515625" style="1"/>
  </cols>
  <sheetData>
    <row r="1" spans="1:18" ht="19.5" customHeight="1" x14ac:dyDescent="0.25">
      <c r="A1" s="87" t="str">
        <f>'درآمد سود سهام '!A1:S1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19.5" customHeight="1" x14ac:dyDescent="0.25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8" ht="19.5" customHeight="1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8" ht="19.5" customHeight="1" x14ac:dyDescent="0.25">
      <c r="A4" s="108" t="s">
        <v>75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8" ht="19.5" customHeight="1" x14ac:dyDescent="0.25">
      <c r="A5" s="91" t="s">
        <v>1</v>
      </c>
      <c r="C5" s="90" t="str">
        <f>سهام!Q6</f>
        <v>1399/03/31</v>
      </c>
      <c r="D5" s="90" t="s">
        <v>26</v>
      </c>
      <c r="E5" s="90" t="s">
        <v>26</v>
      </c>
      <c r="F5" s="90" t="s">
        <v>26</v>
      </c>
      <c r="G5" s="90" t="s">
        <v>26</v>
      </c>
      <c r="H5" s="90" t="s">
        <v>26</v>
      </c>
      <c r="I5" s="90" t="s">
        <v>26</v>
      </c>
      <c r="K5" s="90" t="str">
        <f>'سرمایه گذاری در سهام '!M5</f>
        <v>از ابتدای سال مالی تا پایان دوره</v>
      </c>
      <c r="L5" s="90" t="s">
        <v>27</v>
      </c>
      <c r="M5" s="90" t="s">
        <v>27</v>
      </c>
      <c r="N5" s="90" t="s">
        <v>27</v>
      </c>
      <c r="O5" s="90" t="s">
        <v>27</v>
      </c>
      <c r="P5" s="90" t="s">
        <v>27</v>
      </c>
      <c r="Q5" s="90"/>
    </row>
    <row r="6" spans="1:18" ht="19.5" customHeight="1" x14ac:dyDescent="0.25">
      <c r="A6" s="90" t="s">
        <v>1</v>
      </c>
      <c r="C6" s="90" t="s">
        <v>5</v>
      </c>
      <c r="E6" s="90" t="s">
        <v>39</v>
      </c>
      <c r="G6" s="90" t="s">
        <v>40</v>
      </c>
      <c r="I6" s="90" t="s">
        <v>41</v>
      </c>
      <c r="K6" s="90" t="s">
        <v>5</v>
      </c>
      <c r="M6" s="90" t="s">
        <v>39</v>
      </c>
      <c r="O6" s="90" t="s">
        <v>40</v>
      </c>
      <c r="Q6" s="90" t="s">
        <v>41</v>
      </c>
    </row>
    <row r="7" spans="1:18" ht="19.5" customHeight="1" x14ac:dyDescent="0.25">
      <c r="A7" s="2" t="s">
        <v>142</v>
      </c>
      <c r="C7" s="3">
        <v>65600000</v>
      </c>
      <c r="E7" s="3">
        <v>483630702800</v>
      </c>
      <c r="G7" s="3">
        <v>390880501980</v>
      </c>
      <c r="I7" s="17">
        <v>92750200820</v>
      </c>
      <c r="K7" s="3">
        <v>65600000</v>
      </c>
      <c r="M7" s="17">
        <v>483630702800</v>
      </c>
      <c r="N7" s="17"/>
      <c r="O7" s="17">
        <v>314669101554</v>
      </c>
      <c r="P7" s="17"/>
      <c r="Q7" s="17">
        <v>168961601246</v>
      </c>
      <c r="R7" s="3"/>
    </row>
    <row r="8" spans="1:18" ht="19.5" customHeight="1" x14ac:dyDescent="0.25">
      <c r="A8" s="2" t="s">
        <v>150</v>
      </c>
      <c r="C8" s="3">
        <v>355490</v>
      </c>
      <c r="E8" s="3">
        <v>32133317993</v>
      </c>
      <c r="G8" s="17">
        <v>23178899969</v>
      </c>
      <c r="I8" s="17">
        <v>8954418024</v>
      </c>
      <c r="K8" s="3">
        <v>355490</v>
      </c>
      <c r="M8" s="17">
        <v>32133317993</v>
      </c>
      <c r="N8" s="17"/>
      <c r="O8" s="17">
        <v>23178899969</v>
      </c>
      <c r="P8" s="17"/>
      <c r="Q8" s="17">
        <v>8954418024</v>
      </c>
      <c r="R8" s="3"/>
    </row>
    <row r="9" spans="1:18" ht="19.5" customHeight="1" x14ac:dyDescent="0.25">
      <c r="A9" s="2" t="s">
        <v>136</v>
      </c>
      <c r="C9" s="3">
        <v>200000</v>
      </c>
      <c r="E9" s="3">
        <v>2611147950</v>
      </c>
      <c r="G9" s="17">
        <v>2243123140</v>
      </c>
      <c r="I9" s="17">
        <v>368024810</v>
      </c>
      <c r="K9" s="3">
        <v>200000</v>
      </c>
      <c r="M9" s="17">
        <v>2611147950</v>
      </c>
      <c r="N9" s="17"/>
      <c r="O9" s="17">
        <v>843202382</v>
      </c>
      <c r="P9" s="17"/>
      <c r="Q9" s="17">
        <v>1767945568</v>
      </c>
      <c r="R9" s="3"/>
    </row>
    <row r="10" spans="1:18" ht="19.5" customHeight="1" x14ac:dyDescent="0.25">
      <c r="A10" s="2" t="s">
        <v>145</v>
      </c>
      <c r="C10" s="3">
        <v>957681</v>
      </c>
      <c r="E10" s="3">
        <v>168650926662</v>
      </c>
      <c r="G10" s="17">
        <v>133224145741</v>
      </c>
      <c r="I10" s="17">
        <v>35426780921</v>
      </c>
      <c r="K10" s="3">
        <v>957681</v>
      </c>
      <c r="M10" s="17">
        <v>168650926662</v>
      </c>
      <c r="N10" s="17"/>
      <c r="O10" s="17">
        <v>121154590236</v>
      </c>
      <c r="P10" s="17"/>
      <c r="Q10" s="17">
        <v>47496336426</v>
      </c>
      <c r="R10" s="3"/>
    </row>
    <row r="11" spans="1:18" ht="19.5" customHeight="1" x14ac:dyDescent="0.25">
      <c r="A11" s="2" t="s">
        <v>111</v>
      </c>
      <c r="C11" s="3">
        <v>35312134</v>
      </c>
      <c r="E11" s="3">
        <v>823812117208</v>
      </c>
      <c r="G11" s="17">
        <v>574984368688</v>
      </c>
      <c r="I11" s="17">
        <v>248827748520</v>
      </c>
      <c r="K11" s="3">
        <v>35312134</v>
      </c>
      <c r="M11" s="17">
        <v>823812117208</v>
      </c>
      <c r="N11" s="17"/>
      <c r="O11" s="17">
        <v>546572746896</v>
      </c>
      <c r="P11" s="17"/>
      <c r="Q11" s="17">
        <v>277239370312</v>
      </c>
      <c r="R11" s="3"/>
    </row>
    <row r="12" spans="1:18" ht="19.5" customHeight="1" x14ac:dyDescent="0.25">
      <c r="A12" s="2" t="s">
        <v>144</v>
      </c>
      <c r="C12" s="3">
        <v>21828771</v>
      </c>
      <c r="E12" s="3">
        <v>337824655436</v>
      </c>
      <c r="G12" s="17">
        <v>226344254246</v>
      </c>
      <c r="I12" s="17">
        <v>111480401190</v>
      </c>
      <c r="K12" s="3">
        <v>21828771</v>
      </c>
      <c r="M12" s="17">
        <v>337824655436</v>
      </c>
      <c r="N12" s="17"/>
      <c r="O12" s="17">
        <v>188393787499</v>
      </c>
      <c r="P12" s="17"/>
      <c r="Q12" s="17">
        <v>149430867937</v>
      </c>
      <c r="R12" s="3"/>
    </row>
    <row r="13" spans="1:18" ht="19.5" customHeight="1" x14ac:dyDescent="0.25">
      <c r="A13" s="2" t="s">
        <v>151</v>
      </c>
      <c r="C13" s="3">
        <v>2868279</v>
      </c>
      <c r="E13" s="3">
        <v>83216675898</v>
      </c>
      <c r="G13" s="17">
        <v>57351238605</v>
      </c>
      <c r="I13" s="17">
        <v>25865437293</v>
      </c>
      <c r="K13" s="3">
        <v>2868279</v>
      </c>
      <c r="M13" s="17">
        <v>83216675898</v>
      </c>
      <c r="N13" s="17"/>
      <c r="O13" s="17">
        <v>57351238605</v>
      </c>
      <c r="P13" s="17"/>
      <c r="Q13" s="17">
        <v>25865437293</v>
      </c>
      <c r="R13" s="3"/>
    </row>
    <row r="14" spans="1:18" ht="19.5" customHeight="1" x14ac:dyDescent="0.25">
      <c r="A14" s="2" t="s">
        <v>132</v>
      </c>
      <c r="C14" s="3">
        <v>10000000</v>
      </c>
      <c r="E14" s="3">
        <v>168115005000</v>
      </c>
      <c r="G14" s="17">
        <v>126354522375</v>
      </c>
      <c r="I14" s="17">
        <v>41760482625</v>
      </c>
      <c r="K14" s="3">
        <v>10000000</v>
      </c>
      <c r="M14" s="17">
        <v>168115005000</v>
      </c>
      <c r="N14" s="17"/>
      <c r="O14" s="17">
        <v>144541771070</v>
      </c>
      <c r="P14" s="17"/>
      <c r="Q14" s="17">
        <v>23573233930</v>
      </c>
      <c r="R14" s="3"/>
    </row>
    <row r="15" spans="1:18" ht="19.5" customHeight="1" x14ac:dyDescent="0.25">
      <c r="A15" s="2" t="s">
        <v>147</v>
      </c>
      <c r="C15" s="3">
        <v>9100000</v>
      </c>
      <c r="E15" s="3">
        <v>269712307637</v>
      </c>
      <c r="G15" s="17">
        <v>209205534491</v>
      </c>
      <c r="I15" s="17">
        <v>60506773146</v>
      </c>
      <c r="K15" s="3">
        <v>9100000</v>
      </c>
      <c r="M15" s="17">
        <v>269712307637</v>
      </c>
      <c r="N15" s="17"/>
      <c r="O15" s="17">
        <v>191058559069</v>
      </c>
      <c r="P15" s="17"/>
      <c r="Q15" s="17">
        <v>78653748568</v>
      </c>
      <c r="R15" s="3"/>
    </row>
    <row r="16" spans="1:18" ht="19.5" customHeight="1" x14ac:dyDescent="0.25">
      <c r="A16" s="2" t="s">
        <v>140</v>
      </c>
      <c r="C16" s="3">
        <v>16030643</v>
      </c>
      <c r="E16" s="3">
        <v>381312645252</v>
      </c>
      <c r="G16" s="17">
        <v>303962795729</v>
      </c>
      <c r="I16" s="17">
        <v>77349849523</v>
      </c>
      <c r="K16" s="3">
        <v>16030643</v>
      </c>
      <c r="M16" s="17">
        <v>381312645252</v>
      </c>
      <c r="N16" s="17"/>
      <c r="O16" s="17">
        <v>289222879047</v>
      </c>
      <c r="P16" s="17"/>
      <c r="Q16" s="17">
        <v>92089766205</v>
      </c>
      <c r="R16" s="3"/>
    </row>
    <row r="17" spans="1:18" ht="19.5" customHeight="1" x14ac:dyDescent="0.25">
      <c r="A17" s="2" t="s">
        <v>149</v>
      </c>
      <c r="C17" s="3">
        <v>1900000</v>
      </c>
      <c r="E17" s="3">
        <v>33999570662</v>
      </c>
      <c r="G17" s="17">
        <v>25343048442</v>
      </c>
      <c r="I17" s="17">
        <v>8656522220</v>
      </c>
      <c r="K17" s="3">
        <v>1900000</v>
      </c>
      <c r="M17" s="17">
        <v>33999570662</v>
      </c>
      <c r="N17" s="17"/>
      <c r="O17" s="17">
        <v>25343048442</v>
      </c>
      <c r="P17" s="17"/>
      <c r="Q17" s="17">
        <v>8656522220</v>
      </c>
      <c r="R17" s="3"/>
    </row>
    <row r="18" spans="1:18" ht="19.5" customHeight="1" x14ac:dyDescent="0.25">
      <c r="A18" s="2" t="s">
        <v>114</v>
      </c>
      <c r="C18" s="3">
        <v>8000000</v>
      </c>
      <c r="E18" s="3">
        <v>98881828000</v>
      </c>
      <c r="G18" s="17">
        <v>68883434200</v>
      </c>
      <c r="I18" s="17">
        <v>29998393800</v>
      </c>
      <c r="K18" s="3">
        <v>8000000</v>
      </c>
      <c r="M18" s="17">
        <v>98881828000</v>
      </c>
      <c r="N18" s="17"/>
      <c r="O18" s="17">
        <v>70383412375</v>
      </c>
      <c r="P18" s="17"/>
      <c r="Q18" s="17">
        <v>28498415625</v>
      </c>
      <c r="R18" s="3"/>
    </row>
    <row r="19" spans="1:18" ht="19.5" customHeight="1" x14ac:dyDescent="0.25">
      <c r="A19" s="2" t="s">
        <v>120</v>
      </c>
      <c r="C19" s="3">
        <v>1313555</v>
      </c>
      <c r="E19" s="3">
        <v>201838637287</v>
      </c>
      <c r="G19" s="17">
        <v>152956229780</v>
      </c>
      <c r="I19" s="17">
        <v>48882407507</v>
      </c>
      <c r="K19" s="3">
        <v>1313555</v>
      </c>
      <c r="M19" s="17">
        <v>201838637287</v>
      </c>
      <c r="N19" s="17"/>
      <c r="O19" s="17">
        <v>124688311211</v>
      </c>
      <c r="P19" s="17"/>
      <c r="Q19" s="17">
        <v>77150326076</v>
      </c>
      <c r="R19" s="3"/>
    </row>
    <row r="20" spans="1:18" ht="19.5" customHeight="1" x14ac:dyDescent="0.25">
      <c r="A20" s="2" t="s">
        <v>134</v>
      </c>
      <c r="C20" s="3">
        <v>1449310</v>
      </c>
      <c r="E20" s="3">
        <v>30672347182</v>
      </c>
      <c r="G20" s="17">
        <v>21384242049</v>
      </c>
      <c r="I20" s="17">
        <v>9288105133</v>
      </c>
      <c r="K20" s="3">
        <v>1449310</v>
      </c>
      <c r="M20" s="17">
        <v>30672347182</v>
      </c>
      <c r="N20" s="17"/>
      <c r="O20" s="17">
        <v>14105548645</v>
      </c>
      <c r="P20" s="17"/>
      <c r="Q20" s="17">
        <v>16566798537</v>
      </c>
      <c r="R20" s="3"/>
    </row>
    <row r="21" spans="1:18" ht="19.5" customHeight="1" x14ac:dyDescent="0.25">
      <c r="A21" s="2" t="s">
        <v>133</v>
      </c>
      <c r="C21" s="3">
        <v>1284313</v>
      </c>
      <c r="E21" s="3">
        <v>167140610371</v>
      </c>
      <c r="G21" s="17">
        <v>131659893043</v>
      </c>
      <c r="I21" s="17">
        <v>35480717328</v>
      </c>
      <c r="K21" s="3">
        <v>1284313</v>
      </c>
      <c r="M21" s="17">
        <v>167140610371</v>
      </c>
      <c r="N21" s="17"/>
      <c r="O21" s="17">
        <v>128737626686</v>
      </c>
      <c r="P21" s="17"/>
      <c r="Q21" s="17">
        <v>38402983685</v>
      </c>
      <c r="R21" s="3"/>
    </row>
    <row r="22" spans="1:18" ht="19.5" customHeight="1" x14ac:dyDescent="0.25">
      <c r="A22" s="2" t="s">
        <v>110</v>
      </c>
      <c r="C22" s="3">
        <v>46487397</v>
      </c>
      <c r="E22" s="3">
        <v>567666454805</v>
      </c>
      <c r="G22" s="17">
        <v>400692147716</v>
      </c>
      <c r="I22" s="17">
        <v>166974307089</v>
      </c>
      <c r="K22" s="3">
        <v>46487397</v>
      </c>
      <c r="M22" s="17">
        <v>567666454805</v>
      </c>
      <c r="N22" s="17"/>
      <c r="O22" s="17">
        <v>355676428625</v>
      </c>
      <c r="P22" s="17"/>
      <c r="Q22" s="17">
        <v>211990026180</v>
      </c>
      <c r="R22" s="3"/>
    </row>
    <row r="23" spans="1:18" ht="19.5" customHeight="1" x14ac:dyDescent="0.25">
      <c r="A23" s="2" t="s">
        <v>138</v>
      </c>
      <c r="C23" s="3">
        <v>7100000</v>
      </c>
      <c r="E23" s="3">
        <v>110261385637</v>
      </c>
      <c r="G23" s="17">
        <v>88420742647</v>
      </c>
      <c r="I23" s="17">
        <v>21840642990</v>
      </c>
      <c r="K23" s="3">
        <v>7100000</v>
      </c>
      <c r="M23" s="17">
        <v>110261385637</v>
      </c>
      <c r="N23" s="17"/>
      <c r="O23" s="17">
        <v>94916276450</v>
      </c>
      <c r="P23" s="17"/>
      <c r="Q23" s="17">
        <v>15345109187</v>
      </c>
      <c r="R23" s="3"/>
    </row>
    <row r="24" spans="1:18" ht="19.5" customHeight="1" x14ac:dyDescent="0.25">
      <c r="A24" s="2" t="s">
        <v>131</v>
      </c>
      <c r="C24" s="3">
        <v>9268367</v>
      </c>
      <c r="E24" s="3">
        <v>52214653492</v>
      </c>
      <c r="G24" s="17">
        <v>40418011635</v>
      </c>
      <c r="I24" s="17">
        <v>11796641857</v>
      </c>
      <c r="K24" s="3">
        <v>9268367</v>
      </c>
      <c r="M24" s="17">
        <v>52214653492</v>
      </c>
      <c r="N24" s="17"/>
      <c r="O24" s="17">
        <v>21142952025</v>
      </c>
      <c r="P24" s="17"/>
      <c r="Q24" s="17">
        <v>31071701467</v>
      </c>
      <c r="R24" s="3"/>
    </row>
    <row r="25" spans="1:18" ht="19.5" customHeight="1" x14ac:dyDescent="0.25">
      <c r="A25" s="2" t="s">
        <v>141</v>
      </c>
      <c r="C25" s="3">
        <v>11101325</v>
      </c>
      <c r="E25" s="3">
        <v>238361276851</v>
      </c>
      <c r="G25" s="17">
        <v>179813305656</v>
      </c>
      <c r="I25" s="17">
        <v>58547971195</v>
      </c>
      <c r="K25" s="3">
        <v>11101325</v>
      </c>
      <c r="M25" s="17">
        <v>238361276851</v>
      </c>
      <c r="N25" s="17"/>
      <c r="O25" s="17">
        <v>138016245008</v>
      </c>
      <c r="P25" s="17"/>
      <c r="Q25" s="17">
        <v>100345031843</v>
      </c>
      <c r="R25" s="3"/>
    </row>
    <row r="26" spans="1:18" ht="19.5" customHeight="1" x14ac:dyDescent="0.25">
      <c r="A26" s="2" t="s">
        <v>148</v>
      </c>
      <c r="C26" s="3">
        <v>1545177</v>
      </c>
      <c r="E26" s="3">
        <v>30613254936</v>
      </c>
      <c r="G26" s="17">
        <v>23242643218</v>
      </c>
      <c r="I26" s="17">
        <v>7370611718</v>
      </c>
      <c r="K26" s="3">
        <v>1545177</v>
      </c>
      <c r="M26" s="17">
        <v>30613254936</v>
      </c>
      <c r="N26" s="17"/>
      <c r="O26" s="17">
        <v>23242643218</v>
      </c>
      <c r="P26" s="17"/>
      <c r="Q26" s="17">
        <v>7370611718</v>
      </c>
      <c r="R26" s="3"/>
    </row>
    <row r="27" spans="1:18" ht="19.5" customHeight="1" x14ac:dyDescent="0.25">
      <c r="A27" s="2" t="s">
        <v>143</v>
      </c>
      <c r="C27" s="3">
        <v>2000000</v>
      </c>
      <c r="E27" s="3">
        <v>34278768750</v>
      </c>
      <c r="G27" s="17">
        <v>30129547350</v>
      </c>
      <c r="I27" s="17">
        <v>4149221400</v>
      </c>
      <c r="K27" s="3">
        <v>2000000</v>
      </c>
      <c r="M27" s="17">
        <v>34278768750</v>
      </c>
      <c r="N27" s="17"/>
      <c r="O27" s="17">
        <v>31183128546</v>
      </c>
      <c r="P27" s="17"/>
      <c r="Q27" s="17">
        <v>3095640204</v>
      </c>
      <c r="R27" s="3"/>
    </row>
    <row r="28" spans="1:18" ht="19.5" customHeight="1" x14ac:dyDescent="0.25">
      <c r="A28" s="2" t="s">
        <v>135</v>
      </c>
      <c r="C28" s="3">
        <v>11900000</v>
      </c>
      <c r="E28" s="3">
        <v>357666660312</v>
      </c>
      <c r="G28" s="17">
        <v>214564525113</v>
      </c>
      <c r="I28" s="17">
        <v>143102135199</v>
      </c>
      <c r="K28" s="3">
        <v>11900000</v>
      </c>
      <c r="M28" s="17">
        <v>357666660312</v>
      </c>
      <c r="N28" s="17"/>
      <c r="O28" s="17">
        <v>151545636307</v>
      </c>
      <c r="P28" s="17"/>
      <c r="Q28" s="17">
        <v>206121024005</v>
      </c>
      <c r="R28" s="3"/>
    </row>
    <row r="29" spans="1:18" ht="19.5" customHeight="1" x14ac:dyDescent="0.25">
      <c r="A29" s="2" t="s">
        <v>112</v>
      </c>
      <c r="C29" s="3">
        <v>843798</v>
      </c>
      <c r="E29" s="3">
        <v>141333628184</v>
      </c>
      <c r="G29" s="17">
        <v>111444288066</v>
      </c>
      <c r="I29" s="17">
        <v>29889340118</v>
      </c>
      <c r="K29" s="3">
        <v>843798</v>
      </c>
      <c r="M29" s="17">
        <v>141333628184</v>
      </c>
      <c r="N29" s="17"/>
      <c r="O29" s="17">
        <v>75707035487</v>
      </c>
      <c r="P29" s="17"/>
      <c r="Q29" s="17">
        <v>65626592697</v>
      </c>
      <c r="R29" s="3"/>
    </row>
    <row r="30" spans="1:18" ht="19.5" customHeight="1" x14ac:dyDescent="0.25">
      <c r="A30" s="2" t="s">
        <v>146</v>
      </c>
      <c r="C30" s="3">
        <v>21350000</v>
      </c>
      <c r="E30" s="3">
        <v>299953136787</v>
      </c>
      <c r="G30" s="17">
        <v>299698579670</v>
      </c>
      <c r="I30" s="17">
        <v>254557117</v>
      </c>
      <c r="K30" s="3">
        <v>21350000</v>
      </c>
      <c r="M30" s="17">
        <v>299953136787</v>
      </c>
      <c r="N30" s="17"/>
      <c r="O30" s="17">
        <v>193134372997</v>
      </c>
      <c r="P30" s="17"/>
      <c r="Q30" s="17">
        <v>106818763790</v>
      </c>
      <c r="R30" s="3"/>
    </row>
    <row r="31" spans="1:18" ht="19.5" customHeight="1" x14ac:dyDescent="0.25">
      <c r="A31" s="2" t="s">
        <v>139</v>
      </c>
      <c r="C31" s="3">
        <v>15500000</v>
      </c>
      <c r="E31" s="3">
        <v>320332610000</v>
      </c>
      <c r="G31" s="17">
        <v>259885230468</v>
      </c>
      <c r="I31" s="17">
        <v>60447379532</v>
      </c>
      <c r="K31" s="3">
        <v>15500000</v>
      </c>
      <c r="M31" s="17">
        <v>320332610000</v>
      </c>
      <c r="N31" s="17"/>
      <c r="O31" s="17">
        <v>285250479780</v>
      </c>
      <c r="P31" s="17"/>
      <c r="Q31" s="17">
        <v>35082130220</v>
      </c>
      <c r="R31" s="3"/>
    </row>
    <row r="32" spans="1:18" ht="19.5" customHeight="1" x14ac:dyDescent="0.25">
      <c r="A32" s="2" t="s">
        <v>117</v>
      </c>
      <c r="C32" s="3">
        <v>13200000</v>
      </c>
      <c r="E32" s="3">
        <v>412477914750</v>
      </c>
      <c r="G32" s="17">
        <v>350153747790</v>
      </c>
      <c r="I32" s="17">
        <v>62324166960</v>
      </c>
      <c r="K32" s="3">
        <v>13200000</v>
      </c>
      <c r="M32" s="17">
        <v>412477914750</v>
      </c>
      <c r="N32" s="17"/>
      <c r="O32" s="17">
        <v>319013467262</v>
      </c>
      <c r="P32" s="17"/>
      <c r="Q32" s="17">
        <v>93464447488</v>
      </c>
      <c r="R32" s="3"/>
    </row>
    <row r="33" spans="1:19" ht="19.5" customHeight="1" x14ac:dyDescent="0.25">
      <c r="A33" s="2" t="s">
        <v>137</v>
      </c>
      <c r="C33" s="3">
        <v>325363</v>
      </c>
      <c r="E33" s="3">
        <v>6164884948</v>
      </c>
      <c r="G33" s="17">
        <v>4875334551</v>
      </c>
      <c r="I33" s="17">
        <v>1289550397</v>
      </c>
      <c r="K33" s="3">
        <v>325363</v>
      </c>
      <c r="M33" s="17">
        <v>6164884948</v>
      </c>
      <c r="N33" s="17"/>
      <c r="O33" s="17">
        <v>2811105082</v>
      </c>
      <c r="P33" s="17"/>
      <c r="Q33" s="17">
        <v>3353779866</v>
      </c>
      <c r="R33" s="3"/>
      <c r="S33" s="3"/>
    </row>
    <row r="34" spans="1:19" ht="19.5" customHeight="1" x14ac:dyDescent="0.25">
      <c r="A34" s="2" t="s">
        <v>119</v>
      </c>
      <c r="C34" s="3">
        <v>0</v>
      </c>
      <c r="E34" s="3">
        <v>0</v>
      </c>
      <c r="G34" s="17">
        <v>0</v>
      </c>
      <c r="I34" s="17">
        <v>0</v>
      </c>
      <c r="K34" s="3">
        <v>0</v>
      </c>
      <c r="M34" s="17">
        <v>0</v>
      </c>
      <c r="N34" s="17"/>
      <c r="O34" s="17">
        <v>150</v>
      </c>
      <c r="P34" s="17"/>
      <c r="Q34" s="17">
        <v>-150</v>
      </c>
      <c r="R34" s="3"/>
      <c r="S34" s="3"/>
    </row>
    <row r="35" spans="1:19" ht="19.5" customHeight="1" x14ac:dyDescent="0.25">
      <c r="A35" s="2" t="s">
        <v>173</v>
      </c>
      <c r="C35" s="3">
        <v>0</v>
      </c>
      <c r="E35" s="3">
        <v>0</v>
      </c>
      <c r="G35" s="17">
        <v>0</v>
      </c>
      <c r="I35" s="17">
        <v>0</v>
      </c>
      <c r="K35" s="3">
        <v>0</v>
      </c>
      <c r="M35" s="17">
        <v>0</v>
      </c>
      <c r="N35" s="17"/>
      <c r="O35" s="17">
        <v>42</v>
      </c>
      <c r="P35" s="17"/>
      <c r="Q35" s="17">
        <v>-42</v>
      </c>
      <c r="R35" s="3"/>
      <c r="S35" s="3"/>
    </row>
    <row r="36" spans="1:19" ht="19.5" customHeight="1" x14ac:dyDescent="0.25">
      <c r="A36" s="2" t="s">
        <v>178</v>
      </c>
      <c r="C36" s="3">
        <v>0</v>
      </c>
      <c r="E36" s="3">
        <v>0</v>
      </c>
      <c r="G36" s="17">
        <v>0</v>
      </c>
      <c r="I36" s="17">
        <v>0</v>
      </c>
      <c r="K36" s="3">
        <v>0</v>
      </c>
      <c r="M36" s="17">
        <v>0</v>
      </c>
      <c r="N36" s="17"/>
      <c r="O36" s="17">
        <v>52</v>
      </c>
      <c r="P36" s="17"/>
      <c r="Q36" s="17">
        <v>-52</v>
      </c>
      <c r="R36" s="3"/>
      <c r="S36" s="3"/>
    </row>
    <row r="37" spans="1:19" ht="19.5" customHeight="1" x14ac:dyDescent="0.25">
      <c r="A37" s="2" t="s">
        <v>176</v>
      </c>
      <c r="C37" s="3">
        <v>0</v>
      </c>
      <c r="E37" s="3">
        <v>0</v>
      </c>
      <c r="G37" s="17">
        <v>0</v>
      </c>
      <c r="I37" s="17">
        <v>0</v>
      </c>
      <c r="K37" s="3">
        <v>0</v>
      </c>
      <c r="M37" s="17">
        <v>0</v>
      </c>
      <c r="N37" s="17"/>
      <c r="O37" s="17">
        <v>21</v>
      </c>
      <c r="P37" s="17"/>
      <c r="Q37" s="17">
        <v>-21</v>
      </c>
      <c r="R37" s="3"/>
      <c r="S37" s="3"/>
    </row>
    <row r="38" spans="1:19" ht="19.5" customHeight="1" x14ac:dyDescent="0.25">
      <c r="A38" s="2" t="s">
        <v>113</v>
      </c>
      <c r="C38" s="3">
        <v>0</v>
      </c>
      <c r="E38" s="3">
        <v>0</v>
      </c>
      <c r="G38" s="17">
        <v>0</v>
      </c>
      <c r="I38" s="17">
        <v>0</v>
      </c>
      <c r="K38" s="3">
        <v>0</v>
      </c>
      <c r="M38" s="17">
        <v>0</v>
      </c>
      <c r="N38" s="17"/>
      <c r="O38" s="17">
        <v>24</v>
      </c>
      <c r="P38" s="17"/>
      <c r="Q38" s="17">
        <v>-24</v>
      </c>
      <c r="R38" s="3"/>
      <c r="S38" s="3"/>
    </row>
    <row r="39" spans="1:19" ht="19.5" customHeight="1" x14ac:dyDescent="0.25">
      <c r="A39" s="2" t="s">
        <v>122</v>
      </c>
      <c r="C39" s="3">
        <v>0</v>
      </c>
      <c r="E39" s="3">
        <v>0</v>
      </c>
      <c r="G39" s="17">
        <v>0</v>
      </c>
      <c r="I39" s="17">
        <v>0</v>
      </c>
      <c r="K39" s="3">
        <v>0</v>
      </c>
      <c r="M39" s="17">
        <v>0</v>
      </c>
      <c r="N39" s="17"/>
      <c r="O39" s="17">
        <v>25</v>
      </c>
      <c r="P39" s="17"/>
      <c r="Q39" s="17">
        <v>-25</v>
      </c>
      <c r="R39" s="3"/>
      <c r="S39" s="3"/>
    </row>
    <row r="40" spans="1:19" ht="19.5" customHeight="1" x14ac:dyDescent="0.25">
      <c r="A40" s="5" t="s">
        <v>124</v>
      </c>
      <c r="C40" s="6">
        <v>0</v>
      </c>
      <c r="E40" s="6">
        <v>0</v>
      </c>
      <c r="G40" s="21">
        <v>0</v>
      </c>
      <c r="I40" s="21">
        <v>0</v>
      </c>
      <c r="K40" s="6">
        <v>0</v>
      </c>
      <c r="M40" s="21">
        <v>0</v>
      </c>
      <c r="N40" s="17"/>
      <c r="O40" s="21">
        <v>4</v>
      </c>
      <c r="P40" s="17"/>
      <c r="Q40" s="21">
        <v>-4</v>
      </c>
      <c r="R40" s="3"/>
    </row>
    <row r="41" spans="1:19" ht="19.5" customHeight="1" x14ac:dyDescent="0.25">
      <c r="A41" s="30" t="s">
        <v>47</v>
      </c>
      <c r="C41" s="48"/>
      <c r="D41" s="2"/>
      <c r="E41" s="48">
        <f>SUM(E7:E40)</f>
        <v>5854877124790</v>
      </c>
      <c r="F41" s="2"/>
      <c r="G41" s="44">
        <f>SUM(G7:G40)</f>
        <v>4451294336358</v>
      </c>
      <c r="H41" s="2"/>
      <c r="I41" s="44">
        <f>SUM(I7:I40)</f>
        <v>1403582788432</v>
      </c>
      <c r="J41" s="2"/>
      <c r="K41" s="48"/>
      <c r="L41" s="2"/>
      <c r="M41" s="44">
        <f>SUM(M7:M40)</f>
        <v>5854877124790</v>
      </c>
      <c r="N41" s="22"/>
      <c r="O41" s="44">
        <f>SUM(O7:O40)</f>
        <v>3931884494791</v>
      </c>
      <c r="P41" s="22"/>
      <c r="Q41" s="44">
        <f>SUM(Q7:Q40)</f>
        <v>1922992629999</v>
      </c>
      <c r="R41" s="3"/>
    </row>
    <row r="42" spans="1:19" ht="19.5" customHeight="1" x14ac:dyDescent="0.25">
      <c r="A42" s="2"/>
      <c r="C42" s="3"/>
      <c r="E42" s="3"/>
      <c r="G42" s="3"/>
      <c r="I42" s="17"/>
      <c r="K42" s="3"/>
      <c r="M42" s="17"/>
      <c r="N42" s="17"/>
      <c r="O42" s="17"/>
      <c r="P42" s="17"/>
      <c r="Q42" s="17"/>
      <c r="R42" s="3"/>
    </row>
    <row r="43" spans="1:19" ht="19.5" customHeight="1" x14ac:dyDescent="0.25">
      <c r="E43" s="3"/>
      <c r="G43" s="3"/>
      <c r="I43" s="3"/>
      <c r="M43" s="17"/>
      <c r="O43" s="17"/>
      <c r="Q43" s="17"/>
    </row>
    <row r="44" spans="1:19" ht="19.5" customHeight="1" x14ac:dyDescent="0.25">
      <c r="E44" s="3"/>
      <c r="I44" s="3"/>
      <c r="M44" s="17"/>
      <c r="Q44" s="3"/>
    </row>
    <row r="45" spans="1:19" ht="19.5" customHeight="1" x14ac:dyDescent="0.25">
      <c r="E45" s="3"/>
      <c r="M45" s="3"/>
      <c r="Q45" s="3"/>
    </row>
    <row r="46" spans="1:19" ht="19.5" customHeight="1" x14ac:dyDescent="0.25">
      <c r="E46" s="3"/>
      <c r="M46" s="17"/>
    </row>
    <row r="47" spans="1:19" ht="19.5" customHeight="1" x14ac:dyDescent="0.25">
      <c r="Q47" s="17"/>
    </row>
  </sheetData>
  <mergeCells count="15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  <mergeCell ref="A4:Q4"/>
  </mergeCells>
  <printOptions horizontalCentered="1"/>
  <pageMargins left="0" right="0" top="0.74803149606299213" bottom="0" header="0" footer="0.31496062992125984"/>
  <pageSetup paperSize="9" scale="66" orientation="landscape" r:id="rId1"/>
  <headerFooter>
    <oddFooter>&amp;C&amp;"B Nazanin,Regular"10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2"/>
  <sheetViews>
    <sheetView rightToLeft="1" view="pageBreakPreview" zoomScale="80" zoomScaleNormal="100" zoomScaleSheetLayoutView="80" zoomScalePageLayoutView="80" workbookViewId="0">
      <selection activeCell="K57" sqref="K57"/>
    </sheetView>
  </sheetViews>
  <sheetFormatPr defaultRowHeight="18.75" x14ac:dyDescent="0.25"/>
  <cols>
    <col min="1" max="1" width="32.28515625" style="1" customWidth="1"/>
    <col min="2" max="2" width="1" style="1" customWidth="1"/>
    <col min="3" max="3" width="14.85546875" style="1" customWidth="1"/>
    <col min="4" max="4" width="1" style="1" customWidth="1"/>
    <col min="5" max="5" width="21.42578125" style="1" customWidth="1"/>
    <col min="6" max="6" width="1" style="1" customWidth="1"/>
    <col min="7" max="7" width="21.42578125" style="1" customWidth="1"/>
    <col min="8" max="8" width="1" style="1" customWidth="1"/>
    <col min="9" max="9" width="21.42578125" style="1" customWidth="1"/>
    <col min="10" max="10" width="1" style="1" customWidth="1"/>
    <col min="11" max="11" width="14.85546875" style="1" customWidth="1"/>
    <col min="12" max="12" width="1" style="1" customWidth="1"/>
    <col min="13" max="13" width="23.42578125" style="1" bestFit="1" customWidth="1"/>
    <col min="14" max="14" width="1" style="1" customWidth="1"/>
    <col min="15" max="15" width="21.42578125" style="1" customWidth="1"/>
    <col min="16" max="16" width="1" style="1" customWidth="1"/>
    <col min="17" max="17" width="21.42578125" style="1" customWidth="1"/>
    <col min="18" max="18" width="1" style="1" customWidth="1"/>
    <col min="19" max="19" width="13.140625" style="1" bestFit="1" customWidth="1"/>
    <col min="20" max="16384" width="9.140625" style="1"/>
  </cols>
  <sheetData>
    <row r="1" spans="1:19" ht="20.25" x14ac:dyDescent="0.25">
      <c r="A1" s="87" t="str">
        <f>'درآمد ناشی از تغییر قیمت اوراق '!A1:Q1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9" ht="20.25" x14ac:dyDescent="0.25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9" ht="20.25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9" ht="20.25" x14ac:dyDescent="0.25">
      <c r="A4" s="108" t="s">
        <v>76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9" ht="9" customHeight="1" x14ac:dyDescent="0.25"/>
    <row r="6" spans="1:19" x14ac:dyDescent="0.25">
      <c r="A6" s="91" t="s">
        <v>1</v>
      </c>
      <c r="C6" s="90" t="str">
        <f>سهام!I6</f>
        <v>تغییرات طی دوره</v>
      </c>
      <c r="D6" s="90" t="s">
        <v>26</v>
      </c>
      <c r="E6" s="90" t="s">
        <v>26</v>
      </c>
      <c r="F6" s="90" t="s">
        <v>26</v>
      </c>
      <c r="G6" s="90" t="s">
        <v>26</v>
      </c>
      <c r="H6" s="90" t="s">
        <v>26</v>
      </c>
      <c r="I6" s="90" t="s">
        <v>26</v>
      </c>
      <c r="K6" s="90" t="str">
        <f>'سرمایه گذاری در سهام '!M5</f>
        <v>از ابتدای سال مالی تا پایان دوره</v>
      </c>
      <c r="L6" s="90" t="s">
        <v>27</v>
      </c>
      <c r="M6" s="90" t="s">
        <v>27</v>
      </c>
      <c r="N6" s="90" t="s">
        <v>27</v>
      </c>
      <c r="O6" s="90" t="s">
        <v>27</v>
      </c>
      <c r="P6" s="90" t="s">
        <v>27</v>
      </c>
      <c r="Q6" s="90"/>
    </row>
    <row r="7" spans="1:19" s="47" customFormat="1" ht="42" customHeight="1" x14ac:dyDescent="0.25">
      <c r="A7" s="90" t="s">
        <v>1</v>
      </c>
      <c r="C7" s="89" t="s">
        <v>5</v>
      </c>
      <c r="E7" s="89" t="s">
        <v>39</v>
      </c>
      <c r="G7" s="89" t="s">
        <v>40</v>
      </c>
      <c r="I7" s="89" t="s">
        <v>42</v>
      </c>
      <c r="K7" s="89" t="s">
        <v>5</v>
      </c>
      <c r="M7" s="89" t="s">
        <v>39</v>
      </c>
      <c r="O7" s="89" t="s">
        <v>40</v>
      </c>
      <c r="Q7" s="89" t="s">
        <v>42</v>
      </c>
    </row>
    <row r="8" spans="1:19" x14ac:dyDescent="0.25">
      <c r="A8" s="2" t="s">
        <v>131</v>
      </c>
      <c r="C8" s="3">
        <v>0</v>
      </c>
      <c r="E8" s="3">
        <v>0</v>
      </c>
      <c r="G8" s="3">
        <v>2280</v>
      </c>
      <c r="I8" s="17">
        <v>-2280</v>
      </c>
      <c r="K8" s="3">
        <v>1</v>
      </c>
      <c r="M8" s="3">
        <v>1</v>
      </c>
      <c r="O8" s="3">
        <v>2281</v>
      </c>
      <c r="Q8" s="17">
        <f>M8-O8</f>
        <v>-2280</v>
      </c>
      <c r="S8" s="3"/>
    </row>
    <row r="9" spans="1:19" x14ac:dyDescent="0.25">
      <c r="A9" s="2" t="s">
        <v>119</v>
      </c>
      <c r="C9" s="3">
        <v>0</v>
      </c>
      <c r="E9" s="3">
        <v>0</v>
      </c>
      <c r="G9" s="3">
        <v>0</v>
      </c>
      <c r="I9" s="3">
        <v>0</v>
      </c>
      <c r="K9" s="3">
        <v>4000000</v>
      </c>
      <c r="M9" s="3">
        <v>16553249396</v>
      </c>
      <c r="O9" s="3">
        <v>17404633850</v>
      </c>
      <c r="Q9" s="17">
        <f t="shared" ref="Q9:Q49" si="0">M9-O9</f>
        <v>-851384454</v>
      </c>
      <c r="S9" s="3"/>
    </row>
    <row r="10" spans="1:19" x14ac:dyDescent="0.25">
      <c r="A10" s="2" t="s">
        <v>171</v>
      </c>
      <c r="C10" s="3">
        <v>0</v>
      </c>
      <c r="E10" s="3">
        <v>0</v>
      </c>
      <c r="G10" s="3">
        <v>0</v>
      </c>
      <c r="I10" s="3">
        <v>0</v>
      </c>
      <c r="K10" s="3">
        <v>11000000</v>
      </c>
      <c r="M10" s="3">
        <v>39671690926</v>
      </c>
      <c r="O10" s="3">
        <v>28077963798</v>
      </c>
      <c r="Q10" s="17">
        <f t="shared" si="0"/>
        <v>11593727128</v>
      </c>
      <c r="S10" s="3"/>
    </row>
    <row r="11" spans="1:19" x14ac:dyDescent="0.25">
      <c r="A11" s="2" t="s">
        <v>136</v>
      </c>
      <c r="C11" s="3">
        <v>0</v>
      </c>
      <c r="E11" s="3">
        <v>0</v>
      </c>
      <c r="G11" s="3">
        <v>0</v>
      </c>
      <c r="I11" s="3">
        <v>0</v>
      </c>
      <c r="K11" s="3">
        <v>2964923</v>
      </c>
      <c r="M11" s="3">
        <v>18935982912</v>
      </c>
      <c r="O11" s="3">
        <v>13115537538</v>
      </c>
      <c r="Q11" s="17">
        <f t="shared" si="0"/>
        <v>5820445374</v>
      </c>
      <c r="S11" s="3"/>
    </row>
    <row r="12" spans="1:19" x14ac:dyDescent="0.25">
      <c r="A12" s="2" t="s">
        <v>172</v>
      </c>
      <c r="C12" s="3">
        <v>0</v>
      </c>
      <c r="E12" s="3">
        <v>0</v>
      </c>
      <c r="G12" s="3">
        <v>0</v>
      </c>
      <c r="I12" s="3">
        <v>0</v>
      </c>
      <c r="K12" s="3">
        <v>1300000</v>
      </c>
      <c r="M12" s="3">
        <v>9140304978</v>
      </c>
      <c r="O12" s="3">
        <v>8902144582</v>
      </c>
      <c r="Q12" s="17">
        <f t="shared" si="0"/>
        <v>238160396</v>
      </c>
      <c r="S12" s="3"/>
    </row>
    <row r="13" spans="1:19" x14ac:dyDescent="0.25">
      <c r="A13" s="2" t="s">
        <v>115</v>
      </c>
      <c r="C13" s="3">
        <v>0</v>
      </c>
      <c r="E13" s="3">
        <v>0</v>
      </c>
      <c r="G13" s="3">
        <v>0</v>
      </c>
      <c r="I13" s="3">
        <v>0</v>
      </c>
      <c r="K13" s="3">
        <v>4000000</v>
      </c>
      <c r="M13" s="3">
        <v>66980279252</v>
      </c>
      <c r="O13" s="3">
        <v>24646053352</v>
      </c>
      <c r="Q13" s="17">
        <f t="shared" si="0"/>
        <v>42334225900</v>
      </c>
      <c r="S13" s="3"/>
    </row>
    <row r="14" spans="1:19" x14ac:dyDescent="0.25">
      <c r="A14" s="2" t="s">
        <v>173</v>
      </c>
      <c r="C14" s="3">
        <v>0</v>
      </c>
      <c r="E14" s="3">
        <v>0</v>
      </c>
      <c r="G14" s="3">
        <v>0</v>
      </c>
      <c r="I14" s="3">
        <v>0</v>
      </c>
      <c r="K14" s="3">
        <v>1400000</v>
      </c>
      <c r="M14" s="3">
        <v>17790441334</v>
      </c>
      <c r="O14" s="3">
        <v>18123753508</v>
      </c>
      <c r="Q14" s="17">
        <f t="shared" si="0"/>
        <v>-333312174</v>
      </c>
      <c r="S14" s="3"/>
    </row>
    <row r="15" spans="1:19" x14ac:dyDescent="0.25">
      <c r="A15" s="2" t="s">
        <v>122</v>
      </c>
      <c r="C15" s="3">
        <v>0</v>
      </c>
      <c r="E15" s="3">
        <v>0</v>
      </c>
      <c r="G15" s="3">
        <v>0</v>
      </c>
      <c r="I15" s="3">
        <v>0</v>
      </c>
      <c r="K15" s="3">
        <v>3800000</v>
      </c>
      <c r="M15" s="3">
        <v>16517753900</v>
      </c>
      <c r="O15" s="3">
        <v>15264582862</v>
      </c>
      <c r="Q15" s="17">
        <f t="shared" si="0"/>
        <v>1253171038</v>
      </c>
      <c r="S15" s="3"/>
    </row>
    <row r="16" spans="1:19" x14ac:dyDescent="0.25">
      <c r="A16" s="2" t="s">
        <v>123</v>
      </c>
      <c r="C16" s="3">
        <v>0</v>
      </c>
      <c r="E16" s="3">
        <v>0</v>
      </c>
      <c r="G16" s="3">
        <v>0</v>
      </c>
      <c r="I16" s="3">
        <v>0</v>
      </c>
      <c r="K16" s="3">
        <v>5000000</v>
      </c>
      <c r="M16" s="3">
        <v>14741180016</v>
      </c>
      <c r="O16" s="3">
        <v>13015890224</v>
      </c>
      <c r="Q16" s="17">
        <f t="shared" si="0"/>
        <v>1725289792</v>
      </c>
      <c r="S16" s="3"/>
    </row>
    <row r="17" spans="1:19" x14ac:dyDescent="0.25">
      <c r="A17" s="2" t="s">
        <v>118</v>
      </c>
      <c r="C17" s="3">
        <v>0</v>
      </c>
      <c r="E17" s="3">
        <v>0</v>
      </c>
      <c r="G17" s="3">
        <v>0</v>
      </c>
      <c r="I17" s="3">
        <v>0</v>
      </c>
      <c r="K17" s="3">
        <v>2470</v>
      </c>
      <c r="M17" s="3">
        <v>17390476</v>
      </c>
      <c r="O17" s="3">
        <v>16600442</v>
      </c>
      <c r="Q17" s="17">
        <f t="shared" si="0"/>
        <v>790034</v>
      </c>
      <c r="S17" s="3"/>
    </row>
    <row r="18" spans="1:19" x14ac:dyDescent="0.25">
      <c r="A18" s="2" t="s">
        <v>126</v>
      </c>
      <c r="C18" s="3">
        <v>0</v>
      </c>
      <c r="E18" s="3">
        <v>0</v>
      </c>
      <c r="G18" s="3">
        <v>0</v>
      </c>
      <c r="I18" s="3">
        <v>0</v>
      </c>
      <c r="K18" s="3">
        <v>2000000</v>
      </c>
      <c r="M18" s="3">
        <v>14235791707</v>
      </c>
      <c r="O18" s="3">
        <v>11117197586</v>
      </c>
      <c r="Q18" s="17">
        <f t="shared" si="0"/>
        <v>3118594121</v>
      </c>
      <c r="S18" s="3"/>
    </row>
    <row r="19" spans="1:19" x14ac:dyDescent="0.25">
      <c r="A19" s="2" t="s">
        <v>174</v>
      </c>
      <c r="C19" s="3">
        <v>0</v>
      </c>
      <c r="E19" s="3">
        <v>0</v>
      </c>
      <c r="G19" s="3">
        <v>0</v>
      </c>
      <c r="I19" s="3">
        <v>0</v>
      </c>
      <c r="K19" s="3">
        <v>1000</v>
      </c>
      <c r="M19" s="3">
        <v>23448132</v>
      </c>
      <c r="O19" s="3">
        <v>20317366</v>
      </c>
      <c r="Q19" s="17">
        <f t="shared" si="0"/>
        <v>3130766</v>
      </c>
      <c r="S19" s="3"/>
    </row>
    <row r="20" spans="1:19" x14ac:dyDescent="0.25">
      <c r="A20" s="2" t="s">
        <v>175</v>
      </c>
      <c r="C20" s="3">
        <v>0</v>
      </c>
      <c r="E20" s="3">
        <v>0</v>
      </c>
      <c r="G20" s="3">
        <v>0</v>
      </c>
      <c r="I20" s="3">
        <v>0</v>
      </c>
      <c r="K20" s="3">
        <v>1000000</v>
      </c>
      <c r="M20" s="3">
        <v>16987166676</v>
      </c>
      <c r="O20" s="3">
        <v>16506235148</v>
      </c>
      <c r="Q20" s="17">
        <f t="shared" si="0"/>
        <v>480931528</v>
      </c>
      <c r="S20" s="3"/>
    </row>
    <row r="21" spans="1:19" x14ac:dyDescent="0.25">
      <c r="A21" s="2" t="s">
        <v>140</v>
      </c>
      <c r="C21" s="3">
        <v>0</v>
      </c>
      <c r="E21" s="3">
        <v>0</v>
      </c>
      <c r="G21" s="3">
        <v>0</v>
      </c>
      <c r="I21" s="3">
        <v>0</v>
      </c>
      <c r="K21" s="3">
        <v>3850</v>
      </c>
      <c r="M21" s="3">
        <v>75256080</v>
      </c>
      <c r="O21" s="3">
        <v>67847019</v>
      </c>
      <c r="Q21" s="17">
        <f t="shared" si="0"/>
        <v>7409061</v>
      </c>
      <c r="S21" s="3"/>
    </row>
    <row r="22" spans="1:19" x14ac:dyDescent="0.25">
      <c r="A22" s="2" t="s">
        <v>176</v>
      </c>
      <c r="C22" s="3">
        <v>0</v>
      </c>
      <c r="E22" s="3">
        <v>0</v>
      </c>
      <c r="G22" s="3">
        <v>0</v>
      </c>
      <c r="I22" s="3">
        <v>0</v>
      </c>
      <c r="K22" s="3">
        <v>1000000</v>
      </c>
      <c r="M22" s="3">
        <v>6215127583</v>
      </c>
      <c r="O22" s="3">
        <v>5473111729</v>
      </c>
      <c r="Q22" s="17">
        <f t="shared" si="0"/>
        <v>742015854</v>
      </c>
      <c r="S22" s="3"/>
    </row>
    <row r="23" spans="1:19" x14ac:dyDescent="0.25">
      <c r="A23" s="2" t="s">
        <v>133</v>
      </c>
      <c r="C23" s="3">
        <v>0</v>
      </c>
      <c r="E23" s="3">
        <v>0</v>
      </c>
      <c r="G23" s="3">
        <v>0</v>
      </c>
      <c r="I23" s="3">
        <v>0</v>
      </c>
      <c r="K23" s="3">
        <v>5259</v>
      </c>
      <c r="M23" s="3">
        <v>411362735</v>
      </c>
      <c r="O23" s="3">
        <v>334134529</v>
      </c>
      <c r="Q23" s="17">
        <f t="shared" si="0"/>
        <v>77228206</v>
      </c>
      <c r="S23" s="3"/>
    </row>
    <row r="24" spans="1:19" x14ac:dyDescent="0.25">
      <c r="A24" s="2" t="s">
        <v>143</v>
      </c>
      <c r="C24" s="3">
        <v>0</v>
      </c>
      <c r="E24" s="3">
        <v>0</v>
      </c>
      <c r="G24" s="3">
        <v>0</v>
      </c>
      <c r="I24" s="3">
        <v>0</v>
      </c>
      <c r="K24" s="3">
        <v>2000000</v>
      </c>
      <c r="M24" s="3">
        <v>34700740828</v>
      </c>
      <c r="O24" s="3">
        <v>18012757728</v>
      </c>
      <c r="Q24" s="17">
        <f t="shared" si="0"/>
        <v>16687983100</v>
      </c>
      <c r="S24" s="3"/>
    </row>
    <row r="25" spans="1:19" x14ac:dyDescent="0.25">
      <c r="A25" s="2" t="s">
        <v>117</v>
      </c>
      <c r="C25" s="3">
        <v>0</v>
      </c>
      <c r="E25" s="3">
        <v>0</v>
      </c>
      <c r="G25" s="3">
        <v>0</v>
      </c>
      <c r="I25" s="3">
        <v>0</v>
      </c>
      <c r="K25" s="3">
        <v>1000000</v>
      </c>
      <c r="M25" s="3">
        <v>11490191596</v>
      </c>
      <c r="O25" s="3">
        <v>10463971738</v>
      </c>
      <c r="Q25" s="17">
        <f t="shared" si="0"/>
        <v>1026219858</v>
      </c>
      <c r="S25" s="3"/>
    </row>
    <row r="26" spans="1:19" x14ac:dyDescent="0.25">
      <c r="A26" s="2" t="s">
        <v>125</v>
      </c>
      <c r="C26" s="3">
        <v>0</v>
      </c>
      <c r="E26" s="3">
        <v>0</v>
      </c>
      <c r="G26" s="3">
        <v>0</v>
      </c>
      <c r="I26" s="3">
        <v>0</v>
      </c>
      <c r="K26" s="3">
        <v>1500000</v>
      </c>
      <c r="M26" s="3">
        <v>10768325243</v>
      </c>
      <c r="O26" s="3">
        <v>9257899400</v>
      </c>
      <c r="Q26" s="17">
        <f t="shared" si="0"/>
        <v>1510425843</v>
      </c>
      <c r="S26" s="3"/>
    </row>
    <row r="27" spans="1:19" x14ac:dyDescent="0.25">
      <c r="A27" s="2" t="s">
        <v>177</v>
      </c>
      <c r="C27" s="3">
        <v>0</v>
      </c>
      <c r="E27" s="3">
        <v>0</v>
      </c>
      <c r="G27" s="3">
        <v>0</v>
      </c>
      <c r="I27" s="17">
        <v>0</v>
      </c>
      <c r="K27" s="3">
        <v>12480581</v>
      </c>
      <c r="M27" s="3">
        <v>96569546172</v>
      </c>
      <c r="O27" s="3">
        <v>74054033219</v>
      </c>
      <c r="Q27" s="17">
        <f t="shared" si="0"/>
        <v>22515512953</v>
      </c>
      <c r="S27" s="3"/>
    </row>
    <row r="28" spans="1:19" x14ac:dyDescent="0.25">
      <c r="A28" s="2" t="s">
        <v>178</v>
      </c>
      <c r="C28" s="3">
        <v>0</v>
      </c>
      <c r="E28" s="3">
        <v>0</v>
      </c>
      <c r="G28" s="3">
        <v>0</v>
      </c>
      <c r="I28" s="17">
        <v>0</v>
      </c>
      <c r="K28" s="3">
        <v>2000000</v>
      </c>
      <c r="M28" s="3">
        <v>11691453214</v>
      </c>
      <c r="O28" s="3">
        <v>12092932948</v>
      </c>
      <c r="Q28" s="17">
        <f t="shared" si="0"/>
        <v>-401479734</v>
      </c>
      <c r="S28" s="3"/>
    </row>
    <row r="29" spans="1:19" x14ac:dyDescent="0.25">
      <c r="A29" s="2" t="s">
        <v>179</v>
      </c>
      <c r="C29" s="3">
        <v>0</v>
      </c>
      <c r="E29" s="3">
        <v>0</v>
      </c>
      <c r="G29" s="3">
        <v>0</v>
      </c>
      <c r="I29" s="17">
        <v>0</v>
      </c>
      <c r="K29" s="3">
        <v>740783</v>
      </c>
      <c r="M29" s="3">
        <v>3489527359</v>
      </c>
      <c r="O29" s="3">
        <v>2381617345</v>
      </c>
      <c r="Q29" s="17">
        <f t="shared" si="0"/>
        <v>1107910014</v>
      </c>
      <c r="S29" s="3"/>
    </row>
    <row r="30" spans="1:19" x14ac:dyDescent="0.25">
      <c r="A30" s="2" t="s">
        <v>180</v>
      </c>
      <c r="C30" s="3">
        <v>0</v>
      </c>
      <c r="E30" s="3">
        <v>0</v>
      </c>
      <c r="G30" s="3">
        <v>0</v>
      </c>
      <c r="I30" s="17">
        <v>0</v>
      </c>
      <c r="K30" s="3">
        <v>1569006</v>
      </c>
      <c r="M30" s="3">
        <v>44479873589</v>
      </c>
      <c r="O30" s="3">
        <v>26399640795</v>
      </c>
      <c r="Q30" s="17">
        <f t="shared" si="0"/>
        <v>18080232794</v>
      </c>
      <c r="S30" s="3"/>
    </row>
    <row r="31" spans="1:19" x14ac:dyDescent="0.25">
      <c r="A31" s="2" t="s">
        <v>111</v>
      </c>
      <c r="C31" s="3">
        <v>0</v>
      </c>
      <c r="E31" s="3">
        <v>0</v>
      </c>
      <c r="G31" s="3">
        <v>0</v>
      </c>
      <c r="I31" s="17">
        <v>0</v>
      </c>
      <c r="K31" s="3">
        <v>6500000</v>
      </c>
      <c r="M31" s="3">
        <v>67495560827</v>
      </c>
      <c r="O31" s="3">
        <v>63075771688</v>
      </c>
      <c r="Q31" s="17">
        <f t="shared" si="0"/>
        <v>4419789139</v>
      </c>
      <c r="S31" s="3"/>
    </row>
    <row r="32" spans="1:19" x14ac:dyDescent="0.25">
      <c r="A32" s="2" t="s">
        <v>181</v>
      </c>
      <c r="C32" s="3">
        <v>0</v>
      </c>
      <c r="E32" s="3">
        <v>0</v>
      </c>
      <c r="G32" s="3">
        <v>0</v>
      </c>
      <c r="I32" s="17">
        <v>0</v>
      </c>
      <c r="K32" s="3">
        <v>5000000</v>
      </c>
      <c r="M32" s="3">
        <v>51867472299</v>
      </c>
      <c r="O32" s="3">
        <v>16970399668</v>
      </c>
      <c r="Q32" s="17">
        <f t="shared" si="0"/>
        <v>34897072631</v>
      </c>
      <c r="S32" s="3"/>
    </row>
    <row r="33" spans="1:19" x14ac:dyDescent="0.25">
      <c r="A33" s="2" t="s">
        <v>182</v>
      </c>
      <c r="C33" s="3">
        <v>0</v>
      </c>
      <c r="E33" s="3">
        <v>0</v>
      </c>
      <c r="G33" s="3">
        <v>0</v>
      </c>
      <c r="I33" s="17">
        <v>0</v>
      </c>
      <c r="K33" s="3">
        <v>578074</v>
      </c>
      <c r="M33" s="3">
        <v>2147792332</v>
      </c>
      <c r="O33" s="3">
        <v>821443154</v>
      </c>
      <c r="Q33" s="17">
        <f t="shared" si="0"/>
        <v>1326349178</v>
      </c>
      <c r="S33" s="3"/>
    </row>
    <row r="34" spans="1:19" x14ac:dyDescent="0.25">
      <c r="A34" s="2" t="s">
        <v>135</v>
      </c>
      <c r="C34" s="3">
        <v>0</v>
      </c>
      <c r="E34" s="3">
        <v>0</v>
      </c>
      <c r="G34" s="3">
        <v>0</v>
      </c>
      <c r="I34" s="17">
        <v>0</v>
      </c>
      <c r="K34" s="3">
        <v>100000</v>
      </c>
      <c r="M34" s="3">
        <f>1901627121+92373561</f>
        <v>1994000682</v>
      </c>
      <c r="O34" s="3">
        <v>1273492742</v>
      </c>
      <c r="Q34" s="17">
        <f t="shared" si="0"/>
        <v>720507940</v>
      </c>
      <c r="S34" s="3"/>
    </row>
    <row r="35" spans="1:19" x14ac:dyDescent="0.25">
      <c r="A35" s="2" t="s">
        <v>183</v>
      </c>
      <c r="C35" s="3">
        <v>0</v>
      </c>
      <c r="E35" s="3">
        <v>0</v>
      </c>
      <c r="G35" s="3">
        <v>0</v>
      </c>
      <c r="I35" s="17">
        <v>0</v>
      </c>
      <c r="K35" s="3">
        <v>6000000</v>
      </c>
      <c r="M35" s="3">
        <v>23748432378</v>
      </c>
      <c r="O35" s="3">
        <v>19245350295</v>
      </c>
      <c r="Q35" s="17">
        <f t="shared" si="0"/>
        <v>4503082083</v>
      </c>
      <c r="S35" s="3"/>
    </row>
    <row r="36" spans="1:19" x14ac:dyDescent="0.25">
      <c r="A36" s="2" t="s">
        <v>114</v>
      </c>
      <c r="C36" s="3">
        <v>0</v>
      </c>
      <c r="E36" s="3">
        <v>0</v>
      </c>
      <c r="G36" s="3">
        <v>0</v>
      </c>
      <c r="I36" s="17">
        <v>0</v>
      </c>
      <c r="K36" s="3">
        <v>9500000</v>
      </c>
      <c r="M36" s="3">
        <v>35511808631</v>
      </c>
      <c r="O36" s="3">
        <v>31505298853</v>
      </c>
      <c r="Q36" s="17">
        <f t="shared" si="0"/>
        <v>4006509778</v>
      </c>
      <c r="S36" s="3"/>
    </row>
    <row r="37" spans="1:19" x14ac:dyDescent="0.25">
      <c r="A37" s="2" t="s">
        <v>184</v>
      </c>
      <c r="C37" s="3">
        <v>0</v>
      </c>
      <c r="E37" s="3">
        <v>0</v>
      </c>
      <c r="G37" s="3">
        <v>0</v>
      </c>
      <c r="I37" s="17">
        <v>0</v>
      </c>
      <c r="K37" s="3">
        <v>750000</v>
      </c>
      <c r="M37" s="3">
        <v>24515220832</v>
      </c>
      <c r="O37" s="3">
        <v>18472364906</v>
      </c>
      <c r="Q37" s="17">
        <f t="shared" si="0"/>
        <v>6042855926</v>
      </c>
      <c r="S37" s="3"/>
    </row>
    <row r="38" spans="1:19" x14ac:dyDescent="0.25">
      <c r="A38" s="2" t="s">
        <v>185</v>
      </c>
      <c r="C38" s="3">
        <v>0</v>
      </c>
      <c r="E38" s="3">
        <v>0</v>
      </c>
      <c r="G38" s="3">
        <v>0</v>
      </c>
      <c r="I38" s="17">
        <v>0</v>
      </c>
      <c r="K38" s="3">
        <v>7594988</v>
      </c>
      <c r="M38" s="3">
        <v>56660208626</v>
      </c>
      <c r="O38" s="3">
        <v>18611744526</v>
      </c>
      <c r="Q38" s="17">
        <f t="shared" si="0"/>
        <v>38048464100</v>
      </c>
      <c r="S38" s="3"/>
    </row>
    <row r="39" spans="1:19" x14ac:dyDescent="0.25">
      <c r="A39" s="2" t="s">
        <v>186</v>
      </c>
      <c r="C39" s="3">
        <v>0</v>
      </c>
      <c r="E39" s="3">
        <v>0</v>
      </c>
      <c r="G39" s="3">
        <v>0</v>
      </c>
      <c r="I39" s="17">
        <v>0</v>
      </c>
      <c r="K39" s="3">
        <v>6700000</v>
      </c>
      <c r="M39" s="3">
        <v>142365881090</v>
      </c>
      <c r="O39" s="3">
        <v>93092283984</v>
      </c>
      <c r="Q39" s="17">
        <f t="shared" si="0"/>
        <v>49273597106</v>
      </c>
      <c r="S39" s="3"/>
    </row>
    <row r="40" spans="1:19" x14ac:dyDescent="0.25">
      <c r="A40" s="2" t="s">
        <v>112</v>
      </c>
      <c r="C40" s="3">
        <v>0</v>
      </c>
      <c r="E40" s="3">
        <v>0</v>
      </c>
      <c r="G40" s="3">
        <v>0</v>
      </c>
      <c r="I40" s="17">
        <v>0</v>
      </c>
      <c r="K40" s="3">
        <v>500000</v>
      </c>
      <c r="M40" s="3">
        <v>22215146186</v>
      </c>
      <c r="O40" s="3">
        <v>22635629448</v>
      </c>
      <c r="Q40" s="17">
        <f t="shared" si="0"/>
        <v>-420483262</v>
      </c>
      <c r="S40" s="3"/>
    </row>
    <row r="41" spans="1:19" x14ac:dyDescent="0.25">
      <c r="A41" s="2" t="s">
        <v>124</v>
      </c>
      <c r="C41" s="3">
        <v>0</v>
      </c>
      <c r="E41" s="3">
        <v>0</v>
      </c>
      <c r="G41" s="3">
        <v>0</v>
      </c>
      <c r="I41" s="17">
        <v>0</v>
      </c>
      <c r="K41" s="3">
        <v>800000</v>
      </c>
      <c r="M41" s="3">
        <v>23529095531</v>
      </c>
      <c r="O41" s="3">
        <v>22820113196</v>
      </c>
      <c r="Q41" s="17">
        <f t="shared" si="0"/>
        <v>708982335</v>
      </c>
      <c r="S41" s="3"/>
    </row>
    <row r="42" spans="1:19" x14ac:dyDescent="0.25">
      <c r="A42" s="2" t="s">
        <v>146</v>
      </c>
      <c r="C42" s="3">
        <v>0</v>
      </c>
      <c r="E42" s="3">
        <v>0</v>
      </c>
      <c r="G42" s="3">
        <v>0</v>
      </c>
      <c r="I42" s="17">
        <v>0</v>
      </c>
      <c r="K42" s="3">
        <v>7750000</v>
      </c>
      <c r="M42" s="3">
        <v>76826325975</v>
      </c>
      <c r="O42" s="3">
        <v>54337750534</v>
      </c>
      <c r="Q42" s="17">
        <f t="shared" si="0"/>
        <v>22488575441</v>
      </c>
      <c r="S42" s="3"/>
    </row>
    <row r="43" spans="1:19" x14ac:dyDescent="0.25">
      <c r="A43" s="2" t="s">
        <v>187</v>
      </c>
      <c r="C43" s="3">
        <v>0</v>
      </c>
      <c r="E43" s="3">
        <v>0</v>
      </c>
      <c r="G43" s="3">
        <v>0</v>
      </c>
      <c r="I43" s="17">
        <v>0</v>
      </c>
      <c r="K43" s="3">
        <v>200000</v>
      </c>
      <c r="M43" s="3">
        <v>7175861995</v>
      </c>
      <c r="O43" s="3">
        <v>6558032396</v>
      </c>
      <c r="Q43" s="17">
        <f t="shared" si="0"/>
        <v>617829599</v>
      </c>
      <c r="S43" s="3"/>
    </row>
    <row r="44" spans="1:19" x14ac:dyDescent="0.25">
      <c r="A44" s="2" t="s">
        <v>188</v>
      </c>
      <c r="C44" s="3">
        <v>0</v>
      </c>
      <c r="E44" s="3">
        <v>0</v>
      </c>
      <c r="G44" s="3">
        <v>0</v>
      </c>
      <c r="I44" s="17">
        <v>0</v>
      </c>
      <c r="K44" s="3">
        <v>3000000</v>
      </c>
      <c r="M44" s="3">
        <v>32941074097</v>
      </c>
      <c r="O44" s="3">
        <v>27027883500</v>
      </c>
      <c r="Q44" s="17">
        <f t="shared" si="0"/>
        <v>5913190597</v>
      </c>
      <c r="S44" s="3"/>
    </row>
    <row r="45" spans="1:19" x14ac:dyDescent="0.25">
      <c r="A45" s="2" t="s">
        <v>189</v>
      </c>
      <c r="C45" s="3">
        <v>0</v>
      </c>
      <c r="E45" s="3">
        <v>0</v>
      </c>
      <c r="G45" s="3">
        <v>0</v>
      </c>
      <c r="I45" s="17">
        <v>0</v>
      </c>
      <c r="K45" s="3">
        <v>1000</v>
      </c>
      <c r="M45" s="3">
        <v>19136583</v>
      </c>
      <c r="O45" s="3">
        <v>20179196</v>
      </c>
      <c r="Q45" s="17">
        <f t="shared" si="0"/>
        <v>-1042613</v>
      </c>
      <c r="S45" s="3"/>
    </row>
    <row r="46" spans="1:19" x14ac:dyDescent="0.25">
      <c r="A46" s="2" t="s">
        <v>116</v>
      </c>
      <c r="C46" s="3">
        <v>0</v>
      </c>
      <c r="E46" s="3">
        <v>0</v>
      </c>
      <c r="G46" s="3">
        <v>0</v>
      </c>
      <c r="I46" s="17">
        <v>0</v>
      </c>
      <c r="K46" s="3">
        <v>11500000</v>
      </c>
      <c r="M46" s="3">
        <v>111884650463</v>
      </c>
      <c r="O46" s="3">
        <v>58173624778</v>
      </c>
      <c r="Q46" s="17">
        <f t="shared" si="0"/>
        <v>53711025685</v>
      </c>
      <c r="S46" s="3"/>
    </row>
    <row r="47" spans="1:19" x14ac:dyDescent="0.25">
      <c r="A47" s="2" t="s">
        <v>144</v>
      </c>
      <c r="C47" s="3">
        <v>0</v>
      </c>
      <c r="E47" s="3">
        <v>0</v>
      </c>
      <c r="G47" s="3">
        <v>0</v>
      </c>
      <c r="I47" s="17">
        <v>0</v>
      </c>
      <c r="K47" s="3">
        <v>3500000</v>
      </c>
      <c r="M47" s="3">
        <v>16048197372</v>
      </c>
      <c r="O47" s="3">
        <v>14154734747</v>
      </c>
      <c r="Q47" s="17">
        <f t="shared" si="0"/>
        <v>1893462625</v>
      </c>
      <c r="S47" s="3"/>
    </row>
    <row r="48" spans="1:19" x14ac:dyDescent="0.25">
      <c r="A48" s="2" t="s">
        <v>121</v>
      </c>
      <c r="C48" s="3">
        <v>0</v>
      </c>
      <c r="E48" s="3">
        <v>0</v>
      </c>
      <c r="G48" s="3">
        <v>0</v>
      </c>
      <c r="I48" s="17">
        <v>0</v>
      </c>
      <c r="K48" s="3">
        <v>22281072</v>
      </c>
      <c r="M48" s="3">
        <v>209714982576</v>
      </c>
      <c r="O48" s="3">
        <v>143754648841</v>
      </c>
      <c r="Q48" s="17">
        <f t="shared" si="0"/>
        <v>65960333735</v>
      </c>
      <c r="S48" s="3"/>
    </row>
    <row r="49" spans="1:19" x14ac:dyDescent="0.25">
      <c r="A49" s="5" t="s">
        <v>113</v>
      </c>
      <c r="C49" s="6">
        <v>0</v>
      </c>
      <c r="E49" s="6">
        <v>0</v>
      </c>
      <c r="G49" s="6">
        <v>0</v>
      </c>
      <c r="I49" s="21">
        <v>0</v>
      </c>
      <c r="K49" s="6">
        <v>1000000</v>
      </c>
      <c r="M49" s="6">
        <v>20402971936</v>
      </c>
      <c r="O49" s="6">
        <v>17946300726</v>
      </c>
      <c r="Q49" s="21">
        <f t="shared" si="0"/>
        <v>2456671210</v>
      </c>
      <c r="S49" s="3"/>
    </row>
    <row r="50" spans="1:19" s="2" customFormat="1" x14ac:dyDescent="0.25">
      <c r="A50" s="30" t="s">
        <v>47</v>
      </c>
      <c r="C50" s="48"/>
      <c r="E50" s="48">
        <f>SUM(E8:E49)</f>
        <v>0</v>
      </c>
      <c r="G50" s="48">
        <f>SUM(G8:G49)</f>
        <v>2280</v>
      </c>
      <c r="I50" s="44">
        <f>SUM(I8:I49)</f>
        <v>-2280</v>
      </c>
      <c r="K50" s="48"/>
      <c r="M50" s="48">
        <f>SUM(M8:M49)</f>
        <v>1378549904516</v>
      </c>
      <c r="O50" s="48">
        <f>SUM(O8:O49)</f>
        <v>955245906165</v>
      </c>
      <c r="Q50" s="44">
        <f>SUM(Q8:Q49)</f>
        <v>423303998351</v>
      </c>
      <c r="S50" s="8"/>
    </row>
    <row r="51" spans="1:19" x14ac:dyDescent="0.25">
      <c r="I51" s="3"/>
      <c r="M51" s="3"/>
      <c r="O51" s="3"/>
      <c r="Q51" s="3"/>
    </row>
    <row r="52" spans="1:19" x14ac:dyDescent="0.25">
      <c r="I52" s="3"/>
      <c r="M52" s="3"/>
      <c r="Q52" s="3"/>
    </row>
    <row r="53" spans="1:19" x14ac:dyDescent="0.25">
      <c r="I53" s="3"/>
      <c r="M53" s="3"/>
      <c r="O53" s="3"/>
      <c r="Q53" s="3"/>
    </row>
    <row r="54" spans="1:19" x14ac:dyDescent="0.25">
      <c r="I54" s="3"/>
      <c r="M54" s="3"/>
      <c r="O54" s="3"/>
      <c r="Q54" s="3"/>
    </row>
    <row r="55" spans="1:19" x14ac:dyDescent="0.25">
      <c r="I55" s="17"/>
      <c r="O55" s="3"/>
      <c r="Q55" s="3"/>
    </row>
    <row r="56" spans="1:19" x14ac:dyDescent="0.25">
      <c r="O56" s="3"/>
    </row>
    <row r="57" spans="1:19" x14ac:dyDescent="0.25">
      <c r="K57" s="3"/>
      <c r="O57" s="3"/>
      <c r="Q57" s="3"/>
    </row>
    <row r="58" spans="1:19" x14ac:dyDescent="0.25">
      <c r="K58" s="3"/>
      <c r="O58" s="17"/>
    </row>
    <row r="59" spans="1:19" x14ac:dyDescent="0.25">
      <c r="K59" s="3"/>
      <c r="O59" s="3"/>
      <c r="Q59" s="3"/>
    </row>
    <row r="60" spans="1:19" x14ac:dyDescent="0.25">
      <c r="K60" s="3"/>
      <c r="M60" s="3"/>
      <c r="O60" s="3"/>
      <c r="Q60" s="3"/>
    </row>
    <row r="62" spans="1:19" x14ac:dyDescent="0.25">
      <c r="O62" s="17"/>
      <c r="Q62" s="3"/>
    </row>
  </sheetData>
  <mergeCells count="15">
    <mergeCell ref="A3:Q3"/>
    <mergeCell ref="A2:Q2"/>
    <mergeCell ref="A1:Q1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4:Q4"/>
  </mergeCells>
  <printOptions horizontalCentered="1"/>
  <pageMargins left="0" right="0" top="0.74803149606299202" bottom="0" header="0" footer="0.31496062992126"/>
  <pageSetup paperSize="9" scale="55" orientation="landscape" r:id="rId1"/>
  <headerFooter>
    <oddFooter>&amp;C&amp;"B Nazanin,Regular"11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8"/>
  <sheetViews>
    <sheetView rightToLeft="1" view="pageLayout" zoomScaleNormal="100" workbookViewId="0">
      <selection activeCell="M19" sqref="M19"/>
    </sheetView>
  </sheetViews>
  <sheetFormatPr defaultColWidth="9.28515625" defaultRowHeight="18.75" x14ac:dyDescent="0.25"/>
  <cols>
    <col min="1" max="1" width="12.28515625" style="40" customWidth="1"/>
    <col min="2" max="2" width="0.85546875" style="40" customWidth="1"/>
    <col min="3" max="3" width="14.42578125" style="40" bestFit="1" customWidth="1"/>
    <col min="4" max="4" width="0.85546875" style="40" customWidth="1"/>
    <col min="5" max="5" width="15.42578125" style="40" bestFit="1" customWidth="1"/>
    <col min="6" max="6" width="0.85546875" style="40" customWidth="1"/>
    <col min="7" max="7" width="11.140625" style="40" bestFit="1" customWidth="1"/>
    <col min="8" max="8" width="0.85546875" style="40" customWidth="1"/>
    <col min="9" max="9" width="11.140625" style="40" customWidth="1"/>
    <col min="10" max="10" width="0.85546875" style="40" customWidth="1"/>
    <col min="11" max="11" width="14.42578125" style="40" bestFit="1" customWidth="1"/>
    <col min="12" max="12" width="0.85546875" style="40" customWidth="1"/>
    <col min="13" max="13" width="15.42578125" style="40" bestFit="1" customWidth="1"/>
    <col min="14" max="14" width="0.85546875" style="40" customWidth="1"/>
    <col min="15" max="15" width="11.140625" style="40" bestFit="1" customWidth="1"/>
    <col min="16" max="16" width="0.85546875" style="40" customWidth="1"/>
    <col min="17" max="17" width="11.140625" style="40" customWidth="1"/>
    <col min="18" max="16384" width="9.28515625" style="40"/>
  </cols>
  <sheetData>
    <row r="1" spans="1:17" ht="20.25" x14ac:dyDescent="0.25">
      <c r="A1" s="95" t="str">
        <f>'درآمد ناشی از فروش '!A1:Q1</f>
        <v>صندوق سرمایه‌گذاری سهام بزرگ کاردان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20.25" x14ac:dyDescent="0.25">
      <c r="A2" s="95" t="s">
        <v>24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20.25" x14ac:dyDescent="0.25">
      <c r="A3" s="95" t="str">
        <f>سهام!A3</f>
        <v>برای دوره منتهی به 1399/03/31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5" spans="1:17" x14ac:dyDescent="0.25">
      <c r="A5" s="99" t="s">
        <v>106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7" spans="1:17" x14ac:dyDescent="0.25">
      <c r="A7" s="97" t="s">
        <v>28</v>
      </c>
      <c r="C7" s="98" t="str">
        <f>سهام!Q6</f>
        <v>1399/03/31</v>
      </c>
      <c r="D7" s="98" t="s">
        <v>26</v>
      </c>
      <c r="E7" s="98" t="s">
        <v>26</v>
      </c>
      <c r="F7" s="98" t="s">
        <v>26</v>
      </c>
      <c r="G7" s="98" t="s">
        <v>26</v>
      </c>
      <c r="H7" s="98" t="s">
        <v>26</v>
      </c>
      <c r="I7" s="98" t="s">
        <v>26</v>
      </c>
      <c r="K7" s="98" t="str">
        <f>'سرمایه گذاری در سهام '!M5</f>
        <v>از ابتدای سال مالی تا پایان دوره</v>
      </c>
      <c r="L7" s="98" t="s">
        <v>27</v>
      </c>
      <c r="M7" s="98" t="s">
        <v>27</v>
      </c>
      <c r="N7" s="98" t="s">
        <v>27</v>
      </c>
      <c r="O7" s="98" t="s">
        <v>27</v>
      </c>
      <c r="P7" s="98" t="s">
        <v>27</v>
      </c>
      <c r="Q7" s="98"/>
    </row>
    <row r="8" spans="1:17" x14ac:dyDescent="0.25">
      <c r="A8" s="98" t="s">
        <v>28</v>
      </c>
      <c r="C8" s="42" t="s">
        <v>107</v>
      </c>
      <c r="E8" s="42" t="s">
        <v>44</v>
      </c>
      <c r="G8" s="42" t="s">
        <v>45</v>
      </c>
      <c r="I8" s="42" t="s">
        <v>47</v>
      </c>
      <c r="K8" s="42" t="s">
        <v>107</v>
      </c>
      <c r="M8" s="42" t="s">
        <v>44</v>
      </c>
      <c r="O8" s="42" t="s">
        <v>45</v>
      </c>
      <c r="Q8" s="42" t="s">
        <v>47</v>
      </c>
    </row>
  </sheetData>
  <mergeCells count="7">
    <mergeCell ref="A1:Q1"/>
    <mergeCell ref="A2:Q2"/>
    <mergeCell ref="A3:Q3"/>
    <mergeCell ref="A5:Q5"/>
    <mergeCell ref="A7:A8"/>
    <mergeCell ref="C7:I7"/>
    <mergeCell ref="K7:Q7"/>
  </mergeCells>
  <printOptions horizontalCentered="1"/>
  <pageMargins left="0" right="0" top="0.74803149606299213" bottom="0" header="0" footer="0.31496062992125984"/>
  <pageSetup paperSize="9" orientation="landscape" r:id="rId1"/>
  <headerFooter>
    <oddFooter>&amp;C&amp;"B Nazanin,Regular"12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15"/>
  <sheetViews>
    <sheetView rightToLeft="1" view="pageLayout" zoomScaleNormal="100" workbookViewId="0">
      <selection activeCell="E9" sqref="E9"/>
    </sheetView>
  </sheetViews>
  <sheetFormatPr defaultRowHeight="18.75" x14ac:dyDescent="0.25"/>
  <cols>
    <col min="1" max="1" width="25.7109375" style="1" customWidth="1"/>
    <col min="2" max="2" width="1" style="1" customWidth="1"/>
    <col min="3" max="3" width="21.42578125" style="1" customWidth="1"/>
    <col min="4" max="4" width="1" style="1" customWidth="1"/>
    <col min="5" max="5" width="25.5703125" style="1" customWidth="1"/>
    <col min="6" max="6" width="1" style="1" customWidth="1"/>
    <col min="7" max="7" width="21.7109375" style="1" customWidth="1"/>
    <col min="8" max="8" width="1" style="1" customWidth="1"/>
    <col min="9" max="9" width="26" style="1" customWidth="1"/>
    <col min="10" max="10" width="1" style="1" customWidth="1"/>
    <col min="11" max="11" width="21.5703125" style="1" customWidth="1"/>
    <col min="12" max="12" width="1" style="1" customWidth="1"/>
    <col min="13" max="13" width="9.140625" style="1" customWidth="1"/>
    <col min="14" max="16384" width="9.140625" style="1"/>
  </cols>
  <sheetData>
    <row r="1" spans="1:11" ht="20.25" x14ac:dyDescent="0.25">
      <c r="A1" s="87" t="str">
        <f>'سرمایه گذاری در اوراق بهادار '!A1:Q1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0.25" x14ac:dyDescent="0.25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0.25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5" spans="1:11" x14ac:dyDescent="0.25">
      <c r="A5" s="94" t="s">
        <v>77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7" spans="1:11" x14ac:dyDescent="0.25">
      <c r="A7" s="90" t="s">
        <v>48</v>
      </c>
      <c r="B7" s="90" t="s">
        <v>48</v>
      </c>
      <c r="C7" s="90"/>
      <c r="E7" s="90" t="str">
        <f>سهام!I6</f>
        <v>تغییرات طی دوره</v>
      </c>
      <c r="F7" s="90" t="s">
        <v>26</v>
      </c>
      <c r="G7" s="90" t="s">
        <v>26</v>
      </c>
      <c r="I7" s="90" t="str">
        <f>'سرمایه گذاری در سهام '!M5</f>
        <v>از ابتدای سال مالی تا پایان دوره</v>
      </c>
      <c r="J7" s="90" t="s">
        <v>27</v>
      </c>
      <c r="K7" s="90" t="s">
        <v>27</v>
      </c>
    </row>
    <row r="8" spans="1:11" x14ac:dyDescent="0.25">
      <c r="A8" s="90" t="s">
        <v>49</v>
      </c>
      <c r="C8" s="90" t="s">
        <v>16</v>
      </c>
      <c r="E8" s="90" t="s">
        <v>50</v>
      </c>
      <c r="G8" s="90" t="s">
        <v>51</v>
      </c>
      <c r="I8" s="90" t="s">
        <v>50</v>
      </c>
      <c r="K8" s="90" t="s">
        <v>51</v>
      </c>
    </row>
    <row r="9" spans="1:11" x14ac:dyDescent="0.25">
      <c r="A9" s="2" t="s">
        <v>152</v>
      </c>
      <c r="C9" s="36" t="s">
        <v>158</v>
      </c>
      <c r="E9" s="3">
        <v>3772185</v>
      </c>
      <c r="G9" s="1" t="s">
        <v>81</v>
      </c>
      <c r="I9" s="3">
        <v>53264159</v>
      </c>
      <c r="K9" s="1" t="s">
        <v>81</v>
      </c>
    </row>
    <row r="10" spans="1:11" x14ac:dyDescent="0.25">
      <c r="A10" s="2" t="s">
        <v>153</v>
      </c>
      <c r="C10" s="36" t="s">
        <v>159</v>
      </c>
      <c r="E10" s="3">
        <v>116091</v>
      </c>
      <c r="I10" s="3">
        <v>161898</v>
      </c>
    </row>
    <row r="11" spans="1:11" x14ac:dyDescent="0.25">
      <c r="A11" s="30" t="s">
        <v>154</v>
      </c>
      <c r="C11" s="70" t="s">
        <v>160</v>
      </c>
      <c r="E11" s="69">
        <v>1674</v>
      </c>
      <c r="G11" s="68" t="s">
        <v>81</v>
      </c>
      <c r="I11" s="69">
        <v>10350</v>
      </c>
      <c r="K11" s="68" t="s">
        <v>81</v>
      </c>
    </row>
    <row r="12" spans="1:11" x14ac:dyDescent="0.25">
      <c r="A12" s="5" t="s">
        <v>155</v>
      </c>
      <c r="C12" s="37" t="s">
        <v>161</v>
      </c>
      <c r="E12" s="6">
        <v>4555</v>
      </c>
      <c r="G12" s="20" t="s">
        <v>81</v>
      </c>
      <c r="I12" s="6">
        <v>30719</v>
      </c>
      <c r="K12" s="20" t="s">
        <v>81</v>
      </c>
    </row>
    <row r="13" spans="1:11" s="2" customFormat="1" x14ac:dyDescent="0.25">
      <c r="A13" s="2" t="s">
        <v>47</v>
      </c>
      <c r="E13" s="8">
        <f>SUM(E9:E12)</f>
        <v>3894505</v>
      </c>
      <c r="G13" s="23"/>
      <c r="I13" s="8">
        <f>SUM(I9:I12)</f>
        <v>53467126</v>
      </c>
      <c r="K13" s="23"/>
    </row>
    <row r="14" spans="1:11" x14ac:dyDescent="0.25">
      <c r="I14" s="46"/>
    </row>
    <row r="15" spans="1:11" x14ac:dyDescent="0.25">
      <c r="I15" s="3"/>
    </row>
  </sheetData>
  <mergeCells count="13">
    <mergeCell ref="A3:K3"/>
    <mergeCell ref="A2:K2"/>
    <mergeCell ref="A1:K1"/>
    <mergeCell ref="I8"/>
    <mergeCell ref="K8"/>
    <mergeCell ref="I7:K7"/>
    <mergeCell ref="A8"/>
    <mergeCell ref="C8"/>
    <mergeCell ref="A7:C7"/>
    <mergeCell ref="E8"/>
    <mergeCell ref="G8"/>
    <mergeCell ref="E7:G7"/>
    <mergeCell ref="A5:K5"/>
  </mergeCells>
  <printOptions horizontalCentered="1"/>
  <pageMargins left="0" right="0" top="0.74803149606299213" bottom="0" header="0" footer="0.31496062992125984"/>
  <pageSetup paperSize="9" scale="95" orientation="landscape" r:id="rId1"/>
  <headerFooter>
    <oddFooter>&amp;C&amp;"B Nazanin,Regular"13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15"/>
  <sheetViews>
    <sheetView rightToLeft="1" view="pageLayout" zoomScaleNormal="100" workbookViewId="0">
      <selection activeCell="Q16" sqref="Q16"/>
    </sheetView>
  </sheetViews>
  <sheetFormatPr defaultRowHeight="18.75" x14ac:dyDescent="0.25"/>
  <cols>
    <col min="1" max="1" width="23" style="1" customWidth="1"/>
    <col min="2" max="2" width="1" style="1" customWidth="1"/>
    <col min="3" max="3" width="15.7109375" style="1" bestFit="1" customWidth="1"/>
    <col min="4" max="4" width="1" style="1" customWidth="1"/>
    <col min="5" max="5" width="12.85546875" style="1" bestFit="1" customWidth="1"/>
    <col min="6" max="6" width="1" style="1" customWidth="1"/>
    <col min="7" max="7" width="8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0.25" x14ac:dyDescent="0.25">
      <c r="A1" s="87" t="str">
        <f>'درآمد سپرده بانکی '!A1:K1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0.25" x14ac:dyDescent="0.25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0.25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5" spans="1:19" x14ac:dyDescent="0.25">
      <c r="A5" s="109" t="s">
        <v>78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7" spans="1:19" x14ac:dyDescent="0.25">
      <c r="A7" s="90" t="s">
        <v>25</v>
      </c>
      <c r="B7" s="90" t="s">
        <v>25</v>
      </c>
      <c r="C7" s="90"/>
      <c r="D7" s="90" t="s">
        <v>25</v>
      </c>
      <c r="E7" s="90" t="s">
        <v>25</v>
      </c>
      <c r="F7" s="90" t="s">
        <v>25</v>
      </c>
      <c r="G7" s="90" t="s">
        <v>25</v>
      </c>
      <c r="I7" s="90" t="str">
        <f>سهام!I6</f>
        <v>تغییرات طی دوره</v>
      </c>
      <c r="J7" s="90" t="s">
        <v>26</v>
      </c>
      <c r="K7" s="90" t="s">
        <v>26</v>
      </c>
      <c r="L7" s="90" t="s">
        <v>26</v>
      </c>
      <c r="M7" s="90" t="s">
        <v>26</v>
      </c>
      <c r="O7" s="90" t="str">
        <f>'سرمایه گذاری در سهام '!M5</f>
        <v>از ابتدای سال مالی تا پایان دوره</v>
      </c>
      <c r="P7" s="90" t="s">
        <v>27</v>
      </c>
      <c r="Q7" s="90"/>
      <c r="R7" s="90" t="s">
        <v>27</v>
      </c>
      <c r="S7" s="90" t="s">
        <v>27</v>
      </c>
    </row>
    <row r="8" spans="1:19" x14ac:dyDescent="0.25">
      <c r="A8" s="90" t="s">
        <v>28</v>
      </c>
      <c r="C8" s="90" t="s">
        <v>29</v>
      </c>
      <c r="E8" s="90" t="s">
        <v>13</v>
      </c>
      <c r="G8" s="90" t="s">
        <v>14</v>
      </c>
      <c r="I8" s="90" t="s">
        <v>30</v>
      </c>
      <c r="K8" s="90" t="s">
        <v>31</v>
      </c>
      <c r="M8" s="90" t="s">
        <v>32</v>
      </c>
      <c r="O8" s="90" t="s">
        <v>30</v>
      </c>
      <c r="Q8" s="90" t="s">
        <v>31</v>
      </c>
      <c r="S8" s="90" t="s">
        <v>32</v>
      </c>
    </row>
    <row r="9" spans="1:19" x14ac:dyDescent="0.25">
      <c r="A9" s="2" t="s">
        <v>152</v>
      </c>
      <c r="C9" s="3">
        <v>30</v>
      </c>
      <c r="E9" s="16" t="s">
        <v>81</v>
      </c>
      <c r="G9" s="1">
        <v>0</v>
      </c>
      <c r="I9" s="3">
        <v>3772185</v>
      </c>
      <c r="K9" s="17">
        <v>0</v>
      </c>
      <c r="M9" s="3">
        <f>I9-K9</f>
        <v>3772185</v>
      </c>
      <c r="O9" s="3">
        <v>53264159</v>
      </c>
      <c r="Q9" s="17">
        <v>0</v>
      </c>
      <c r="S9" s="3">
        <f>O9-Q9</f>
        <v>53264159</v>
      </c>
    </row>
    <row r="10" spans="1:19" x14ac:dyDescent="0.25">
      <c r="A10" s="2" t="s">
        <v>153</v>
      </c>
      <c r="C10" s="3">
        <v>28</v>
      </c>
      <c r="E10" s="16"/>
      <c r="G10" s="1">
        <v>10</v>
      </c>
      <c r="I10" s="3">
        <v>116091</v>
      </c>
      <c r="K10" s="17">
        <v>830</v>
      </c>
      <c r="M10" s="3">
        <f t="shared" ref="M10:M12" si="0">I10-K10</f>
        <v>115261</v>
      </c>
      <c r="O10" s="3">
        <v>161898</v>
      </c>
      <c r="Q10" s="17">
        <v>838</v>
      </c>
      <c r="S10" s="3">
        <f t="shared" ref="S10:S12" si="1">O10-Q10</f>
        <v>161060</v>
      </c>
    </row>
    <row r="11" spans="1:19" x14ac:dyDescent="0.25">
      <c r="A11" s="30" t="s">
        <v>154</v>
      </c>
      <c r="C11" s="69">
        <v>23</v>
      </c>
      <c r="E11" s="72" t="s">
        <v>81</v>
      </c>
      <c r="G11" s="45">
        <v>10</v>
      </c>
      <c r="I11" s="69">
        <v>1674</v>
      </c>
      <c r="K11" s="71">
        <v>25</v>
      </c>
      <c r="M11" s="3">
        <f t="shared" si="0"/>
        <v>1649</v>
      </c>
      <c r="O11" s="69">
        <v>10350</v>
      </c>
      <c r="Q11" s="71">
        <v>86</v>
      </c>
      <c r="S11" s="3">
        <f t="shared" si="1"/>
        <v>10264</v>
      </c>
    </row>
    <row r="12" spans="1:19" x14ac:dyDescent="0.25">
      <c r="A12" s="5" t="s">
        <v>155</v>
      </c>
      <c r="C12" s="18">
        <v>26</v>
      </c>
      <c r="E12" s="19" t="s">
        <v>81</v>
      </c>
      <c r="G12" s="20">
        <v>10</v>
      </c>
      <c r="I12" s="6">
        <v>4555</v>
      </c>
      <c r="K12" s="21">
        <v>7</v>
      </c>
      <c r="M12" s="3">
        <f t="shared" si="0"/>
        <v>4548</v>
      </c>
      <c r="O12" s="6">
        <v>30719</v>
      </c>
      <c r="Q12" s="21">
        <v>15</v>
      </c>
      <c r="S12" s="6">
        <f t="shared" si="1"/>
        <v>30704</v>
      </c>
    </row>
    <row r="13" spans="1:19" x14ac:dyDescent="0.25">
      <c r="A13" s="2" t="s">
        <v>47</v>
      </c>
      <c r="I13" s="8">
        <f>SUM(I9:I12)</f>
        <v>3894505</v>
      </c>
      <c r="J13" s="2"/>
      <c r="K13" s="22">
        <f>SUM(K9:K12)</f>
        <v>862</v>
      </c>
      <c r="L13" s="2"/>
      <c r="M13" s="22">
        <f>SUM(M9:M12)</f>
        <v>3893643</v>
      </c>
      <c r="N13" s="2"/>
      <c r="O13" s="8">
        <f>SUM(O9:O12)</f>
        <v>53467126</v>
      </c>
      <c r="P13" s="2"/>
      <c r="Q13" s="22">
        <f>SUM(Q9:Q12)</f>
        <v>939</v>
      </c>
      <c r="R13" s="2"/>
      <c r="S13" s="8">
        <f>SUM(S9:S12)</f>
        <v>53466187</v>
      </c>
    </row>
    <row r="15" spans="1:19" x14ac:dyDescent="0.25">
      <c r="I15" s="3"/>
      <c r="M15" s="3"/>
      <c r="O15" s="3"/>
      <c r="S15" s="3"/>
    </row>
  </sheetData>
  <mergeCells count="17">
    <mergeCell ref="A7:G7"/>
    <mergeCell ref="A5:S5"/>
    <mergeCell ref="A3:S3"/>
    <mergeCell ref="A2:S2"/>
    <mergeCell ref="A1:S1"/>
    <mergeCell ref="S8"/>
    <mergeCell ref="O7:S7"/>
    <mergeCell ref="I8"/>
    <mergeCell ref="K8"/>
    <mergeCell ref="M8"/>
    <mergeCell ref="I7:M7"/>
    <mergeCell ref="O8"/>
    <mergeCell ref="A8"/>
    <mergeCell ref="C8"/>
    <mergeCell ref="E8"/>
    <mergeCell ref="G8"/>
    <mergeCell ref="Q8"/>
  </mergeCells>
  <printOptions horizontalCentered="1"/>
  <pageMargins left="0" right="0" top="0.74803149606299213" bottom="0" header="0" footer="0.31496062992125984"/>
  <pageSetup paperSize="9" orientation="landscape" r:id="rId1"/>
  <headerFooter>
    <oddFooter>&amp;C&amp;"B Nazanin,Regular"14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I17"/>
  <sheetViews>
    <sheetView rightToLeft="1" view="pageLayout" zoomScaleNormal="100" workbookViewId="0">
      <selection activeCell="A18" sqref="A18"/>
    </sheetView>
  </sheetViews>
  <sheetFormatPr defaultRowHeight="18.75" x14ac:dyDescent="0.25"/>
  <cols>
    <col min="1" max="1" width="41.85546875" style="1" customWidth="1"/>
    <col min="2" max="2" width="1" style="1" customWidth="1"/>
    <col min="3" max="3" width="13.28515625" style="1" customWidth="1"/>
    <col min="4" max="4" width="1" style="1" customWidth="1"/>
    <col min="5" max="5" width="15.85546875" style="1" bestFit="1" customWidth="1"/>
    <col min="6" max="6" width="1" style="1" customWidth="1"/>
    <col min="7" max="7" width="21.140625" style="1" customWidth="1"/>
    <col min="8" max="8" width="0.85546875" style="1" customWidth="1"/>
    <col min="9" max="9" width="28.140625" style="1" customWidth="1"/>
    <col min="10" max="16384" width="9.140625" style="1"/>
  </cols>
  <sheetData>
    <row r="1" spans="1:9" ht="20.25" x14ac:dyDescent="0.25">
      <c r="A1" s="87" t="str">
        <f>'سود اوراق بهادار و سپرده بانکی '!A1:S1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</row>
    <row r="2" spans="1:9" ht="20.25" x14ac:dyDescent="0.25">
      <c r="A2" s="87" t="s">
        <v>24</v>
      </c>
      <c r="B2" s="87"/>
      <c r="C2" s="87"/>
      <c r="D2" s="87"/>
      <c r="E2" s="87"/>
      <c r="F2" s="87"/>
      <c r="G2" s="87"/>
      <c r="H2" s="87"/>
      <c r="I2" s="87"/>
    </row>
    <row r="3" spans="1:9" ht="20.25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</row>
    <row r="4" spans="1:9" ht="20.25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20.25" x14ac:dyDescent="0.25">
      <c r="A5" s="108" t="s">
        <v>79</v>
      </c>
      <c r="B5" s="108"/>
      <c r="C5" s="108"/>
      <c r="D5" s="108"/>
      <c r="E5" s="108"/>
      <c r="F5" s="108"/>
      <c r="G5" s="108"/>
      <c r="H5" s="108"/>
      <c r="I5" s="108"/>
    </row>
    <row r="6" spans="1:9" ht="20.25" x14ac:dyDescent="0.25">
      <c r="A6" s="11"/>
      <c r="B6" s="11"/>
      <c r="C6" s="11"/>
      <c r="D6" s="11"/>
      <c r="E6" s="11"/>
    </row>
    <row r="7" spans="1:9" x14ac:dyDescent="0.25">
      <c r="A7" s="91" t="s">
        <v>52</v>
      </c>
      <c r="C7" s="110" t="s">
        <v>109</v>
      </c>
      <c r="E7" s="110" t="str">
        <f>سهام!Q6</f>
        <v>1399/03/31</v>
      </c>
      <c r="G7" s="90" t="s">
        <v>46</v>
      </c>
      <c r="H7" s="12"/>
      <c r="I7" s="88" t="s">
        <v>80</v>
      </c>
    </row>
    <row r="8" spans="1:9" x14ac:dyDescent="0.25">
      <c r="A8" s="90" t="s">
        <v>52</v>
      </c>
      <c r="C8" s="90" t="s">
        <v>19</v>
      </c>
      <c r="E8" s="90" t="s">
        <v>19</v>
      </c>
      <c r="G8" s="90"/>
      <c r="H8" s="12"/>
      <c r="I8" s="89"/>
    </row>
    <row r="9" spans="1:9" x14ac:dyDescent="0.45">
      <c r="A9" s="2" t="s">
        <v>53</v>
      </c>
      <c r="C9" s="17">
        <v>13793</v>
      </c>
      <c r="E9" s="3">
        <v>42850785</v>
      </c>
      <c r="G9" s="26">
        <f>C9/'جمع درآمدها'!E12</f>
        <v>9.7837358531694164E-9</v>
      </c>
      <c r="H9" s="13"/>
      <c r="I9" s="26">
        <f>C9/'جمع درآمدها'!I$15</f>
        <v>2.3301411594076032E-9</v>
      </c>
    </row>
    <row r="10" spans="1:9" x14ac:dyDescent="0.45">
      <c r="A10" s="2" t="s">
        <v>193</v>
      </c>
      <c r="C10" s="17">
        <v>22</v>
      </c>
      <c r="E10" s="3">
        <v>46</v>
      </c>
      <c r="G10" s="26">
        <f>C10/'جمع درآمدها'!E$12</f>
        <v>1.5605175724623152E-11</v>
      </c>
      <c r="H10" s="13"/>
      <c r="I10" s="26">
        <f>C10/'جمع درآمدها'!I$15</f>
        <v>3.7166030237778058E-12</v>
      </c>
    </row>
    <row r="11" spans="1:9" x14ac:dyDescent="0.45">
      <c r="A11" s="5" t="s">
        <v>54</v>
      </c>
      <c r="C11" s="21">
        <v>9419974</v>
      </c>
      <c r="E11" s="6">
        <v>3495389798</v>
      </c>
      <c r="G11" s="27">
        <f>C11/'جمع درآمدها'!E$12</f>
        <v>6.6818340723355115E-6</v>
      </c>
      <c r="H11" s="14"/>
      <c r="I11" s="27">
        <f>C11/'جمع درآمدها'!I$15</f>
        <v>1.5913774478321958E-6</v>
      </c>
    </row>
    <row r="12" spans="1:9" s="2" customFormat="1" x14ac:dyDescent="0.45">
      <c r="A12" s="2" t="s">
        <v>47</v>
      </c>
      <c r="C12" s="44">
        <f>SUM(C9:C11)</f>
        <v>9433789</v>
      </c>
      <c r="E12" s="8">
        <f>SUM(E9:E11)</f>
        <v>3538240629</v>
      </c>
      <c r="G12" s="38"/>
      <c r="H12" s="15"/>
      <c r="I12" s="38"/>
    </row>
    <row r="13" spans="1:9" x14ac:dyDescent="0.25">
      <c r="C13" s="45"/>
    </row>
    <row r="16" spans="1:9" hidden="1" x14ac:dyDescent="0.25">
      <c r="I16" s="35" t="s">
        <v>57</v>
      </c>
    </row>
    <row r="17" spans="9:9" hidden="1" x14ac:dyDescent="0.25">
      <c r="I17" s="35">
        <f>'جمع درآمدها'!I15</f>
        <v>5919383872652</v>
      </c>
    </row>
  </sheetData>
  <mergeCells count="11">
    <mergeCell ref="G7:G8"/>
    <mergeCell ref="I7:I8"/>
    <mergeCell ref="A1:I1"/>
    <mergeCell ref="A2:I2"/>
    <mergeCell ref="A3:I3"/>
    <mergeCell ref="A7:A8"/>
    <mergeCell ref="C8"/>
    <mergeCell ref="C7"/>
    <mergeCell ref="E8"/>
    <mergeCell ref="E7"/>
    <mergeCell ref="A5:I5"/>
  </mergeCells>
  <printOptions horizontalCentered="1"/>
  <pageMargins left="0" right="0" top="0.74803149606299213" bottom="0" header="0" footer="0.31496062992125984"/>
  <pageSetup paperSize="9" orientation="landscape" r:id="rId1"/>
  <headerFooter>
    <oddFooter>&amp;C&amp;"B Nazanin,Regular"15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"/>
  <sheetViews>
    <sheetView rightToLeft="1" view="pageLayout" topLeftCell="A4" zoomScaleNormal="100" workbookViewId="0">
      <selection activeCell="E17" sqref="E17"/>
    </sheetView>
  </sheetViews>
  <sheetFormatPr defaultRowHeight="18.75" x14ac:dyDescent="0.25"/>
  <cols>
    <col min="1" max="1" width="21.7109375" style="40" customWidth="1"/>
    <col min="2" max="2" width="1" style="40" customWidth="1"/>
    <col min="3" max="3" width="17.28515625" style="40" customWidth="1"/>
    <col min="4" max="4" width="1" style="40" customWidth="1"/>
    <col min="5" max="5" width="13.5703125" style="40" customWidth="1"/>
    <col min="6" max="6" width="1" style="40" customWidth="1"/>
    <col min="7" max="7" width="14.85546875" style="40" customWidth="1"/>
    <col min="8" max="8" width="1" style="40" customWidth="1"/>
    <col min="9" max="9" width="8.42578125" style="40" bestFit="1" customWidth="1"/>
    <col min="10" max="10" width="1" style="40" customWidth="1"/>
    <col min="11" max="11" width="17.28515625" style="40" customWidth="1"/>
    <col min="12" max="12" width="1" style="40" customWidth="1"/>
    <col min="13" max="13" width="13.5703125" style="40" customWidth="1"/>
    <col min="14" max="14" width="1" style="40" customWidth="1"/>
    <col min="15" max="15" width="14.85546875" style="40" customWidth="1"/>
    <col min="16" max="16" width="1" style="40" customWidth="1"/>
    <col min="17" max="17" width="8.42578125" style="40" bestFit="1" customWidth="1"/>
    <col min="18" max="18" width="1" style="40" customWidth="1"/>
    <col min="19" max="19" width="9.140625" style="40" customWidth="1"/>
    <col min="20" max="16384" width="9.140625" style="40"/>
  </cols>
  <sheetData>
    <row r="1" spans="1:17" ht="20.25" x14ac:dyDescent="0.25">
      <c r="A1" s="95" t="str">
        <f>سهام!A1</f>
        <v>صندوق سرمایه‌گذاری سهام بزرگ کاردان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20.2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20.25" x14ac:dyDescent="0.25">
      <c r="A3" s="95" t="str">
        <f>سهام!A3</f>
        <v>برای دوره منتهی به 1399/03/31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20.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20.25" x14ac:dyDescent="0.25">
      <c r="A5" s="96" t="s">
        <v>82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7" spans="1:17" x14ac:dyDescent="0.25">
      <c r="A7" s="97" t="s">
        <v>1</v>
      </c>
      <c r="C7" s="98" t="str">
        <f>سهام!C6</f>
        <v>1399/02/31</v>
      </c>
      <c r="D7" s="98" t="s">
        <v>2</v>
      </c>
      <c r="E7" s="98" t="s">
        <v>2</v>
      </c>
      <c r="F7" s="98" t="s">
        <v>2</v>
      </c>
      <c r="G7" s="98" t="s">
        <v>2</v>
      </c>
      <c r="H7" s="98" t="s">
        <v>2</v>
      </c>
      <c r="I7" s="98" t="s">
        <v>2</v>
      </c>
      <c r="K7" s="98" t="str">
        <f>سهام!Q6</f>
        <v>1399/03/31</v>
      </c>
      <c r="L7" s="98" t="s">
        <v>4</v>
      </c>
      <c r="M7" s="98" t="s">
        <v>4</v>
      </c>
      <c r="N7" s="98" t="s">
        <v>4</v>
      </c>
      <c r="O7" s="98" t="s">
        <v>4</v>
      </c>
      <c r="P7" s="98" t="s">
        <v>4</v>
      </c>
      <c r="Q7" s="98"/>
    </row>
    <row r="8" spans="1:17" x14ac:dyDescent="0.25">
      <c r="A8" s="98" t="s">
        <v>1</v>
      </c>
      <c r="C8" s="42" t="s">
        <v>83</v>
      </c>
      <c r="E8" s="42" t="s">
        <v>84</v>
      </c>
      <c r="G8" s="42" t="s">
        <v>85</v>
      </c>
      <c r="I8" s="42" t="s">
        <v>86</v>
      </c>
      <c r="K8" s="42" t="s">
        <v>83</v>
      </c>
      <c r="M8" s="42" t="s">
        <v>84</v>
      </c>
      <c r="O8" s="42" t="s">
        <v>85</v>
      </c>
      <c r="Q8" s="42" t="s">
        <v>86</v>
      </c>
    </row>
  </sheetData>
  <mergeCells count="7">
    <mergeCell ref="A1:Q1"/>
    <mergeCell ref="A2:Q2"/>
    <mergeCell ref="A3:Q3"/>
    <mergeCell ref="A5:Q5"/>
    <mergeCell ref="A7:A8"/>
    <mergeCell ref="C7:I7"/>
    <mergeCell ref="K7:Q7"/>
  </mergeCells>
  <printOptions horizontalCentered="1"/>
  <pageMargins left="0" right="0" top="0.74803149606299213" bottom="0" header="0" footer="0.31496062992125984"/>
  <pageSetup paperSize="9" orientation="landscape" r:id="rId1"/>
  <headerFooter>
    <oddFooter>&amp;C&amp;"B Nazanin,Regular"2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K9"/>
  <sheetViews>
    <sheetView rightToLeft="1" view="pageLayout" zoomScaleNormal="100" workbookViewId="0">
      <selection activeCell="A2" sqref="A2:AK2"/>
    </sheetView>
  </sheetViews>
  <sheetFormatPr defaultRowHeight="18.75" x14ac:dyDescent="0.25"/>
  <cols>
    <col min="1" max="1" width="10.28515625" style="40" customWidth="1"/>
    <col min="2" max="2" width="1" style="40" customWidth="1"/>
    <col min="3" max="3" width="18.5703125" style="40" bestFit="1" customWidth="1"/>
    <col min="4" max="4" width="1" style="40" customWidth="1"/>
    <col min="5" max="5" width="16.7109375" style="40" bestFit="1" customWidth="1"/>
    <col min="6" max="6" width="1" style="40" customWidth="1"/>
    <col min="7" max="7" width="10.85546875" style="40" bestFit="1" customWidth="1"/>
    <col min="8" max="8" width="1" style="40" customWidth="1"/>
    <col min="9" max="9" width="12.85546875" style="40" bestFit="1" customWidth="1"/>
    <col min="10" max="10" width="1" style="40" customWidth="1"/>
    <col min="11" max="11" width="8" style="40" bestFit="1" customWidth="1"/>
    <col min="12" max="12" width="1" style="40" customWidth="1"/>
    <col min="13" max="13" width="8.42578125" style="40" bestFit="1" customWidth="1"/>
    <col min="14" max="14" width="1" style="40" customWidth="1"/>
    <col min="15" max="15" width="5.42578125" style="40" bestFit="1" customWidth="1"/>
    <col min="16" max="16" width="1" style="40" customWidth="1"/>
    <col min="17" max="17" width="12.85546875" style="40" bestFit="1" customWidth="1"/>
    <col min="18" max="18" width="1" style="40" customWidth="1"/>
    <col min="19" max="19" width="16" style="40" bestFit="1" customWidth="1"/>
    <col min="20" max="20" width="1" style="40" customWidth="1"/>
    <col min="21" max="21" width="5.42578125" style="40" bestFit="1" customWidth="1"/>
    <col min="22" max="22" width="1" style="40" customWidth="1"/>
    <col min="23" max="23" width="12.85546875" style="40" bestFit="1" customWidth="1"/>
    <col min="24" max="24" width="1" style="40" customWidth="1"/>
    <col min="25" max="25" width="5.42578125" style="40" bestFit="1" customWidth="1"/>
    <col min="26" max="26" width="1" style="40" customWidth="1"/>
    <col min="27" max="27" width="10.28515625" style="40" bestFit="1" customWidth="1"/>
    <col min="28" max="28" width="1" style="40" customWidth="1"/>
    <col min="29" max="29" width="5.42578125" style="40" bestFit="1" customWidth="1"/>
    <col min="30" max="30" width="1" style="40" customWidth="1"/>
    <col min="31" max="31" width="16" style="40" bestFit="1" customWidth="1"/>
    <col min="32" max="32" width="1" style="40" customWidth="1"/>
    <col min="33" max="33" width="12.85546875" style="40" bestFit="1" customWidth="1"/>
    <col min="34" max="34" width="1" style="40" customWidth="1"/>
    <col min="35" max="35" width="16" style="40" bestFit="1" customWidth="1"/>
    <col min="36" max="36" width="1" style="40" customWidth="1"/>
    <col min="37" max="37" width="26.42578125" style="40" bestFit="1" customWidth="1"/>
    <col min="38" max="38" width="1" style="40" customWidth="1"/>
    <col min="39" max="39" width="9.140625" style="40" customWidth="1"/>
    <col min="40" max="16384" width="9.140625" style="40"/>
  </cols>
  <sheetData>
    <row r="1" spans="1:37" ht="20.25" x14ac:dyDescent="0.25">
      <c r="A1" s="95" t="str">
        <f>تبعی!A1</f>
        <v>صندوق سرمایه‌گذاری سهام بزرگ کاردان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</row>
    <row r="2" spans="1:37" ht="20.2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37" ht="20.25" x14ac:dyDescent="0.25">
      <c r="A3" s="95" t="str">
        <f>سهام!A3</f>
        <v>برای دوره منتهی به 1399/03/31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</row>
    <row r="5" spans="1:37" x14ac:dyDescent="0.25">
      <c r="A5" s="99" t="s">
        <v>87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7" spans="1:37" x14ac:dyDescent="0.25">
      <c r="A7" s="98" t="s">
        <v>88</v>
      </c>
      <c r="B7" s="98" t="s">
        <v>88</v>
      </c>
      <c r="C7" s="98"/>
      <c r="D7" s="98" t="s">
        <v>88</v>
      </c>
      <c r="E7" s="98" t="s">
        <v>88</v>
      </c>
      <c r="F7" s="98" t="s">
        <v>88</v>
      </c>
      <c r="G7" s="98" t="s">
        <v>88</v>
      </c>
      <c r="H7" s="98" t="s">
        <v>88</v>
      </c>
      <c r="I7" s="98" t="s">
        <v>88</v>
      </c>
      <c r="J7" s="98" t="s">
        <v>88</v>
      </c>
      <c r="K7" s="98" t="s">
        <v>88</v>
      </c>
      <c r="L7" s="98" t="s">
        <v>88</v>
      </c>
      <c r="M7" s="98" t="s">
        <v>88</v>
      </c>
      <c r="O7" s="98" t="str">
        <f>سهام!C6</f>
        <v>1399/02/31</v>
      </c>
      <c r="P7" s="98" t="s">
        <v>2</v>
      </c>
      <c r="Q7" s="98"/>
      <c r="R7" s="98" t="s">
        <v>2</v>
      </c>
      <c r="S7" s="98" t="s">
        <v>2</v>
      </c>
      <c r="U7" s="98" t="str">
        <f>سهام!I6</f>
        <v>تغییرات طی دوره</v>
      </c>
      <c r="V7" s="98" t="s">
        <v>3</v>
      </c>
      <c r="W7" s="98" t="s">
        <v>3</v>
      </c>
      <c r="X7" s="98" t="s">
        <v>3</v>
      </c>
      <c r="Y7" s="98" t="s">
        <v>3</v>
      </c>
      <c r="Z7" s="98" t="s">
        <v>3</v>
      </c>
      <c r="AA7" s="98" t="s">
        <v>3</v>
      </c>
      <c r="AC7" s="98" t="str">
        <f>سهام!Q6</f>
        <v>1399/03/31</v>
      </c>
      <c r="AD7" s="98" t="s">
        <v>4</v>
      </c>
      <c r="AE7" s="98" t="s">
        <v>4</v>
      </c>
      <c r="AF7" s="98" t="s">
        <v>4</v>
      </c>
      <c r="AG7" s="98" t="s">
        <v>4</v>
      </c>
      <c r="AH7" s="98" t="s">
        <v>4</v>
      </c>
      <c r="AI7" s="98" t="s">
        <v>4</v>
      </c>
      <c r="AJ7" s="98" t="s">
        <v>4</v>
      </c>
      <c r="AK7" s="98" t="s">
        <v>4</v>
      </c>
    </row>
    <row r="8" spans="1:37" x14ac:dyDescent="0.25">
      <c r="A8" s="97" t="s">
        <v>89</v>
      </c>
      <c r="C8" s="97" t="s">
        <v>90</v>
      </c>
      <c r="E8" s="97" t="s">
        <v>91</v>
      </c>
      <c r="G8" s="97" t="s">
        <v>92</v>
      </c>
      <c r="I8" s="97" t="s">
        <v>13</v>
      </c>
      <c r="K8" s="97" t="s">
        <v>14</v>
      </c>
      <c r="M8" s="97" t="s">
        <v>86</v>
      </c>
      <c r="O8" s="97" t="s">
        <v>5</v>
      </c>
      <c r="Q8" s="97" t="s">
        <v>6</v>
      </c>
      <c r="S8" s="97" t="s">
        <v>7</v>
      </c>
      <c r="U8" s="98" t="s">
        <v>60</v>
      </c>
      <c r="V8" s="98" t="s">
        <v>8</v>
      </c>
      <c r="W8" s="98" t="s">
        <v>8</v>
      </c>
      <c r="Y8" s="98" t="s">
        <v>61</v>
      </c>
      <c r="Z8" s="98" t="s">
        <v>9</v>
      </c>
      <c r="AA8" s="98" t="s">
        <v>9</v>
      </c>
      <c r="AC8" s="97" t="s">
        <v>5</v>
      </c>
      <c r="AE8" s="97" t="s">
        <v>93</v>
      </c>
      <c r="AG8" s="97" t="s">
        <v>6</v>
      </c>
      <c r="AI8" s="97" t="s">
        <v>7</v>
      </c>
      <c r="AK8" s="97" t="s">
        <v>11</v>
      </c>
    </row>
    <row r="9" spans="1:37" x14ac:dyDescent="0.25">
      <c r="A9" s="98" t="s">
        <v>89</v>
      </c>
      <c r="C9" s="98" t="s">
        <v>90</v>
      </c>
      <c r="E9" s="98" t="s">
        <v>91</v>
      </c>
      <c r="G9" s="98" t="s">
        <v>92</v>
      </c>
      <c r="I9" s="98" t="s">
        <v>13</v>
      </c>
      <c r="K9" s="98" t="s">
        <v>14</v>
      </c>
      <c r="M9" s="98" t="s">
        <v>86</v>
      </c>
      <c r="O9" s="98" t="s">
        <v>5</v>
      </c>
      <c r="Q9" s="98" t="s">
        <v>6</v>
      </c>
      <c r="S9" s="98" t="s">
        <v>7</v>
      </c>
      <c r="U9" s="42" t="s">
        <v>5</v>
      </c>
      <c r="W9" s="42" t="s">
        <v>6</v>
      </c>
      <c r="Y9" s="42" t="s">
        <v>5</v>
      </c>
      <c r="AA9" s="42" t="s">
        <v>12</v>
      </c>
      <c r="AC9" s="98" t="s">
        <v>5</v>
      </c>
      <c r="AE9" s="98" t="s">
        <v>93</v>
      </c>
      <c r="AG9" s="98" t="s">
        <v>6</v>
      </c>
      <c r="AI9" s="98" t="s">
        <v>7</v>
      </c>
      <c r="AK9" s="98" t="s">
        <v>11</v>
      </c>
    </row>
  </sheetData>
  <mergeCells count="25">
    <mergeCell ref="AC8:AC9"/>
    <mergeCell ref="AE8:AE9"/>
    <mergeCell ref="AG8:AG9"/>
    <mergeCell ref="AI8:AI9"/>
    <mergeCell ref="AK8:AK9"/>
    <mergeCell ref="Y8:AA8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U8:W8"/>
    <mergeCell ref="A1:AK1"/>
    <mergeCell ref="A2:AK2"/>
    <mergeCell ref="A3:AK3"/>
    <mergeCell ref="A5:AK5"/>
    <mergeCell ref="A7:M7"/>
    <mergeCell ref="O7:S7"/>
    <mergeCell ref="U7:AA7"/>
    <mergeCell ref="AC7:AK7"/>
  </mergeCells>
  <printOptions horizontalCentered="1"/>
  <pageMargins left="0" right="0" top="0.74803149606299213" bottom="0" header="0" footer="0.31496062992125984"/>
  <pageSetup paperSize="9" scale="57" orientation="landscape" r:id="rId1"/>
  <headerFooter>
    <oddFooter>&amp;C&amp;"B Nazanin,Regular"&amp;12 &amp;14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9"/>
  <sheetViews>
    <sheetView rightToLeft="1" view="pageLayout" zoomScaleNormal="100" workbookViewId="0">
      <selection activeCell="A2" sqref="A2:M2"/>
    </sheetView>
  </sheetViews>
  <sheetFormatPr defaultRowHeight="18.75" x14ac:dyDescent="0.25"/>
  <cols>
    <col min="1" max="1" width="30" style="40" customWidth="1"/>
    <col min="2" max="2" width="1" style="40" customWidth="1"/>
    <col min="3" max="3" width="8.28515625" style="40" customWidth="1"/>
    <col min="4" max="4" width="1" style="40" customWidth="1"/>
    <col min="5" max="5" width="16.42578125" style="40" customWidth="1"/>
    <col min="6" max="6" width="1" style="40" customWidth="1"/>
    <col min="7" max="7" width="16.42578125" style="40" customWidth="1"/>
    <col min="8" max="8" width="1" style="40" customWidth="1"/>
    <col min="9" max="9" width="12.28515625" style="40" customWidth="1"/>
    <col min="10" max="10" width="1" style="40" customWidth="1"/>
    <col min="11" max="11" width="22.7109375" style="40" bestFit="1" customWidth="1"/>
    <col min="12" max="12" width="1" style="40" customWidth="1"/>
    <col min="13" max="13" width="19.7109375" style="40" customWidth="1"/>
    <col min="14" max="14" width="1" style="40" customWidth="1"/>
    <col min="15" max="15" width="9.140625" style="40" customWidth="1"/>
    <col min="16" max="16384" width="9.140625" style="40"/>
  </cols>
  <sheetData>
    <row r="1" spans="1:13" ht="20.25" x14ac:dyDescent="0.25">
      <c r="A1" s="95" t="str">
        <f>'اوراق مشارکت'!A1:AK1</f>
        <v>صندوق سرمایه‌گذاری سهام بزرگ کاردان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0.2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0.25" x14ac:dyDescent="0.25">
      <c r="A3" s="95" t="str">
        <f>سهام!A3</f>
        <v>برای دوره منتهی به 1399/03/31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5" spans="1:13" x14ac:dyDescent="0.25">
      <c r="A5" s="100" t="s">
        <v>94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x14ac:dyDescent="0.25">
      <c r="A6" s="100" t="s">
        <v>95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8" spans="1:13" x14ac:dyDescent="0.25">
      <c r="A8" s="97" t="s">
        <v>1</v>
      </c>
      <c r="C8" s="98" t="str">
        <f>سهام!Q6</f>
        <v>1399/03/31</v>
      </c>
      <c r="D8" s="98" t="s">
        <v>4</v>
      </c>
      <c r="E8" s="98" t="s">
        <v>4</v>
      </c>
      <c r="F8" s="98" t="s">
        <v>4</v>
      </c>
      <c r="G8" s="98" t="s">
        <v>4</v>
      </c>
      <c r="H8" s="98" t="s">
        <v>4</v>
      </c>
      <c r="I8" s="98" t="s">
        <v>4</v>
      </c>
      <c r="J8" s="98" t="s">
        <v>4</v>
      </c>
      <c r="K8" s="98" t="s">
        <v>4</v>
      </c>
      <c r="L8" s="98" t="s">
        <v>4</v>
      </c>
      <c r="M8" s="98" t="s">
        <v>4</v>
      </c>
    </row>
    <row r="9" spans="1:13" x14ac:dyDescent="0.25">
      <c r="A9" s="98" t="s">
        <v>1</v>
      </c>
      <c r="C9" s="42" t="s">
        <v>5</v>
      </c>
      <c r="E9" s="42" t="s">
        <v>96</v>
      </c>
      <c r="G9" s="42" t="s">
        <v>97</v>
      </c>
      <c r="I9" s="42" t="s">
        <v>98</v>
      </c>
      <c r="K9" s="42" t="s">
        <v>99</v>
      </c>
      <c r="M9" s="42" t="s">
        <v>100</v>
      </c>
    </row>
  </sheetData>
  <mergeCells count="7">
    <mergeCell ref="A8:A9"/>
    <mergeCell ref="C8:M8"/>
    <mergeCell ref="A1:M1"/>
    <mergeCell ref="A2:M2"/>
    <mergeCell ref="A3:M3"/>
    <mergeCell ref="A5:M5"/>
    <mergeCell ref="A6:M6"/>
  </mergeCells>
  <printOptions horizontalCentered="1"/>
  <pageMargins left="0" right="0" top="0.74803149606299213" bottom="0" header="0" footer="0.31496062992125984"/>
  <pageSetup paperSize="9" orientation="landscape" r:id="rId1"/>
  <headerFooter>
    <oddFooter>&amp;C&amp;"B Nazanin,Regular"4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9"/>
  <sheetViews>
    <sheetView rightToLeft="1" view="pageBreakPreview" zoomScale="70" zoomScaleNormal="100" zoomScaleSheetLayoutView="70" workbookViewId="0">
      <selection activeCell="O29" sqref="O29"/>
    </sheetView>
  </sheetViews>
  <sheetFormatPr defaultRowHeight="18.75" x14ac:dyDescent="0.25"/>
  <cols>
    <col min="1" max="1" width="26.85546875" style="1" bestFit="1" customWidth="1"/>
    <col min="2" max="2" width="1" style="1" customWidth="1"/>
    <col min="3" max="3" width="19" style="1" customWidth="1"/>
    <col min="4" max="4" width="1" style="1" customWidth="1"/>
    <col min="5" max="5" width="12.140625" style="1" customWidth="1"/>
    <col min="6" max="6" width="1" style="1" customWidth="1"/>
    <col min="7" max="7" width="10.5703125" style="1" customWidth="1"/>
    <col min="8" max="8" width="1" style="1" customWidth="1"/>
    <col min="9" max="9" width="8.28515625" style="1" customWidth="1"/>
    <col min="10" max="10" width="1" style="1" customWidth="1"/>
    <col min="11" max="11" width="17.1406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21.140625" style="1" bestFit="1" customWidth="1"/>
    <col min="20" max="20" width="1" style="1" customWidth="1"/>
    <col min="21" max="21" width="9.140625" style="1"/>
    <col min="22" max="22" width="22.28515625" style="1" bestFit="1" customWidth="1"/>
    <col min="23" max="16384" width="9.140625" style="1"/>
  </cols>
  <sheetData>
    <row r="1" spans="1:22" ht="20.25" x14ac:dyDescent="0.25">
      <c r="A1" s="87" t="str">
        <f>' تعدیل قیمت '!A1:M1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2" ht="20.25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2" ht="20.25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5" spans="1:22" x14ac:dyDescent="0.25">
      <c r="A5" s="94" t="s">
        <v>62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7" spans="1:22" x14ac:dyDescent="0.25">
      <c r="A7" s="91" t="s">
        <v>15</v>
      </c>
      <c r="C7" s="90"/>
      <c r="D7" s="90"/>
      <c r="E7" s="90"/>
      <c r="F7" s="90"/>
      <c r="G7" s="90"/>
      <c r="H7" s="90"/>
      <c r="I7" s="90"/>
      <c r="K7" s="90" t="str">
        <f>سهام!C6</f>
        <v>1399/02/31</v>
      </c>
      <c r="M7" s="90" t="str">
        <f>سهام!I6</f>
        <v>تغییرات طی دوره</v>
      </c>
      <c r="N7" s="90" t="s">
        <v>3</v>
      </c>
      <c r="O7" s="90" t="s">
        <v>3</v>
      </c>
      <c r="Q7" s="90" t="str">
        <f>سهام!Q6</f>
        <v>1399/03/31</v>
      </c>
      <c r="R7" s="90" t="s">
        <v>4</v>
      </c>
      <c r="S7" s="90" t="s">
        <v>4</v>
      </c>
    </row>
    <row r="8" spans="1:22" x14ac:dyDescent="0.25">
      <c r="A8" s="90" t="s">
        <v>15</v>
      </c>
      <c r="C8" s="90" t="s">
        <v>16</v>
      </c>
      <c r="E8" s="90" t="s">
        <v>17</v>
      </c>
      <c r="G8" s="90" t="s">
        <v>18</v>
      </c>
      <c r="I8" s="90" t="s">
        <v>14</v>
      </c>
      <c r="K8" s="90" t="s">
        <v>19</v>
      </c>
      <c r="M8" s="90" t="s">
        <v>20</v>
      </c>
      <c r="O8" s="90" t="s">
        <v>21</v>
      </c>
      <c r="Q8" s="90" t="s">
        <v>19</v>
      </c>
      <c r="S8" s="90" t="s">
        <v>56</v>
      </c>
    </row>
    <row r="9" spans="1:22" x14ac:dyDescent="0.25">
      <c r="A9" s="2" t="s">
        <v>152</v>
      </c>
      <c r="C9" s="1" t="s">
        <v>158</v>
      </c>
      <c r="E9" s="1" t="s">
        <v>23</v>
      </c>
      <c r="G9" s="1" t="s">
        <v>165</v>
      </c>
      <c r="I9" s="1">
        <v>0</v>
      </c>
      <c r="K9" s="3">
        <v>25613699676</v>
      </c>
      <c r="M9" s="3">
        <v>181845759235</v>
      </c>
      <c r="O9" s="3">
        <v>150225809211</v>
      </c>
      <c r="Q9" s="3">
        <v>57233649700</v>
      </c>
      <c r="S9" s="4">
        <f>Q9/S$19</f>
        <v>9.6688525244027126E-3</v>
      </c>
      <c r="U9" s="79"/>
      <c r="V9" s="80"/>
    </row>
    <row r="10" spans="1:22" x14ac:dyDescent="0.25">
      <c r="A10" s="2" t="s">
        <v>153</v>
      </c>
      <c r="C10" s="1" t="s">
        <v>159</v>
      </c>
      <c r="E10" s="1" t="s">
        <v>23</v>
      </c>
      <c r="G10" s="1" t="s">
        <v>166</v>
      </c>
      <c r="I10" s="1">
        <v>10</v>
      </c>
      <c r="K10" s="3">
        <v>1007014</v>
      </c>
      <c r="M10" s="3">
        <v>100006795</v>
      </c>
      <c r="O10" s="3">
        <v>0</v>
      </c>
      <c r="Q10" s="3">
        <v>101013809</v>
      </c>
      <c r="S10" s="75">
        <f>Q10/S$19</f>
        <v>1.7064919453305167E-5</v>
      </c>
      <c r="U10" s="79"/>
    </row>
    <row r="11" spans="1:22" x14ac:dyDescent="0.25">
      <c r="A11" s="2" t="s">
        <v>154</v>
      </c>
      <c r="C11" s="1" t="s">
        <v>160</v>
      </c>
      <c r="E11" s="1" t="s">
        <v>23</v>
      </c>
      <c r="G11" s="1" t="s">
        <v>167</v>
      </c>
      <c r="I11" s="1">
        <v>10</v>
      </c>
      <c r="K11" s="3">
        <v>199504</v>
      </c>
      <c r="M11" s="3">
        <v>0</v>
      </c>
      <c r="O11" s="3">
        <v>0</v>
      </c>
      <c r="Q11" s="3">
        <v>199504</v>
      </c>
      <c r="S11" s="4">
        <f>Q11/S$19</f>
        <v>3.3703507711625791E-8</v>
      </c>
      <c r="U11" s="79"/>
    </row>
    <row r="12" spans="1:22" x14ac:dyDescent="0.25">
      <c r="A12" s="2" t="s">
        <v>155</v>
      </c>
      <c r="C12" s="1" t="s">
        <v>161</v>
      </c>
      <c r="E12" s="1" t="s">
        <v>23</v>
      </c>
      <c r="G12" s="1" t="s">
        <v>167</v>
      </c>
      <c r="I12" s="1">
        <v>10</v>
      </c>
      <c r="K12" s="3">
        <v>674046</v>
      </c>
      <c r="M12" s="3">
        <v>4548</v>
      </c>
      <c r="O12" s="3">
        <v>0</v>
      </c>
      <c r="Q12" s="3">
        <v>678594</v>
      </c>
      <c r="S12" s="4">
        <f t="shared" ref="S12:S15" si="0">Q12/S$19</f>
        <v>1.1463929601443074E-7</v>
      </c>
      <c r="U12" s="79"/>
    </row>
    <row r="13" spans="1:22" x14ac:dyDescent="0.25">
      <c r="A13" s="2" t="s">
        <v>156</v>
      </c>
      <c r="C13" s="1" t="s">
        <v>162</v>
      </c>
      <c r="E13" s="1" t="s">
        <v>23</v>
      </c>
      <c r="G13" s="1" t="s">
        <v>168</v>
      </c>
      <c r="I13" s="1">
        <v>0</v>
      </c>
      <c r="K13" s="3">
        <v>20678</v>
      </c>
      <c r="M13" s="3">
        <v>0</v>
      </c>
      <c r="O13" s="3">
        <v>0</v>
      </c>
      <c r="Q13" s="3">
        <v>20678</v>
      </c>
      <c r="S13" s="4">
        <f t="shared" si="0"/>
        <v>3.4932689693489758E-9</v>
      </c>
      <c r="U13" s="79"/>
    </row>
    <row r="14" spans="1:22" ht="23.25" customHeight="1" x14ac:dyDescent="0.25">
      <c r="A14" s="2" t="s">
        <v>157</v>
      </c>
      <c r="C14" s="16" t="s">
        <v>163</v>
      </c>
      <c r="E14" s="1" t="s">
        <v>22</v>
      </c>
      <c r="G14" s="1" t="s">
        <v>169</v>
      </c>
      <c r="I14" s="1">
        <v>0</v>
      </c>
      <c r="K14" s="3">
        <v>149755</v>
      </c>
      <c r="M14" s="3">
        <v>0</v>
      </c>
      <c r="O14" s="17">
        <v>0</v>
      </c>
      <c r="Q14" s="3">
        <v>149755</v>
      </c>
      <c r="S14" s="4">
        <f t="shared" si="0"/>
        <v>2.5299085719356605E-8</v>
      </c>
      <c r="U14" s="79"/>
    </row>
    <row r="15" spans="1:22" ht="23.25" customHeight="1" x14ac:dyDescent="0.25">
      <c r="A15" s="5" t="s">
        <v>156</v>
      </c>
      <c r="C15" s="19" t="s">
        <v>164</v>
      </c>
      <c r="E15" s="20" t="s">
        <v>22</v>
      </c>
      <c r="G15" s="20" t="s">
        <v>170</v>
      </c>
      <c r="I15" s="20">
        <v>0</v>
      </c>
      <c r="K15" s="6">
        <v>70858</v>
      </c>
      <c r="M15" s="6">
        <v>0</v>
      </c>
      <c r="O15" s="17">
        <v>0</v>
      </c>
      <c r="Q15" s="6">
        <v>70858</v>
      </c>
      <c r="S15" s="7">
        <f t="shared" si="0"/>
        <v>1.1970502593583989E-8</v>
      </c>
      <c r="U15" s="79"/>
    </row>
    <row r="16" spans="1:22" x14ac:dyDescent="0.25">
      <c r="A16" s="2" t="s">
        <v>47</v>
      </c>
      <c r="K16" s="8">
        <f>SUM(K9:K15)</f>
        <v>25615821531</v>
      </c>
      <c r="M16" s="8">
        <f>SUM(M9:M15)</f>
        <v>181945770578</v>
      </c>
      <c r="O16" s="39">
        <f>SUM(O9:O15)</f>
        <v>150225809211</v>
      </c>
      <c r="Q16" s="8">
        <f>SUM(Q9:Q15)</f>
        <v>57335782898</v>
      </c>
      <c r="S16" s="9">
        <f>SUM(S9:S15)</f>
        <v>9.6861065495170273E-3</v>
      </c>
    </row>
    <row r="17" spans="13:19" x14ac:dyDescent="0.25">
      <c r="S17" s="3"/>
    </row>
    <row r="18" spans="13:19" x14ac:dyDescent="0.25">
      <c r="M18" s="3"/>
      <c r="Q18" s="3"/>
      <c r="S18" s="3"/>
    </row>
    <row r="19" spans="13:19" hidden="1" x14ac:dyDescent="0.25">
      <c r="Q19" s="3"/>
      <c r="S19" s="3">
        <v>5919383872652</v>
      </c>
    </row>
  </sheetData>
  <mergeCells count="18">
    <mergeCell ref="I8"/>
    <mergeCell ref="C7:I7"/>
    <mergeCell ref="A1:S1"/>
    <mergeCell ref="A2:S2"/>
    <mergeCell ref="A3:S3"/>
    <mergeCell ref="Q8"/>
    <mergeCell ref="S8"/>
    <mergeCell ref="Q7:S7"/>
    <mergeCell ref="K8"/>
    <mergeCell ref="K7"/>
    <mergeCell ref="M8"/>
    <mergeCell ref="O8"/>
    <mergeCell ref="M7:O7"/>
    <mergeCell ref="A7:A8"/>
    <mergeCell ref="A5:S5"/>
    <mergeCell ref="C8"/>
    <mergeCell ref="E8"/>
    <mergeCell ref="G8"/>
  </mergeCells>
  <printOptions horizontalCentered="1"/>
  <pageMargins left="0" right="0" top="0.74803149606299213" bottom="0" header="0" footer="0.31496062992125984"/>
  <pageSetup paperSize="9" scale="77" orientation="landscape" r:id="rId1"/>
  <headerFooter>
    <oddFooter>&amp;C&amp;"B Nazanin,Regular"5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9"/>
  <sheetViews>
    <sheetView rightToLeft="1" view="pageLayout" zoomScaleNormal="100" workbookViewId="0">
      <selection activeCell="A2" sqref="A2:AE2"/>
    </sheetView>
  </sheetViews>
  <sheetFormatPr defaultRowHeight="18.75" x14ac:dyDescent="0.25"/>
  <cols>
    <col min="1" max="1" width="35.5703125" style="40" bestFit="1" customWidth="1"/>
    <col min="2" max="2" width="1" style="40" customWidth="1"/>
    <col min="3" max="3" width="12" style="40" customWidth="1"/>
    <col min="4" max="4" width="1" style="40" customWidth="1"/>
    <col min="5" max="5" width="8" style="40" bestFit="1" customWidth="1"/>
    <col min="6" max="6" width="1" style="40" customWidth="1"/>
    <col min="7" max="7" width="9.28515625" style="40" bestFit="1" customWidth="1"/>
    <col min="8" max="8" width="1" style="40" customWidth="1"/>
    <col min="9" max="9" width="14.42578125" style="40" customWidth="1"/>
    <col min="10" max="10" width="1" style="40" customWidth="1"/>
    <col min="11" max="11" width="5.42578125" style="40" bestFit="1" customWidth="1"/>
    <col min="12" max="12" width="1" style="40" customWidth="1"/>
    <col min="13" max="13" width="12.42578125" style="40" customWidth="1"/>
    <col min="14" max="14" width="1" style="40" customWidth="1"/>
    <col min="15" max="15" width="14.42578125" style="40" customWidth="1"/>
    <col min="16" max="16" width="1" style="40" customWidth="1"/>
    <col min="17" max="17" width="5.42578125" style="40" bestFit="1" customWidth="1"/>
    <col min="18" max="18" width="1" style="40" customWidth="1"/>
    <col min="19" max="19" width="12.85546875" style="40" bestFit="1" customWidth="1"/>
    <col min="20" max="20" width="1" style="40" customWidth="1"/>
    <col min="21" max="21" width="5.42578125" style="40" bestFit="1" customWidth="1"/>
    <col min="22" max="22" width="1" style="40" customWidth="1"/>
    <col min="23" max="23" width="10.28515625" style="40" bestFit="1" customWidth="1"/>
    <col min="24" max="24" width="1" style="40" customWidth="1"/>
    <col min="25" max="25" width="5.42578125" style="40" bestFit="1" customWidth="1"/>
    <col min="26" max="26" width="1" style="40" customWidth="1"/>
    <col min="27" max="27" width="12.85546875" style="40" bestFit="1" customWidth="1"/>
    <col min="28" max="28" width="1" style="40" customWidth="1"/>
    <col min="29" max="29" width="14.42578125" style="40" customWidth="1"/>
    <col min="30" max="30" width="1" style="40" customWidth="1"/>
    <col min="31" max="31" width="16.28515625" style="40" customWidth="1"/>
    <col min="32" max="32" width="1" style="40" customWidth="1"/>
    <col min="33" max="33" width="9.140625" style="40" customWidth="1"/>
    <col min="34" max="16384" width="9.140625" style="40"/>
  </cols>
  <sheetData>
    <row r="1" spans="1:31" ht="20.25" x14ac:dyDescent="0.25">
      <c r="A1" s="95" t="str">
        <f>'سپرده '!A1:S1</f>
        <v>صندوق سرمایه‌گذاری سهام بزرگ کاردان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20.2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ht="20.25" x14ac:dyDescent="0.25">
      <c r="A3" s="95" t="str">
        <f>سهام!A3</f>
        <v>برای دوره منتهی به 1399/03/31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</row>
    <row r="4" spans="1:31" ht="20.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1:31" ht="20.25" x14ac:dyDescent="0.25">
      <c r="A5" s="101" t="s">
        <v>101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</row>
    <row r="7" spans="1:31" x14ac:dyDescent="0.25">
      <c r="A7" s="98" t="s">
        <v>102</v>
      </c>
      <c r="B7" s="98" t="s">
        <v>102</v>
      </c>
      <c r="C7" s="98"/>
      <c r="D7" s="98" t="s">
        <v>102</v>
      </c>
      <c r="E7" s="98" t="s">
        <v>102</v>
      </c>
      <c r="F7" s="98" t="s">
        <v>102</v>
      </c>
      <c r="G7" s="98" t="s">
        <v>102</v>
      </c>
      <c r="H7" s="98" t="s">
        <v>102</v>
      </c>
      <c r="I7" s="98" t="s">
        <v>102</v>
      </c>
      <c r="K7" s="98" t="str">
        <f>سهام!C6</f>
        <v>1399/02/31</v>
      </c>
      <c r="L7" s="98" t="s">
        <v>2</v>
      </c>
      <c r="M7" s="98" t="s">
        <v>2</v>
      </c>
      <c r="N7" s="98" t="s">
        <v>2</v>
      </c>
      <c r="O7" s="98" t="s">
        <v>2</v>
      </c>
      <c r="Q7" s="98" t="str">
        <f>سهام!I6</f>
        <v>تغییرات طی دوره</v>
      </c>
      <c r="R7" s="98" t="s">
        <v>3</v>
      </c>
      <c r="S7" s="98" t="s">
        <v>3</v>
      </c>
      <c r="T7" s="98" t="s">
        <v>3</v>
      </c>
      <c r="U7" s="98" t="s">
        <v>3</v>
      </c>
      <c r="V7" s="98" t="s">
        <v>3</v>
      </c>
      <c r="W7" s="98" t="s">
        <v>3</v>
      </c>
      <c r="Y7" s="98" t="str">
        <f>سهام!Q6</f>
        <v>1399/03/31</v>
      </c>
      <c r="Z7" s="98" t="s">
        <v>4</v>
      </c>
      <c r="AA7" s="98" t="s">
        <v>4</v>
      </c>
      <c r="AB7" s="98" t="s">
        <v>4</v>
      </c>
      <c r="AC7" s="98" t="s">
        <v>4</v>
      </c>
      <c r="AD7" s="98" t="s">
        <v>4</v>
      </c>
      <c r="AE7" s="98" t="s">
        <v>4</v>
      </c>
    </row>
    <row r="8" spans="1:31" x14ac:dyDescent="0.25">
      <c r="A8" s="97" t="s">
        <v>103</v>
      </c>
      <c r="C8" s="97" t="s">
        <v>13</v>
      </c>
      <c r="E8" s="97" t="s">
        <v>14</v>
      </c>
      <c r="G8" s="97" t="s">
        <v>104</v>
      </c>
      <c r="I8" s="97" t="s">
        <v>91</v>
      </c>
      <c r="K8" s="97" t="s">
        <v>5</v>
      </c>
      <c r="M8" s="97" t="s">
        <v>6</v>
      </c>
      <c r="O8" s="97" t="s">
        <v>7</v>
      </c>
      <c r="Q8" s="98" t="s">
        <v>60</v>
      </c>
      <c r="R8" s="98" t="s">
        <v>8</v>
      </c>
      <c r="S8" s="98" t="s">
        <v>8</v>
      </c>
      <c r="U8" s="98" t="s">
        <v>61</v>
      </c>
      <c r="V8" s="98" t="s">
        <v>9</v>
      </c>
      <c r="W8" s="98" t="s">
        <v>9</v>
      </c>
      <c r="Y8" s="97" t="s">
        <v>5</v>
      </c>
      <c r="AA8" s="97" t="s">
        <v>6</v>
      </c>
      <c r="AC8" s="97" t="s">
        <v>7</v>
      </c>
      <c r="AE8" s="97" t="s">
        <v>56</v>
      </c>
    </row>
    <row r="9" spans="1:31" x14ac:dyDescent="0.25">
      <c r="A9" s="98" t="s">
        <v>103</v>
      </c>
      <c r="C9" s="98" t="s">
        <v>13</v>
      </c>
      <c r="E9" s="98" t="s">
        <v>14</v>
      </c>
      <c r="G9" s="98" t="s">
        <v>104</v>
      </c>
      <c r="I9" s="98" t="s">
        <v>91</v>
      </c>
      <c r="K9" s="98" t="s">
        <v>5</v>
      </c>
      <c r="M9" s="98" t="s">
        <v>6</v>
      </c>
      <c r="O9" s="98" t="s">
        <v>7</v>
      </c>
      <c r="Q9" s="42" t="s">
        <v>5</v>
      </c>
      <c r="S9" s="42" t="s">
        <v>6</v>
      </c>
      <c r="U9" s="42" t="s">
        <v>5</v>
      </c>
      <c r="W9" s="42" t="s">
        <v>12</v>
      </c>
      <c r="Y9" s="98" t="s">
        <v>5</v>
      </c>
      <c r="AA9" s="98" t="s">
        <v>6</v>
      </c>
      <c r="AC9" s="98" t="s">
        <v>7</v>
      </c>
      <c r="AE9" s="98" t="s">
        <v>105</v>
      </c>
    </row>
  </sheetData>
  <mergeCells count="22">
    <mergeCell ref="AA8:AA9"/>
    <mergeCell ref="M8:M9"/>
    <mergeCell ref="O8:O9"/>
    <mergeCell ref="Q8:S8"/>
    <mergeCell ref="U8:W8"/>
    <mergeCell ref="Y8:Y9"/>
    <mergeCell ref="K8:K9"/>
    <mergeCell ref="A1:AE1"/>
    <mergeCell ref="A2:AE2"/>
    <mergeCell ref="A3:AE3"/>
    <mergeCell ref="A5:AE5"/>
    <mergeCell ref="A7:I7"/>
    <mergeCell ref="K7:O7"/>
    <mergeCell ref="Q7:W7"/>
    <mergeCell ref="Y7:AE7"/>
    <mergeCell ref="A8:A9"/>
    <mergeCell ref="C8:C9"/>
    <mergeCell ref="E8:E9"/>
    <mergeCell ref="G8:G9"/>
    <mergeCell ref="I8:I9"/>
    <mergeCell ref="AC8:AC9"/>
    <mergeCell ref="AE8:AE9"/>
  </mergeCells>
  <printOptions horizontalCentered="1"/>
  <pageMargins left="0" right="0" top="0.74803149606299213" bottom="0" header="0" footer="0.31496062992125984"/>
  <pageSetup paperSize="9" scale="66" orientation="landscape" r:id="rId1"/>
  <headerFooter>
    <oddFooter xml:space="preserve">&amp;C&amp;"B Nazanin,Regular"6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rightToLeft="1" view="pageLayout" zoomScaleNormal="100" workbookViewId="0">
      <selection activeCell="E12" sqref="E12"/>
    </sheetView>
  </sheetViews>
  <sheetFormatPr defaultRowHeight="18.75" x14ac:dyDescent="0.25"/>
  <cols>
    <col min="1" max="1" width="36.42578125" style="1" customWidth="1"/>
    <col min="2" max="2" width="1" style="1" customWidth="1"/>
    <col min="3" max="3" width="8.28515625" style="1" customWidth="1"/>
    <col min="4" max="4" width="1" style="1" customWidth="1"/>
    <col min="5" max="5" width="20.5703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1.85546875" style="1" customWidth="1"/>
    <col min="10" max="10" width="1" style="1" customWidth="1"/>
    <col min="11" max="16384" width="9.140625" style="1"/>
  </cols>
  <sheetData>
    <row r="1" spans="1:9" ht="20.25" x14ac:dyDescent="0.25">
      <c r="A1" s="87" t="str">
        <f>'گواهی سپرده '!A1:AE1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</row>
    <row r="2" spans="1:9" ht="20.25" x14ac:dyDescent="0.25">
      <c r="A2" s="87" t="s">
        <v>24</v>
      </c>
      <c r="B2" s="87"/>
      <c r="C2" s="87"/>
      <c r="D2" s="87"/>
      <c r="E2" s="87"/>
      <c r="F2" s="87"/>
      <c r="G2" s="87"/>
      <c r="H2" s="87"/>
      <c r="I2" s="87"/>
    </row>
    <row r="3" spans="1:9" ht="20.25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</row>
    <row r="5" spans="1:9" x14ac:dyDescent="0.25">
      <c r="A5" s="94" t="s">
        <v>63</v>
      </c>
      <c r="B5" s="94"/>
      <c r="C5" s="94"/>
      <c r="D5" s="94"/>
      <c r="E5" s="94"/>
      <c r="F5" s="94"/>
      <c r="G5" s="94"/>
      <c r="H5" s="94"/>
      <c r="I5" s="94"/>
    </row>
    <row r="7" spans="1:9" x14ac:dyDescent="0.25">
      <c r="A7" s="90" t="s">
        <v>64</v>
      </c>
      <c r="B7" s="12"/>
      <c r="C7" s="28" t="s">
        <v>68</v>
      </c>
      <c r="E7" s="90" t="str">
        <f>سهام!Q6</f>
        <v>1399/03/31</v>
      </c>
      <c r="G7" s="90" t="s">
        <v>46</v>
      </c>
      <c r="I7" s="33" t="s">
        <v>55</v>
      </c>
    </row>
    <row r="8" spans="1:9" x14ac:dyDescent="0.45">
      <c r="A8" s="2" t="s">
        <v>65</v>
      </c>
      <c r="B8" s="2"/>
      <c r="C8" s="29" t="s">
        <v>69</v>
      </c>
      <c r="E8" s="17">
        <f>'سرمایه گذاری در سهام '!I64</f>
        <v>1409775346196</v>
      </c>
      <c r="G8" s="49">
        <f>E8/E$12</f>
        <v>0.99999054589227365</v>
      </c>
      <c r="I8" s="24">
        <f>E8/I$15</f>
        <v>0.23816251429633892</v>
      </c>
    </row>
    <row r="9" spans="1:9" x14ac:dyDescent="0.45">
      <c r="A9" s="2" t="s">
        <v>66</v>
      </c>
      <c r="B9" s="2"/>
      <c r="C9" s="29" t="s">
        <v>70</v>
      </c>
      <c r="E9" s="17">
        <f>'سرمایه گذاری در اوراق بهادار '!I9</f>
        <v>0</v>
      </c>
      <c r="G9" s="50">
        <f t="shared" ref="G9:G11" si="0">E9/E$12</f>
        <v>0</v>
      </c>
      <c r="I9" s="25">
        <f t="shared" ref="I9:I11" si="1">E9/I$15</f>
        <v>0</v>
      </c>
    </row>
    <row r="10" spans="1:9" x14ac:dyDescent="0.45">
      <c r="A10" s="2" t="s">
        <v>67</v>
      </c>
      <c r="B10" s="2"/>
      <c r="C10" s="29" t="s">
        <v>71</v>
      </c>
      <c r="E10" s="17">
        <f>'درآمد سپرده بانکی '!E13</f>
        <v>3894505</v>
      </c>
      <c r="G10" s="51">
        <f>E10/E$12</f>
        <v>2.762474312973795E-6</v>
      </c>
      <c r="I10" s="34">
        <f t="shared" si="1"/>
        <v>6.5792404814171737E-7</v>
      </c>
    </row>
    <row r="11" spans="1:9" x14ac:dyDescent="0.45">
      <c r="A11" s="5" t="s">
        <v>53</v>
      </c>
      <c r="B11" s="30"/>
      <c r="C11" s="31" t="s">
        <v>72</v>
      </c>
      <c r="E11" s="21">
        <f>'سایر درآمدها '!C12</f>
        <v>9433789</v>
      </c>
      <c r="G11" s="52">
        <f t="shared" si="0"/>
        <v>6.6916334133644058E-6</v>
      </c>
      <c r="I11" s="27">
        <f t="shared" si="1"/>
        <v>1.5937113055946272E-6</v>
      </c>
    </row>
    <row r="12" spans="1:9" x14ac:dyDescent="0.25">
      <c r="A12" s="2" t="s">
        <v>47</v>
      </c>
      <c r="B12" s="2"/>
      <c r="C12" s="2"/>
      <c r="E12" s="22">
        <f>SUM(E8:E11)</f>
        <v>1409788674490</v>
      </c>
      <c r="G12" s="32"/>
      <c r="I12" s="9"/>
    </row>
    <row r="15" spans="1:9" hidden="1" x14ac:dyDescent="0.25">
      <c r="G15" s="1" t="s">
        <v>57</v>
      </c>
      <c r="I15" s="3">
        <v>5919383872652</v>
      </c>
    </row>
  </sheetData>
  <mergeCells count="7">
    <mergeCell ref="A2:I2"/>
    <mergeCell ref="A1:I1"/>
    <mergeCell ref="A7"/>
    <mergeCell ref="E7"/>
    <mergeCell ref="G7"/>
    <mergeCell ref="A3:I3"/>
    <mergeCell ref="A5:I5"/>
  </mergeCells>
  <printOptions horizontalCentered="1"/>
  <pageMargins left="0" right="0" top="0.74803149606299213" bottom="0" header="0" footer="0.31496062992125984"/>
  <pageSetup paperSize="9" orientation="landscape" r:id="rId1"/>
  <headerFooter>
    <oddFooter>&amp;C&amp;"B Nazanin,Regular"7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74"/>
  <sheetViews>
    <sheetView rightToLeft="1" view="pageBreakPreview" topLeftCell="B43" zoomScale="70" zoomScaleNormal="100" zoomScaleSheetLayoutView="70" zoomScalePageLayoutView="70" workbookViewId="0">
      <selection activeCell="M26" sqref="M26"/>
    </sheetView>
  </sheetViews>
  <sheetFormatPr defaultRowHeight="22.5" x14ac:dyDescent="0.25"/>
  <cols>
    <col min="1" max="1" width="49.42578125" style="53" customWidth="1"/>
    <col min="2" max="2" width="2.140625" style="53" customWidth="1"/>
    <col min="3" max="3" width="22.42578125" style="53" customWidth="1"/>
    <col min="4" max="4" width="2.140625" style="53" customWidth="1"/>
    <col min="5" max="5" width="27.42578125" style="53" customWidth="1"/>
    <col min="6" max="6" width="2.140625" style="53" customWidth="1"/>
    <col min="7" max="7" width="27.42578125" style="53" customWidth="1"/>
    <col min="8" max="8" width="2.140625" style="53" customWidth="1"/>
    <col min="9" max="9" width="27.42578125" style="53" customWidth="1"/>
    <col min="10" max="10" width="2.140625" style="53" customWidth="1"/>
    <col min="11" max="11" width="28.28515625" style="53" customWidth="1"/>
    <col min="12" max="12" width="2.140625" style="53" customWidth="1"/>
    <col min="13" max="13" width="22.42578125" style="53" customWidth="1"/>
    <col min="14" max="14" width="2.140625" style="53" customWidth="1"/>
    <col min="15" max="15" width="27.42578125" style="53" customWidth="1"/>
    <col min="16" max="16" width="2.140625" style="53" customWidth="1"/>
    <col min="17" max="17" width="27.42578125" style="53" customWidth="1"/>
    <col min="18" max="18" width="2.140625" style="53" customWidth="1"/>
    <col min="19" max="19" width="27.42578125" style="53" customWidth="1"/>
    <col min="20" max="20" width="2.140625" style="53" customWidth="1"/>
    <col min="21" max="21" width="28.28515625" style="53" customWidth="1"/>
    <col min="22" max="22" width="1" style="53" customWidth="1"/>
    <col min="23" max="24" width="9.140625" style="53"/>
    <col min="25" max="25" width="22.7109375" style="53" bestFit="1" customWidth="1"/>
    <col min="26" max="16384" width="9.140625" style="53"/>
  </cols>
  <sheetData>
    <row r="1" spans="1:25" x14ac:dyDescent="0.25">
      <c r="A1" s="103" t="str">
        <f>'جمع درآمدها'!A1:I1</f>
        <v>صندوق سرمایه‌گذاری سهام بزرگ کاردان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5" x14ac:dyDescent="0.25">
      <c r="A2" s="103" t="s">
        <v>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5" x14ac:dyDescent="0.25">
      <c r="A3" s="103" t="str">
        <f>سهام!A3</f>
        <v>برای دوره منتهی به 1399/03/31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5" x14ac:dyDescent="0.25">
      <c r="A4" s="102" t="s">
        <v>73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5" x14ac:dyDescent="0.25">
      <c r="A5" s="107" t="s">
        <v>1</v>
      </c>
      <c r="C5" s="105" t="str">
        <f>سهام!Q6</f>
        <v>1399/03/31</v>
      </c>
      <c r="D5" s="105" t="s">
        <v>26</v>
      </c>
      <c r="E5" s="105" t="s">
        <v>26</v>
      </c>
      <c r="F5" s="105" t="s">
        <v>26</v>
      </c>
      <c r="G5" s="105" t="s">
        <v>26</v>
      </c>
      <c r="H5" s="105" t="s">
        <v>26</v>
      </c>
      <c r="I5" s="105" t="s">
        <v>26</v>
      </c>
      <c r="J5" s="105" t="s">
        <v>26</v>
      </c>
      <c r="K5" s="105" t="s">
        <v>26</v>
      </c>
      <c r="M5" s="105" t="s">
        <v>108</v>
      </c>
      <c r="N5" s="105" t="s">
        <v>27</v>
      </c>
      <c r="O5" s="105" t="s">
        <v>27</v>
      </c>
      <c r="P5" s="105" t="s">
        <v>27</v>
      </c>
      <c r="Q5" s="105"/>
      <c r="R5" s="105" t="s">
        <v>27</v>
      </c>
      <c r="S5" s="105" t="s">
        <v>27</v>
      </c>
      <c r="T5" s="105" t="s">
        <v>27</v>
      </c>
      <c r="U5" s="105" t="s">
        <v>27</v>
      </c>
    </row>
    <row r="6" spans="1:25" s="66" customFormat="1" ht="46.5" customHeight="1" x14ac:dyDescent="0.25">
      <c r="A6" s="105" t="s">
        <v>1</v>
      </c>
      <c r="C6" s="104" t="s">
        <v>43</v>
      </c>
      <c r="E6" s="104" t="s">
        <v>44</v>
      </c>
      <c r="G6" s="104" t="s">
        <v>45</v>
      </c>
      <c r="I6" s="104" t="s">
        <v>19</v>
      </c>
      <c r="K6" s="106" t="s">
        <v>46</v>
      </c>
      <c r="M6" s="104" t="s">
        <v>43</v>
      </c>
      <c r="O6" s="104" t="s">
        <v>44</v>
      </c>
      <c r="Q6" s="104" t="s">
        <v>45</v>
      </c>
      <c r="S6" s="104" t="s">
        <v>19</v>
      </c>
      <c r="U6" s="104" t="s">
        <v>46</v>
      </c>
    </row>
    <row r="7" spans="1:25" x14ac:dyDescent="0.25">
      <c r="A7" s="54" t="s">
        <v>131</v>
      </c>
      <c r="C7" s="55">
        <v>0</v>
      </c>
      <c r="E7" s="55">
        <v>11796641857</v>
      </c>
      <c r="G7" s="55">
        <v>-2280</v>
      </c>
      <c r="I7" s="55">
        <v>11796639577</v>
      </c>
      <c r="K7" s="83">
        <f>I7/'جمع درآمدها'!$E$12</f>
        <v>8.3676651617785973E-3</v>
      </c>
      <c r="M7" s="55">
        <v>0</v>
      </c>
      <c r="N7" s="55"/>
      <c r="O7" s="55">
        <v>31071701467</v>
      </c>
      <c r="P7" s="55"/>
      <c r="Q7" s="55">
        <v>-2280</v>
      </c>
      <c r="R7" s="55"/>
      <c r="S7" s="55">
        <f>M7+O7+Q7</f>
        <v>31071699187</v>
      </c>
      <c r="U7" s="85">
        <f>S7/S$64</f>
        <v>1.3208000362973598E-2</v>
      </c>
      <c r="W7" s="63"/>
      <c r="X7" s="76"/>
      <c r="Y7" s="55"/>
    </row>
    <row r="8" spans="1:25" x14ac:dyDescent="0.25">
      <c r="A8" s="54" t="s">
        <v>119</v>
      </c>
      <c r="C8" s="55">
        <v>0</v>
      </c>
      <c r="E8" s="55">
        <v>0</v>
      </c>
      <c r="G8" s="55">
        <v>0</v>
      </c>
      <c r="I8" s="55">
        <v>0</v>
      </c>
      <c r="K8" s="83">
        <f>I8/'جمع درآمدها'!$E$12</f>
        <v>0</v>
      </c>
      <c r="M8" s="55">
        <v>0</v>
      </c>
      <c r="N8" s="55"/>
      <c r="O8" s="55">
        <v>-150</v>
      </c>
      <c r="P8" s="55"/>
      <c r="Q8" s="55">
        <v>-851384454</v>
      </c>
      <c r="R8" s="55"/>
      <c r="S8" s="55">
        <f>M8+O8+Q8</f>
        <v>-851384604</v>
      </c>
      <c r="U8" s="85">
        <f t="shared" ref="U8:U63" si="0">S8/S$64</f>
        <v>-3.6190773124396541E-4</v>
      </c>
    </row>
    <row r="9" spans="1:25" x14ac:dyDescent="0.25">
      <c r="A9" s="54" t="s">
        <v>171</v>
      </c>
      <c r="C9" s="55">
        <v>0</v>
      </c>
      <c r="E9" s="55">
        <v>0</v>
      </c>
      <c r="G9" s="55">
        <v>0</v>
      </c>
      <c r="I9" s="55">
        <v>0</v>
      </c>
      <c r="K9" s="83">
        <f>I9/'جمع درآمدها'!$E$12</f>
        <v>0</v>
      </c>
      <c r="M9" s="55">
        <v>0</v>
      </c>
      <c r="N9" s="55"/>
      <c r="O9" s="55">
        <v>0</v>
      </c>
      <c r="P9" s="55"/>
      <c r="Q9" s="55">
        <v>11593727128</v>
      </c>
      <c r="R9" s="55"/>
      <c r="S9" s="55">
        <f t="shared" ref="S9:S63" si="1">M9+O9+Q9</f>
        <v>11593727128</v>
      </c>
      <c r="U9" s="85">
        <f t="shared" si="0"/>
        <v>4.9282773752813772E-3</v>
      </c>
    </row>
    <row r="10" spans="1:25" x14ac:dyDescent="0.25">
      <c r="A10" s="54" t="s">
        <v>136</v>
      </c>
      <c r="C10" s="55">
        <v>0</v>
      </c>
      <c r="E10" s="55">
        <v>368024810</v>
      </c>
      <c r="G10" s="55">
        <v>0</v>
      </c>
      <c r="I10" s="55">
        <v>368024810</v>
      </c>
      <c r="K10" s="83">
        <f>I10/'جمع درآمدها'!$E$12</f>
        <v>2.6104962868504767E-4</v>
      </c>
      <c r="M10" s="55">
        <v>0</v>
      </c>
      <c r="N10" s="55"/>
      <c r="O10" s="55">
        <v>1767945568</v>
      </c>
      <c r="P10" s="55"/>
      <c r="Q10" s="55">
        <v>5820445374</v>
      </c>
      <c r="R10" s="55"/>
      <c r="S10" s="55">
        <f t="shared" si="1"/>
        <v>7588390942</v>
      </c>
      <c r="U10" s="85">
        <f t="shared" si="0"/>
        <v>3.2256835943576417E-3</v>
      </c>
    </row>
    <row r="11" spans="1:25" x14ac:dyDescent="0.25">
      <c r="A11" s="54" t="s">
        <v>172</v>
      </c>
      <c r="C11" s="55">
        <v>0</v>
      </c>
      <c r="E11" s="55">
        <v>0</v>
      </c>
      <c r="G11" s="55">
        <v>0</v>
      </c>
      <c r="I11" s="55">
        <v>0</v>
      </c>
      <c r="K11" s="83">
        <f>I11/'جمع درآمدها'!$E$12</f>
        <v>0</v>
      </c>
      <c r="M11" s="55">
        <v>0</v>
      </c>
      <c r="N11" s="55"/>
      <c r="O11" s="55">
        <v>0</v>
      </c>
      <c r="P11" s="55"/>
      <c r="Q11" s="55">
        <v>238160396</v>
      </c>
      <c r="R11" s="55"/>
      <c r="S11" s="55">
        <f t="shared" si="1"/>
        <v>238160396</v>
      </c>
      <c r="U11" s="85">
        <f t="shared" si="0"/>
        <v>1.0123754667816893E-4</v>
      </c>
    </row>
    <row r="12" spans="1:25" x14ac:dyDescent="0.25">
      <c r="A12" s="54" t="s">
        <v>115</v>
      </c>
      <c r="C12" s="55">
        <v>0</v>
      </c>
      <c r="E12" s="55">
        <v>0</v>
      </c>
      <c r="G12" s="55">
        <v>0</v>
      </c>
      <c r="I12" s="55">
        <v>0</v>
      </c>
      <c r="K12" s="83">
        <f>I12/'جمع درآمدها'!$E$12</f>
        <v>0</v>
      </c>
      <c r="M12" s="55">
        <v>0</v>
      </c>
      <c r="N12" s="55"/>
      <c r="O12" s="55">
        <v>0</v>
      </c>
      <c r="P12" s="55"/>
      <c r="Q12" s="55">
        <v>42334225900</v>
      </c>
      <c r="R12" s="55"/>
      <c r="S12" s="55">
        <f t="shared" si="1"/>
        <v>42334225900</v>
      </c>
      <c r="U12" s="85">
        <f t="shared" si="0"/>
        <v>1.7995490613121914E-2</v>
      </c>
    </row>
    <row r="13" spans="1:25" x14ac:dyDescent="0.25">
      <c r="A13" s="54" t="s">
        <v>173</v>
      </c>
      <c r="C13" s="55">
        <v>0</v>
      </c>
      <c r="E13" s="55">
        <v>0</v>
      </c>
      <c r="G13" s="55">
        <v>0</v>
      </c>
      <c r="I13" s="55">
        <v>0</v>
      </c>
      <c r="K13" s="83">
        <f>I13/'جمع درآمدها'!$E$12</f>
        <v>0</v>
      </c>
      <c r="M13" s="55">
        <v>0</v>
      </c>
      <c r="N13" s="55"/>
      <c r="O13" s="55">
        <v>-42</v>
      </c>
      <c r="P13" s="55"/>
      <c r="Q13" s="55">
        <v>-333312174</v>
      </c>
      <c r="R13" s="55"/>
      <c r="S13" s="55">
        <f t="shared" si="1"/>
        <v>-333312216</v>
      </c>
      <c r="U13" s="85">
        <f t="shared" si="0"/>
        <v>-1.4168481238880677E-4</v>
      </c>
    </row>
    <row r="14" spans="1:25" x14ac:dyDescent="0.25">
      <c r="A14" s="54" t="s">
        <v>122</v>
      </c>
      <c r="C14" s="55">
        <v>0</v>
      </c>
      <c r="E14" s="55">
        <v>0</v>
      </c>
      <c r="G14" s="55">
        <v>0</v>
      </c>
      <c r="I14" s="55">
        <v>0</v>
      </c>
      <c r="K14" s="83">
        <f>I14/'جمع درآمدها'!$E$12</f>
        <v>0</v>
      </c>
      <c r="M14" s="55">
        <v>0</v>
      </c>
      <c r="N14" s="55"/>
      <c r="O14" s="55">
        <v>-25</v>
      </c>
      <c r="P14" s="55"/>
      <c r="Q14" s="55">
        <v>1253171038</v>
      </c>
      <c r="R14" s="55"/>
      <c r="S14" s="55">
        <f t="shared" si="1"/>
        <v>1253171013</v>
      </c>
      <c r="U14" s="85">
        <f t="shared" si="0"/>
        <v>5.326996471920367E-4</v>
      </c>
    </row>
    <row r="15" spans="1:25" x14ac:dyDescent="0.25">
      <c r="A15" s="54" t="s">
        <v>123</v>
      </c>
      <c r="C15" s="55">
        <v>0</v>
      </c>
      <c r="E15" s="55">
        <v>0</v>
      </c>
      <c r="G15" s="55">
        <v>0</v>
      </c>
      <c r="I15" s="55">
        <v>0</v>
      </c>
      <c r="K15" s="83">
        <f>I15/'جمع درآمدها'!$E$12</f>
        <v>0</v>
      </c>
      <c r="M15" s="55">
        <v>0</v>
      </c>
      <c r="N15" s="55"/>
      <c r="O15" s="55">
        <v>0</v>
      </c>
      <c r="P15" s="55"/>
      <c r="Q15" s="55">
        <v>1725289792</v>
      </c>
      <c r="R15" s="55"/>
      <c r="S15" s="55">
        <f t="shared" si="1"/>
        <v>1725289792</v>
      </c>
      <c r="U15" s="85">
        <f t="shared" si="0"/>
        <v>7.33388543118514E-4</v>
      </c>
    </row>
    <row r="16" spans="1:25" x14ac:dyDescent="0.25">
      <c r="A16" s="54" t="s">
        <v>118</v>
      </c>
      <c r="C16" s="55">
        <v>0</v>
      </c>
      <c r="E16" s="55">
        <v>0</v>
      </c>
      <c r="G16" s="55">
        <v>0</v>
      </c>
      <c r="I16" s="55">
        <v>0</v>
      </c>
      <c r="K16" s="83">
        <f>I16/'جمع درآمدها'!$E$12</f>
        <v>0</v>
      </c>
      <c r="M16" s="55">
        <v>0</v>
      </c>
      <c r="N16" s="55"/>
      <c r="O16" s="55">
        <v>0</v>
      </c>
      <c r="P16" s="55"/>
      <c r="Q16" s="55">
        <v>790034</v>
      </c>
      <c r="R16" s="55"/>
      <c r="S16" s="55">
        <f t="shared" si="1"/>
        <v>790034</v>
      </c>
      <c r="U16" s="85">
        <f t="shared" si="0"/>
        <v>3.3582873263420551E-7</v>
      </c>
    </row>
    <row r="17" spans="1:21" x14ac:dyDescent="0.25">
      <c r="A17" s="54" t="s">
        <v>126</v>
      </c>
      <c r="C17" s="55">
        <v>0</v>
      </c>
      <c r="E17" s="55">
        <v>0</v>
      </c>
      <c r="G17" s="55">
        <v>0</v>
      </c>
      <c r="I17" s="55">
        <v>0</v>
      </c>
      <c r="K17" s="83">
        <f>I17/'جمع درآمدها'!$E$12</f>
        <v>0</v>
      </c>
      <c r="M17" s="55">
        <v>0</v>
      </c>
      <c r="N17" s="55"/>
      <c r="O17" s="55">
        <v>0</v>
      </c>
      <c r="P17" s="55"/>
      <c r="Q17" s="55">
        <v>3118594121</v>
      </c>
      <c r="R17" s="55"/>
      <c r="S17" s="55">
        <f t="shared" si="1"/>
        <v>3118594121</v>
      </c>
      <c r="U17" s="85">
        <f t="shared" si="0"/>
        <v>1.3256562518270279E-3</v>
      </c>
    </row>
    <row r="18" spans="1:21" x14ac:dyDescent="0.25">
      <c r="A18" s="54" t="s">
        <v>174</v>
      </c>
      <c r="C18" s="55">
        <v>0</v>
      </c>
      <c r="E18" s="55">
        <v>0</v>
      </c>
      <c r="G18" s="55">
        <v>0</v>
      </c>
      <c r="I18" s="55">
        <v>0</v>
      </c>
      <c r="K18" s="83">
        <f>I18/'جمع درآمدها'!$E$12</f>
        <v>0</v>
      </c>
      <c r="M18" s="55">
        <v>500000</v>
      </c>
      <c r="N18" s="55"/>
      <c r="O18" s="55">
        <v>0</v>
      </c>
      <c r="P18" s="55"/>
      <c r="Q18" s="55">
        <v>3130766</v>
      </c>
      <c r="R18" s="55"/>
      <c r="S18" s="55">
        <f t="shared" si="1"/>
        <v>3630766</v>
      </c>
      <c r="U18" s="85">
        <f t="shared" si="0"/>
        <v>1.5433709742509359E-6</v>
      </c>
    </row>
    <row r="19" spans="1:21" x14ac:dyDescent="0.25">
      <c r="A19" s="54" t="s">
        <v>175</v>
      </c>
      <c r="C19" s="55">
        <v>0</v>
      </c>
      <c r="E19" s="55">
        <v>0</v>
      </c>
      <c r="G19" s="55">
        <v>0</v>
      </c>
      <c r="I19" s="55">
        <v>0</v>
      </c>
      <c r="K19" s="83">
        <f>I19/'جمع درآمدها'!$E$12</f>
        <v>0</v>
      </c>
      <c r="M19" s="55">
        <v>0</v>
      </c>
      <c r="N19" s="55"/>
      <c r="O19" s="55">
        <v>0</v>
      </c>
      <c r="P19" s="55"/>
      <c r="Q19" s="55">
        <v>480931528</v>
      </c>
      <c r="R19" s="55"/>
      <c r="S19" s="55">
        <f t="shared" si="1"/>
        <v>480931528</v>
      </c>
      <c r="U19" s="85">
        <f t="shared" si="0"/>
        <v>2.0443503131773054E-4</v>
      </c>
    </row>
    <row r="20" spans="1:21" x14ac:dyDescent="0.25">
      <c r="A20" s="54" t="s">
        <v>140</v>
      </c>
      <c r="C20" s="55">
        <v>0</v>
      </c>
      <c r="E20" s="55">
        <v>77349849523</v>
      </c>
      <c r="G20" s="55">
        <v>0</v>
      </c>
      <c r="I20" s="55">
        <v>77349849523</v>
      </c>
      <c r="K20" s="83">
        <f>I20/'جمع درآمدها'!$E$12</f>
        <v>5.4866272458162425E-2</v>
      </c>
      <c r="M20" s="55">
        <v>0</v>
      </c>
      <c r="N20" s="55"/>
      <c r="O20" s="55">
        <v>92089766205</v>
      </c>
      <c r="P20" s="55"/>
      <c r="Q20" s="55">
        <v>7409061</v>
      </c>
      <c r="R20" s="55"/>
      <c r="S20" s="55">
        <f t="shared" si="1"/>
        <v>92097175266</v>
      </c>
      <c r="U20" s="85">
        <f t="shared" si="0"/>
        <v>3.9148793151650541E-2</v>
      </c>
    </row>
    <row r="21" spans="1:21" x14ac:dyDescent="0.25">
      <c r="A21" s="54" t="s">
        <v>176</v>
      </c>
      <c r="C21" s="55">
        <v>0</v>
      </c>
      <c r="E21" s="55">
        <v>0</v>
      </c>
      <c r="G21" s="55">
        <v>0</v>
      </c>
      <c r="I21" s="55">
        <v>0</v>
      </c>
      <c r="K21" s="83">
        <f>I21/'جمع درآمدها'!$E$12</f>
        <v>0</v>
      </c>
      <c r="M21" s="55">
        <v>0</v>
      </c>
      <c r="N21" s="55"/>
      <c r="O21" s="55">
        <v>-21</v>
      </c>
      <c r="P21" s="55"/>
      <c r="Q21" s="55">
        <v>742015854</v>
      </c>
      <c r="R21" s="55"/>
      <c r="S21" s="55">
        <f t="shared" si="1"/>
        <v>742015833</v>
      </c>
      <c r="U21" s="85">
        <f t="shared" si="0"/>
        <v>3.1541710456879613E-4</v>
      </c>
    </row>
    <row r="22" spans="1:21" x14ac:dyDescent="0.25">
      <c r="A22" s="54" t="s">
        <v>133</v>
      </c>
      <c r="C22" s="55">
        <v>0</v>
      </c>
      <c r="E22" s="55">
        <v>35480717328</v>
      </c>
      <c r="G22" s="55">
        <v>0</v>
      </c>
      <c r="I22" s="55">
        <v>35480717328</v>
      </c>
      <c r="K22" s="83">
        <f>I22/'جمع درآمدها'!$E$12</f>
        <v>2.5167401306323712E-2</v>
      </c>
      <c r="M22" s="55">
        <v>0</v>
      </c>
      <c r="N22" s="55"/>
      <c r="O22" s="55">
        <v>38402983685</v>
      </c>
      <c r="P22" s="55"/>
      <c r="Q22" s="55">
        <v>77228206</v>
      </c>
      <c r="R22" s="55"/>
      <c r="S22" s="55">
        <f t="shared" si="1"/>
        <v>38480211891</v>
      </c>
      <c r="U22" s="85">
        <f t="shared" si="0"/>
        <v>1.6357221070042827E-2</v>
      </c>
    </row>
    <row r="23" spans="1:21" x14ac:dyDescent="0.25">
      <c r="A23" s="54" t="s">
        <v>143</v>
      </c>
      <c r="C23" s="55">
        <v>0</v>
      </c>
      <c r="E23" s="55">
        <v>4149221400</v>
      </c>
      <c r="G23" s="55">
        <v>0</v>
      </c>
      <c r="I23" s="55">
        <v>4149221400</v>
      </c>
      <c r="K23" s="83">
        <f>I23/'جمع درآمدها'!$E$12</f>
        <v>2.9431513212439496E-3</v>
      </c>
      <c r="M23" s="55">
        <v>0</v>
      </c>
      <c r="N23" s="55"/>
      <c r="O23" s="55">
        <v>3095640204</v>
      </c>
      <c r="P23" s="55"/>
      <c r="Q23" s="55">
        <v>16687983100</v>
      </c>
      <c r="R23" s="55"/>
      <c r="S23" s="55">
        <f t="shared" si="1"/>
        <v>19783623304</v>
      </c>
      <c r="U23" s="85">
        <f t="shared" si="0"/>
        <v>8.4096496367179821E-3</v>
      </c>
    </row>
    <row r="24" spans="1:21" x14ac:dyDescent="0.25">
      <c r="A24" s="54" t="s">
        <v>117</v>
      </c>
      <c r="C24" s="55">
        <v>0</v>
      </c>
      <c r="E24" s="55">
        <v>62324166960</v>
      </c>
      <c r="G24" s="55">
        <v>0</v>
      </c>
      <c r="I24" s="55">
        <v>62324166960</v>
      </c>
      <c r="K24" s="83">
        <f>I24/'جمع درآمدها'!$E$12</f>
        <v>4.4208162604616019E-2</v>
      </c>
      <c r="M24" s="55">
        <v>0</v>
      </c>
      <c r="N24" s="55"/>
      <c r="O24" s="55">
        <v>93464447488</v>
      </c>
      <c r="P24" s="55"/>
      <c r="Q24" s="55">
        <v>1026219858</v>
      </c>
      <c r="R24" s="55"/>
      <c r="S24" s="55">
        <f t="shared" si="1"/>
        <v>94490667346</v>
      </c>
      <c r="U24" s="85">
        <f t="shared" si="0"/>
        <v>4.0166222036731952E-2</v>
      </c>
    </row>
    <row r="25" spans="1:21" x14ac:dyDescent="0.25">
      <c r="A25" s="54" t="s">
        <v>125</v>
      </c>
      <c r="C25" s="55">
        <v>0</v>
      </c>
      <c r="E25" s="55">
        <v>0</v>
      </c>
      <c r="G25" s="55">
        <v>0</v>
      </c>
      <c r="I25" s="55">
        <v>0</v>
      </c>
      <c r="K25" s="83">
        <f>I25/'جمع درآمدها'!$E$12</f>
        <v>0</v>
      </c>
      <c r="M25" s="55">
        <v>0</v>
      </c>
      <c r="N25" s="55"/>
      <c r="O25" s="55">
        <v>0</v>
      </c>
      <c r="P25" s="55"/>
      <c r="Q25" s="55">
        <v>1510425843</v>
      </c>
      <c r="R25" s="55"/>
      <c r="S25" s="55">
        <f t="shared" si="1"/>
        <v>1510425843</v>
      </c>
      <c r="U25" s="85">
        <f t="shared" si="0"/>
        <v>6.4205388197551179E-4</v>
      </c>
    </row>
    <row r="26" spans="1:21" x14ac:dyDescent="0.25">
      <c r="A26" s="54" t="s">
        <v>177</v>
      </c>
      <c r="C26" s="55">
        <v>0</v>
      </c>
      <c r="E26" s="55">
        <v>0</v>
      </c>
      <c r="G26" s="55">
        <v>0</v>
      </c>
      <c r="I26" s="55">
        <v>0</v>
      </c>
      <c r="K26" s="83">
        <f>I26/'جمع درآمدها'!$E$12</f>
        <v>0</v>
      </c>
      <c r="M26" s="55">
        <v>0</v>
      </c>
      <c r="N26" s="55"/>
      <c r="O26" s="55">
        <v>0</v>
      </c>
      <c r="P26" s="55"/>
      <c r="Q26" s="55">
        <v>22515512953</v>
      </c>
      <c r="R26" s="55"/>
      <c r="S26" s="55">
        <f t="shared" si="1"/>
        <v>22515512953</v>
      </c>
      <c r="U26" s="85">
        <f t="shared" si="0"/>
        <v>9.5709250229927181E-3</v>
      </c>
    </row>
    <row r="27" spans="1:21" x14ac:dyDescent="0.25">
      <c r="A27" s="54" t="s">
        <v>178</v>
      </c>
      <c r="C27" s="55">
        <v>0</v>
      </c>
      <c r="E27" s="55">
        <v>0</v>
      </c>
      <c r="G27" s="55">
        <v>0</v>
      </c>
      <c r="I27" s="55">
        <v>0</v>
      </c>
      <c r="K27" s="83">
        <f>I27/'جمع درآمدها'!$E$12</f>
        <v>0</v>
      </c>
      <c r="M27" s="55">
        <v>0</v>
      </c>
      <c r="N27" s="55"/>
      <c r="O27" s="55">
        <v>-52</v>
      </c>
      <c r="P27" s="55"/>
      <c r="Q27" s="55">
        <v>-401479734</v>
      </c>
      <c r="R27" s="55"/>
      <c r="S27" s="55">
        <f t="shared" si="1"/>
        <v>-401479786</v>
      </c>
      <c r="U27" s="85">
        <f t="shared" si="0"/>
        <v>-1.7066157622410181E-4</v>
      </c>
    </row>
    <row r="28" spans="1:21" x14ac:dyDescent="0.25">
      <c r="A28" s="54" t="s">
        <v>179</v>
      </c>
      <c r="C28" s="55">
        <v>0</v>
      </c>
      <c r="E28" s="55">
        <v>0</v>
      </c>
      <c r="G28" s="55">
        <v>0</v>
      </c>
      <c r="I28" s="55">
        <v>0</v>
      </c>
      <c r="K28" s="83">
        <f>I28/'جمع درآمدها'!$E$12</f>
        <v>0</v>
      </c>
      <c r="M28" s="55">
        <v>0</v>
      </c>
      <c r="N28" s="55"/>
      <c r="O28" s="55">
        <v>0</v>
      </c>
      <c r="P28" s="55"/>
      <c r="Q28" s="55">
        <v>1107910014</v>
      </c>
      <c r="R28" s="55"/>
      <c r="S28" s="55">
        <f t="shared" si="1"/>
        <v>1107910014</v>
      </c>
      <c r="U28" s="85">
        <f t="shared" si="0"/>
        <v>4.7095190317678087E-4</v>
      </c>
    </row>
    <row r="29" spans="1:21" x14ac:dyDescent="0.25">
      <c r="A29" s="54" t="s">
        <v>180</v>
      </c>
      <c r="C29" s="55">
        <v>0</v>
      </c>
      <c r="E29" s="55">
        <v>0</v>
      </c>
      <c r="G29" s="55">
        <v>0</v>
      </c>
      <c r="I29" s="55">
        <v>0</v>
      </c>
      <c r="K29" s="83">
        <f>I29/'جمع درآمدها'!$E$12</f>
        <v>0</v>
      </c>
      <c r="M29" s="55">
        <v>0</v>
      </c>
      <c r="N29" s="55"/>
      <c r="O29" s="55">
        <v>0</v>
      </c>
      <c r="P29" s="55"/>
      <c r="Q29" s="55">
        <v>18080232794</v>
      </c>
      <c r="R29" s="55"/>
      <c r="S29" s="55">
        <f t="shared" si="1"/>
        <v>18080232794</v>
      </c>
      <c r="U29" s="85">
        <f t="shared" si="0"/>
        <v>7.6855700703266196E-3</v>
      </c>
    </row>
    <row r="30" spans="1:21" x14ac:dyDescent="0.25">
      <c r="A30" s="54" t="s">
        <v>111</v>
      </c>
      <c r="C30" s="55">
        <v>0</v>
      </c>
      <c r="E30" s="55">
        <v>248827748520</v>
      </c>
      <c r="G30" s="55">
        <v>0</v>
      </c>
      <c r="I30" s="55">
        <v>248827748520</v>
      </c>
      <c r="K30" s="83">
        <f>I30/'جمع درآمدها'!$E$12</f>
        <v>0.1765000336734972</v>
      </c>
      <c r="M30" s="55">
        <v>0</v>
      </c>
      <c r="N30" s="55"/>
      <c r="O30" s="55">
        <v>277239370312</v>
      </c>
      <c r="P30" s="55"/>
      <c r="Q30" s="55">
        <v>4419789139</v>
      </c>
      <c r="R30" s="55"/>
      <c r="S30" s="55">
        <f t="shared" si="1"/>
        <v>281659159451</v>
      </c>
      <c r="U30" s="85">
        <f t="shared" si="0"/>
        <v>0.11972806050530096</v>
      </c>
    </row>
    <row r="31" spans="1:21" x14ac:dyDescent="0.25">
      <c r="A31" s="54" t="s">
        <v>181</v>
      </c>
      <c r="C31" s="55">
        <v>0</v>
      </c>
      <c r="E31" s="55">
        <v>0</v>
      </c>
      <c r="G31" s="55">
        <v>0</v>
      </c>
      <c r="I31" s="55">
        <v>0</v>
      </c>
      <c r="K31" s="83">
        <f>I31/'جمع درآمدها'!$E$12</f>
        <v>0</v>
      </c>
      <c r="M31" s="55">
        <v>0</v>
      </c>
      <c r="N31" s="55"/>
      <c r="O31" s="55">
        <v>0</v>
      </c>
      <c r="P31" s="55"/>
      <c r="Q31" s="55">
        <v>34897072631</v>
      </c>
      <c r="R31" s="55"/>
      <c r="S31" s="55">
        <f t="shared" si="1"/>
        <v>34897072631</v>
      </c>
      <c r="U31" s="85">
        <f t="shared" si="0"/>
        <v>1.4834095335533091E-2</v>
      </c>
    </row>
    <row r="32" spans="1:21" x14ac:dyDescent="0.25">
      <c r="A32" s="54" t="s">
        <v>182</v>
      </c>
      <c r="C32" s="55">
        <v>0</v>
      </c>
      <c r="E32" s="55">
        <v>0</v>
      </c>
      <c r="G32" s="55">
        <v>0</v>
      </c>
      <c r="I32" s="55">
        <v>0</v>
      </c>
      <c r="K32" s="83">
        <f>I32/'جمع درآمدها'!$E$12</f>
        <v>0</v>
      </c>
      <c r="M32" s="55">
        <v>0</v>
      </c>
      <c r="N32" s="55"/>
      <c r="O32" s="55">
        <v>0</v>
      </c>
      <c r="P32" s="55"/>
      <c r="Q32" s="55">
        <v>1326349178</v>
      </c>
      <c r="R32" s="55"/>
      <c r="S32" s="55">
        <f t="shared" si="1"/>
        <v>1326349178</v>
      </c>
      <c r="U32" s="85">
        <f t="shared" si="0"/>
        <v>5.6380632159902012E-4</v>
      </c>
    </row>
    <row r="33" spans="1:25" x14ac:dyDescent="0.25">
      <c r="A33" s="54" t="s">
        <v>135</v>
      </c>
      <c r="C33" s="55">
        <v>0</v>
      </c>
      <c r="E33" s="55">
        <v>143102135199</v>
      </c>
      <c r="G33" s="55">
        <v>0</v>
      </c>
      <c r="I33" s="55">
        <v>143102135199</v>
      </c>
      <c r="K33" s="83">
        <f>I33/'جمع درآمدها'!$E$12</f>
        <v>0.10150608937950796</v>
      </c>
      <c r="M33" s="55">
        <v>0</v>
      </c>
      <c r="N33" s="55"/>
      <c r="O33" s="55">
        <v>206121024005</v>
      </c>
      <c r="P33" s="55"/>
      <c r="Q33" s="55">
        <v>720507940</v>
      </c>
      <c r="R33" s="55"/>
      <c r="S33" s="55">
        <f>M33+O33+Q33</f>
        <v>206841531945</v>
      </c>
      <c r="U33" s="85">
        <f t="shared" si="0"/>
        <v>8.7924481135251004E-2</v>
      </c>
    </row>
    <row r="34" spans="1:25" x14ac:dyDescent="0.25">
      <c r="A34" s="54" t="s">
        <v>183</v>
      </c>
      <c r="C34" s="55">
        <v>0</v>
      </c>
      <c r="E34" s="55">
        <v>0</v>
      </c>
      <c r="G34" s="55">
        <v>0</v>
      </c>
      <c r="I34" s="55">
        <v>0</v>
      </c>
      <c r="K34" s="83">
        <f>I34/'جمع درآمدها'!$E$12</f>
        <v>0</v>
      </c>
      <c r="M34" s="55">
        <v>0</v>
      </c>
      <c r="N34" s="55"/>
      <c r="O34" s="55">
        <v>0</v>
      </c>
      <c r="P34" s="55"/>
      <c r="Q34" s="55">
        <v>4503082083</v>
      </c>
      <c r="R34" s="55"/>
      <c r="S34" s="55">
        <f t="shared" si="1"/>
        <v>4503082083</v>
      </c>
      <c r="U34" s="85">
        <f t="shared" si="0"/>
        <v>1.9141762871999033E-3</v>
      </c>
    </row>
    <row r="35" spans="1:25" x14ac:dyDescent="0.25">
      <c r="A35" s="54" t="s">
        <v>114</v>
      </c>
      <c r="C35" s="55">
        <v>0</v>
      </c>
      <c r="E35" s="55">
        <v>29998393800</v>
      </c>
      <c r="G35" s="55">
        <v>0</v>
      </c>
      <c r="I35" s="55">
        <v>29998393800</v>
      </c>
      <c r="K35" s="83">
        <f>I35/'جمع درآمدها'!$E$12</f>
        <v>2.1278645759338442E-2</v>
      </c>
      <c r="M35" s="55">
        <v>0</v>
      </c>
      <c r="N35" s="55"/>
      <c r="O35" s="55">
        <v>28498415625</v>
      </c>
      <c r="P35" s="55"/>
      <c r="Q35" s="55">
        <v>4006509778</v>
      </c>
      <c r="R35" s="55"/>
      <c r="S35" s="55">
        <f t="shared" si="1"/>
        <v>32504925403</v>
      </c>
      <c r="U35" s="85">
        <f t="shared" si="0"/>
        <v>1.3817238121978145E-2</v>
      </c>
    </row>
    <row r="36" spans="1:25" x14ac:dyDescent="0.25">
      <c r="A36" s="54" t="s">
        <v>184</v>
      </c>
      <c r="C36" s="55">
        <v>0</v>
      </c>
      <c r="E36" s="55">
        <v>0</v>
      </c>
      <c r="G36" s="55">
        <v>0</v>
      </c>
      <c r="I36" s="55">
        <v>0</v>
      </c>
      <c r="K36" s="83">
        <f>I36/'جمع درآمدها'!$E$12</f>
        <v>0</v>
      </c>
      <c r="M36" s="55">
        <v>0</v>
      </c>
      <c r="N36" s="55"/>
      <c r="O36" s="55">
        <v>0</v>
      </c>
      <c r="P36" s="55"/>
      <c r="Q36" s="55">
        <v>6042855926</v>
      </c>
      <c r="R36" s="55"/>
      <c r="S36" s="55">
        <f t="shared" si="1"/>
        <v>6042855926</v>
      </c>
      <c r="U36" s="85">
        <f t="shared" si="0"/>
        <v>2.5687054571318178E-3</v>
      </c>
    </row>
    <row r="37" spans="1:25" x14ac:dyDescent="0.25">
      <c r="A37" s="54" t="s">
        <v>185</v>
      </c>
      <c r="C37" s="55">
        <v>0</v>
      </c>
      <c r="E37" s="55">
        <v>0</v>
      </c>
      <c r="G37" s="55">
        <v>0</v>
      </c>
      <c r="I37" s="55">
        <v>0</v>
      </c>
      <c r="K37" s="83">
        <f>I37/'جمع درآمدها'!$E$12</f>
        <v>0</v>
      </c>
      <c r="M37" s="55">
        <v>0</v>
      </c>
      <c r="N37" s="55"/>
      <c r="O37" s="55">
        <v>0</v>
      </c>
      <c r="P37" s="55"/>
      <c r="Q37" s="55">
        <v>38048464100</v>
      </c>
      <c r="R37" s="55"/>
      <c r="S37" s="55">
        <f t="shared" si="1"/>
        <v>38048464100</v>
      </c>
      <c r="U37" s="85">
        <f t="shared" si="0"/>
        <v>1.6173693128879348E-2</v>
      </c>
    </row>
    <row r="38" spans="1:25" x14ac:dyDescent="0.25">
      <c r="A38" s="54" t="s">
        <v>186</v>
      </c>
      <c r="C38" s="55">
        <v>0</v>
      </c>
      <c r="E38" s="55">
        <v>0</v>
      </c>
      <c r="G38" s="55">
        <v>0</v>
      </c>
      <c r="I38" s="55">
        <v>0</v>
      </c>
      <c r="K38" s="83">
        <f>I38/'جمع درآمدها'!$E$12</f>
        <v>0</v>
      </c>
      <c r="M38" s="55">
        <v>0</v>
      </c>
      <c r="N38" s="55"/>
      <c r="O38" s="55">
        <v>0</v>
      </c>
      <c r="P38" s="55"/>
      <c r="Q38" s="55">
        <v>49273597106</v>
      </c>
      <c r="R38" s="55"/>
      <c r="S38" s="55">
        <f t="shared" si="1"/>
        <v>49273597106</v>
      </c>
      <c r="U38" s="85">
        <f t="shared" si="0"/>
        <v>2.0945288010941854E-2</v>
      </c>
    </row>
    <row r="39" spans="1:25" x14ac:dyDescent="0.25">
      <c r="A39" s="54" t="s">
        <v>112</v>
      </c>
      <c r="C39" s="55">
        <v>0</v>
      </c>
      <c r="E39" s="55">
        <v>29889340118</v>
      </c>
      <c r="G39" s="55">
        <v>0</v>
      </c>
      <c r="I39" s="55">
        <v>29889340118</v>
      </c>
      <c r="K39" s="83">
        <f>I39/'جمع درآمدها'!$E$12</f>
        <v>2.1201291128837205E-2</v>
      </c>
      <c r="M39" s="55">
        <v>0</v>
      </c>
      <c r="N39" s="55"/>
      <c r="O39" s="55">
        <v>65626592697</v>
      </c>
      <c r="P39" s="55"/>
      <c r="Q39" s="55">
        <v>-420483262</v>
      </c>
      <c r="R39" s="55"/>
      <c r="S39" s="55">
        <f t="shared" si="1"/>
        <v>65206109435</v>
      </c>
      <c r="U39" s="85">
        <f t="shared" si="0"/>
        <v>2.7717902130241688E-2</v>
      </c>
      <c r="Y39" s="81"/>
    </row>
    <row r="40" spans="1:25" x14ac:dyDescent="0.25">
      <c r="A40" s="54" t="s">
        <v>124</v>
      </c>
      <c r="C40" s="55">
        <v>0</v>
      </c>
      <c r="E40" s="55">
        <v>0</v>
      </c>
      <c r="G40" s="55">
        <v>0</v>
      </c>
      <c r="I40" s="55">
        <v>0</v>
      </c>
      <c r="K40" s="83">
        <f>I40/'جمع درآمدها'!$E$12</f>
        <v>0</v>
      </c>
      <c r="M40" s="55">
        <v>0</v>
      </c>
      <c r="N40" s="55"/>
      <c r="O40" s="55">
        <v>-4</v>
      </c>
      <c r="P40" s="55"/>
      <c r="Q40" s="55">
        <v>708982335</v>
      </c>
      <c r="R40" s="55"/>
      <c r="S40" s="55">
        <f t="shared" si="1"/>
        <v>708982331</v>
      </c>
      <c r="U40" s="85">
        <f t="shared" si="0"/>
        <v>3.0137517838444268E-4</v>
      </c>
      <c r="Y40" s="81"/>
    </row>
    <row r="41" spans="1:25" x14ac:dyDescent="0.25">
      <c r="A41" s="54" t="s">
        <v>146</v>
      </c>
      <c r="C41" s="55">
        <v>0</v>
      </c>
      <c r="E41" s="55">
        <v>254557117</v>
      </c>
      <c r="G41" s="55">
        <v>0</v>
      </c>
      <c r="I41" s="55">
        <v>254557117</v>
      </c>
      <c r="K41" s="83">
        <f>I41/'جمع درآمدها'!$E$12</f>
        <v>1.8056402466992981E-4</v>
      </c>
      <c r="M41" s="55">
        <v>0</v>
      </c>
      <c r="N41" s="55"/>
      <c r="O41" s="55">
        <v>106818763790</v>
      </c>
      <c r="P41" s="55"/>
      <c r="Q41" s="55">
        <v>22488575441</v>
      </c>
      <c r="R41" s="55"/>
      <c r="S41" s="55">
        <f t="shared" si="1"/>
        <v>129307339231</v>
      </c>
      <c r="U41" s="85">
        <f t="shared" si="0"/>
        <v>5.4966140513253881E-2</v>
      </c>
      <c r="Y41" s="81"/>
    </row>
    <row r="42" spans="1:25" x14ac:dyDescent="0.25">
      <c r="A42" s="54" t="s">
        <v>187</v>
      </c>
      <c r="C42" s="55">
        <v>0</v>
      </c>
      <c r="E42" s="55">
        <v>0</v>
      </c>
      <c r="G42" s="55">
        <v>0</v>
      </c>
      <c r="I42" s="55">
        <v>0</v>
      </c>
      <c r="K42" s="83">
        <f>I42/'جمع درآمدها'!$E$12</f>
        <v>0</v>
      </c>
      <c r="M42" s="55">
        <v>0</v>
      </c>
      <c r="N42" s="55"/>
      <c r="O42" s="55">
        <v>0</v>
      </c>
      <c r="P42" s="55"/>
      <c r="Q42" s="55">
        <v>617829599</v>
      </c>
      <c r="R42" s="55"/>
      <c r="S42" s="55">
        <f t="shared" si="1"/>
        <v>617829599</v>
      </c>
      <c r="U42" s="85">
        <f t="shared" si="0"/>
        <v>2.6262785046728295E-4</v>
      </c>
    </row>
    <row r="43" spans="1:25" x14ac:dyDescent="0.25">
      <c r="A43" s="54" t="s">
        <v>188</v>
      </c>
      <c r="C43" s="55">
        <v>0</v>
      </c>
      <c r="E43" s="55">
        <v>0</v>
      </c>
      <c r="G43" s="55">
        <v>0</v>
      </c>
      <c r="I43" s="55">
        <v>0</v>
      </c>
      <c r="K43" s="83">
        <f>I43/'جمع درآمدها'!$E$12</f>
        <v>0</v>
      </c>
      <c r="M43" s="55">
        <v>0</v>
      </c>
      <c r="N43" s="55"/>
      <c r="O43" s="55">
        <v>0</v>
      </c>
      <c r="P43" s="55"/>
      <c r="Q43" s="55">
        <v>5913190597</v>
      </c>
      <c r="R43" s="55"/>
      <c r="S43" s="55">
        <f t="shared" si="1"/>
        <v>5913190597</v>
      </c>
      <c r="U43" s="85">
        <f t="shared" si="0"/>
        <v>2.5135871418382133E-3</v>
      </c>
    </row>
    <row r="44" spans="1:25" x14ac:dyDescent="0.25">
      <c r="A44" s="54" t="s">
        <v>189</v>
      </c>
      <c r="C44" s="55">
        <v>0</v>
      </c>
      <c r="E44" s="55">
        <v>0</v>
      </c>
      <c r="G44" s="55">
        <v>0</v>
      </c>
      <c r="I44" s="55">
        <v>0</v>
      </c>
      <c r="K44" s="83">
        <f>I44/'جمع درآمدها'!$E$12</f>
        <v>0</v>
      </c>
      <c r="M44" s="55">
        <v>1100000</v>
      </c>
      <c r="N44" s="55"/>
      <c r="O44" s="55">
        <v>0</v>
      </c>
      <c r="P44" s="55"/>
      <c r="Q44" s="55">
        <v>-1042613</v>
      </c>
      <c r="R44" s="55"/>
      <c r="S44" s="55">
        <f t="shared" si="1"/>
        <v>57387</v>
      </c>
      <c r="U44" s="85">
        <f t="shared" si="0"/>
        <v>2.4394144403505611E-8</v>
      </c>
    </row>
    <row r="45" spans="1:25" x14ac:dyDescent="0.25">
      <c r="A45" s="54" t="s">
        <v>116</v>
      </c>
      <c r="C45" s="55">
        <v>0</v>
      </c>
      <c r="E45" s="55">
        <v>0</v>
      </c>
      <c r="G45" s="55">
        <v>0</v>
      </c>
      <c r="I45" s="55">
        <v>0</v>
      </c>
      <c r="K45" s="83">
        <f>I45/'جمع درآمدها'!$E$12</f>
        <v>0</v>
      </c>
      <c r="M45" s="55">
        <v>0</v>
      </c>
      <c r="N45" s="55"/>
      <c r="O45" s="55">
        <v>0</v>
      </c>
      <c r="P45" s="55"/>
      <c r="Q45" s="55">
        <v>53711025685</v>
      </c>
      <c r="R45" s="55"/>
      <c r="S45" s="55">
        <f t="shared" si="1"/>
        <v>53711025685</v>
      </c>
      <c r="U45" s="85">
        <f t="shared" si="0"/>
        <v>2.2831556216918274E-2</v>
      </c>
    </row>
    <row r="46" spans="1:25" x14ac:dyDescent="0.25">
      <c r="A46" s="54" t="s">
        <v>144</v>
      </c>
      <c r="C46" s="55">
        <v>0</v>
      </c>
      <c r="E46" s="55">
        <v>111480401190</v>
      </c>
      <c r="G46" s="55">
        <v>0</v>
      </c>
      <c r="I46" s="55">
        <v>111480401190</v>
      </c>
      <c r="K46" s="83">
        <f>I46/'جمع درآمدها'!$E$12</f>
        <v>7.9075965928247186E-2</v>
      </c>
      <c r="M46" s="55">
        <v>0</v>
      </c>
      <c r="N46" s="55"/>
      <c r="O46" s="55">
        <v>149430867937</v>
      </c>
      <c r="P46" s="55"/>
      <c r="Q46" s="55">
        <v>1893462625</v>
      </c>
      <c r="R46" s="55"/>
      <c r="S46" s="55">
        <f t="shared" si="1"/>
        <v>151324330562</v>
      </c>
      <c r="U46" s="85">
        <f t="shared" si="0"/>
        <v>6.432515328372708E-2</v>
      </c>
    </row>
    <row r="47" spans="1:25" x14ac:dyDescent="0.25">
      <c r="A47" s="54" t="s">
        <v>121</v>
      </c>
      <c r="C47" s="55">
        <v>0</v>
      </c>
      <c r="E47" s="55">
        <v>0</v>
      </c>
      <c r="G47" s="55">
        <v>0</v>
      </c>
      <c r="I47" s="55">
        <v>0</v>
      </c>
      <c r="K47" s="83">
        <f>I47/'جمع درآمدها'!$E$12</f>
        <v>0</v>
      </c>
      <c r="M47" s="55">
        <v>0</v>
      </c>
      <c r="N47" s="55"/>
      <c r="O47" s="55">
        <v>0</v>
      </c>
      <c r="P47" s="55"/>
      <c r="Q47" s="55">
        <v>65960333735</v>
      </c>
      <c r="R47" s="55"/>
      <c r="S47" s="55">
        <f t="shared" si="1"/>
        <v>65960333735</v>
      </c>
      <c r="U47" s="85">
        <f t="shared" si="0"/>
        <v>2.8038508826650856E-2</v>
      </c>
    </row>
    <row r="48" spans="1:25" x14ac:dyDescent="0.25">
      <c r="A48" s="54" t="s">
        <v>113</v>
      </c>
      <c r="C48" s="55">
        <v>0</v>
      </c>
      <c r="E48" s="55">
        <v>0</v>
      </c>
      <c r="G48" s="55">
        <v>0</v>
      </c>
      <c r="I48" s="55">
        <v>0</v>
      </c>
      <c r="K48" s="83">
        <f>I48/'جمع درآمدها'!$E$12</f>
        <v>0</v>
      </c>
      <c r="M48" s="55">
        <v>0</v>
      </c>
      <c r="N48" s="55"/>
      <c r="O48" s="55">
        <v>-24</v>
      </c>
      <c r="P48" s="55"/>
      <c r="Q48" s="55">
        <v>2456671210</v>
      </c>
      <c r="R48" s="55"/>
      <c r="S48" s="55">
        <f t="shared" si="1"/>
        <v>2456671186</v>
      </c>
      <c r="U48" s="85">
        <f t="shared" si="0"/>
        <v>1.0442851458207503E-3</v>
      </c>
    </row>
    <row r="49" spans="1:25" x14ac:dyDescent="0.25">
      <c r="A49" s="54" t="s">
        <v>141</v>
      </c>
      <c r="C49" s="55">
        <v>3888267115</v>
      </c>
      <c r="E49" s="55">
        <v>58547971195</v>
      </c>
      <c r="G49" s="55">
        <v>0</v>
      </c>
      <c r="I49" s="55">
        <v>62436238310</v>
      </c>
      <c r="K49" s="83">
        <f>I49/'جمع درآمدها'!$E$12</f>
        <v>4.4287657745999916E-2</v>
      </c>
      <c r="M49" s="55">
        <v>3888267115</v>
      </c>
      <c r="N49" s="55"/>
      <c r="O49" s="55">
        <v>100345031843</v>
      </c>
      <c r="P49" s="55"/>
      <c r="Q49" s="55">
        <v>0</v>
      </c>
      <c r="R49" s="55"/>
      <c r="S49" s="55">
        <f t="shared" si="1"/>
        <v>104233298958</v>
      </c>
      <c r="U49" s="85">
        <f t="shared" si="0"/>
        <v>4.4307633199770387E-2</v>
      </c>
    </row>
    <row r="50" spans="1:25" x14ac:dyDescent="0.25">
      <c r="A50" s="54" t="s">
        <v>132</v>
      </c>
      <c r="C50" s="55">
        <v>2304292929</v>
      </c>
      <c r="E50" s="55">
        <v>41760482625</v>
      </c>
      <c r="G50" s="55">
        <v>0</v>
      </c>
      <c r="I50" s="55">
        <v>44064775554</v>
      </c>
      <c r="K50" s="83">
        <f>I50/'جمع درآمدها'!$E$12</f>
        <v>3.1256298444829481E-2</v>
      </c>
      <c r="M50" s="55">
        <v>2304292929</v>
      </c>
      <c r="N50" s="55"/>
      <c r="O50" s="55">
        <v>23573233930</v>
      </c>
      <c r="P50" s="55"/>
      <c r="Q50" s="55">
        <v>0</v>
      </c>
      <c r="R50" s="55"/>
      <c r="S50" s="55">
        <f t="shared" si="1"/>
        <v>25877526859</v>
      </c>
      <c r="U50" s="85">
        <f t="shared" si="0"/>
        <v>1.1000054489763204E-2</v>
      </c>
    </row>
    <row r="51" spans="1:25" x14ac:dyDescent="0.25">
      <c r="A51" s="54" t="s">
        <v>142</v>
      </c>
      <c r="C51" s="55">
        <v>0</v>
      </c>
      <c r="E51" s="55">
        <v>92750200820</v>
      </c>
      <c r="G51" s="55">
        <v>0</v>
      </c>
      <c r="I51" s="55">
        <v>92750200820</v>
      </c>
      <c r="K51" s="83">
        <f>I51/'جمع درآمدها'!$E$12</f>
        <v>6.5790144649553933E-2</v>
      </c>
      <c r="M51" s="55">
        <v>0</v>
      </c>
      <c r="N51" s="55"/>
      <c r="O51" s="55">
        <v>168961601246</v>
      </c>
      <c r="P51" s="55"/>
      <c r="Q51" s="55">
        <v>0</v>
      </c>
      <c r="R51" s="55"/>
      <c r="S51" s="55">
        <f t="shared" si="1"/>
        <v>168961601246</v>
      </c>
      <c r="U51" s="85">
        <f t="shared" si="0"/>
        <v>7.18224284148406E-2</v>
      </c>
    </row>
    <row r="52" spans="1:25" x14ac:dyDescent="0.25">
      <c r="A52" s="54" t="s">
        <v>150</v>
      </c>
      <c r="C52" s="55">
        <v>0</v>
      </c>
      <c r="E52" s="55">
        <v>8954418024</v>
      </c>
      <c r="G52" s="55">
        <v>0</v>
      </c>
      <c r="I52" s="55">
        <v>8954418024</v>
      </c>
      <c r="K52" s="83">
        <f>I52/'جمع درآمدها'!$E$12</f>
        <v>6.3516030352842191E-3</v>
      </c>
      <c r="M52" s="55">
        <v>0</v>
      </c>
      <c r="N52" s="55"/>
      <c r="O52" s="55">
        <v>8954418024</v>
      </c>
      <c r="P52" s="55"/>
      <c r="Q52" s="55">
        <v>0</v>
      </c>
      <c r="R52" s="55"/>
      <c r="S52" s="55">
        <f t="shared" si="1"/>
        <v>8954418024</v>
      </c>
      <c r="U52" s="85">
        <f t="shared" si="0"/>
        <v>3.8063562536255488E-3</v>
      </c>
    </row>
    <row r="53" spans="1:25" x14ac:dyDescent="0.25">
      <c r="A53" s="54" t="s">
        <v>145</v>
      </c>
      <c r="C53" s="55">
        <v>0</v>
      </c>
      <c r="E53" s="55">
        <v>35426780921</v>
      </c>
      <c r="G53" s="55">
        <v>0</v>
      </c>
      <c r="I53" s="55">
        <v>35426780921</v>
      </c>
      <c r="K53" s="83">
        <f>I53/'جمع درآمدها'!$E$12</f>
        <v>2.5129142801360541E-2</v>
      </c>
      <c r="M53" s="55">
        <v>0</v>
      </c>
      <c r="N53" s="55"/>
      <c r="O53" s="55">
        <v>47496336426</v>
      </c>
      <c r="P53" s="55"/>
      <c r="Q53" s="55">
        <v>0</v>
      </c>
      <c r="R53" s="55"/>
      <c r="S53" s="55">
        <f t="shared" si="1"/>
        <v>47496336426</v>
      </c>
      <c r="U53" s="85">
        <f t="shared" si="0"/>
        <v>2.0189807611712192E-2</v>
      </c>
      <c r="Y53" s="81"/>
    </row>
    <row r="54" spans="1:25" x14ac:dyDescent="0.25">
      <c r="A54" s="54" t="s">
        <v>151</v>
      </c>
      <c r="C54" s="55">
        <v>0</v>
      </c>
      <c r="E54" s="55">
        <v>25865437293</v>
      </c>
      <c r="G54" s="55">
        <v>0</v>
      </c>
      <c r="I54" s="55">
        <v>25865437293</v>
      </c>
      <c r="K54" s="83">
        <f>I54/'جمع درآمدها'!$E$12</f>
        <v>1.8347031552340274E-2</v>
      </c>
      <c r="M54" s="55">
        <v>0</v>
      </c>
      <c r="N54" s="55"/>
      <c r="O54" s="55">
        <v>25865437293</v>
      </c>
      <c r="P54" s="55"/>
      <c r="Q54" s="55">
        <v>0</v>
      </c>
      <c r="R54" s="55"/>
      <c r="S54" s="55">
        <f t="shared" si="1"/>
        <v>25865437293</v>
      </c>
      <c r="U54" s="85">
        <f t="shared" si="0"/>
        <v>1.0994915440522441E-2</v>
      </c>
      <c r="Y54" s="81"/>
    </row>
    <row r="55" spans="1:25" x14ac:dyDescent="0.25">
      <c r="A55" s="54" t="s">
        <v>147</v>
      </c>
      <c r="C55" s="55">
        <v>0</v>
      </c>
      <c r="E55" s="55">
        <v>60506773146</v>
      </c>
      <c r="G55" s="55">
        <v>0</v>
      </c>
      <c r="I55" s="55">
        <v>60506773146</v>
      </c>
      <c r="K55" s="83">
        <f>I55/'جمع درآمدها'!$E$12</f>
        <v>4.2919037612419969E-2</v>
      </c>
      <c r="M55" s="55">
        <v>0</v>
      </c>
      <c r="N55" s="55"/>
      <c r="O55" s="55">
        <v>78653748568</v>
      </c>
      <c r="P55" s="55"/>
      <c r="Q55" s="55">
        <v>0</v>
      </c>
      <c r="R55" s="55"/>
      <c r="S55" s="55">
        <f t="shared" si="1"/>
        <v>78653748568</v>
      </c>
      <c r="U55" s="85">
        <f t="shared" si="0"/>
        <v>3.3434242954760045E-2</v>
      </c>
      <c r="Y55" s="81"/>
    </row>
    <row r="56" spans="1:25" x14ac:dyDescent="0.25">
      <c r="A56" s="54" t="s">
        <v>149</v>
      </c>
      <c r="C56" s="55">
        <v>0</v>
      </c>
      <c r="E56" s="55">
        <v>8656522220</v>
      </c>
      <c r="G56" s="55">
        <v>0</v>
      </c>
      <c r="I56" s="55">
        <v>8656522220</v>
      </c>
      <c r="K56" s="83">
        <f>I56/'جمع درآمدها'!$E$12</f>
        <v>6.1402977457820423E-3</v>
      </c>
      <c r="M56" s="55">
        <v>0</v>
      </c>
      <c r="N56" s="55"/>
      <c r="O56" s="55">
        <v>8656522220</v>
      </c>
      <c r="P56" s="55"/>
      <c r="Q56" s="55">
        <v>0</v>
      </c>
      <c r="R56" s="55"/>
      <c r="S56" s="55">
        <f t="shared" si="1"/>
        <v>8656522220</v>
      </c>
      <c r="U56" s="85">
        <f t="shared" si="0"/>
        <v>3.679726298061146E-3</v>
      </c>
    </row>
    <row r="57" spans="1:25" x14ac:dyDescent="0.25">
      <c r="A57" s="54" t="s">
        <v>120</v>
      </c>
      <c r="C57" s="55">
        <v>0</v>
      </c>
      <c r="E57" s="55">
        <v>48882407507</v>
      </c>
      <c r="G57" s="55">
        <v>0</v>
      </c>
      <c r="I57" s="55">
        <v>48882407507</v>
      </c>
      <c r="K57" s="83">
        <f>I57/'جمع درآمدها'!$E$12</f>
        <v>3.467357086315332E-2</v>
      </c>
      <c r="M57" s="55">
        <v>0</v>
      </c>
      <c r="N57" s="55"/>
      <c r="O57" s="55">
        <v>77150326076</v>
      </c>
      <c r="P57" s="55"/>
      <c r="Q57" s="55">
        <v>0</v>
      </c>
      <c r="R57" s="55"/>
      <c r="S57" s="55">
        <f t="shared" si="1"/>
        <v>77150326076</v>
      </c>
      <c r="U57" s="85">
        <f t="shared" si="0"/>
        <v>3.2795166066800642E-2</v>
      </c>
    </row>
    <row r="58" spans="1:25" x14ac:dyDescent="0.25">
      <c r="A58" s="54" t="s">
        <v>134</v>
      </c>
      <c r="C58" s="55">
        <v>0</v>
      </c>
      <c r="E58" s="55">
        <v>9288105133</v>
      </c>
      <c r="G58" s="55">
        <v>0</v>
      </c>
      <c r="I58" s="55">
        <v>9288105133</v>
      </c>
      <c r="K58" s="83">
        <f>I58/'جمع درآمدها'!$E$12</f>
        <v>6.588296034056332E-3</v>
      </c>
      <c r="M58" s="55">
        <v>0</v>
      </c>
      <c r="N58" s="55"/>
      <c r="O58" s="55">
        <v>16566798537</v>
      </c>
      <c r="P58" s="55"/>
      <c r="Q58" s="55">
        <v>0</v>
      </c>
      <c r="R58" s="55"/>
      <c r="S58" s="55">
        <f t="shared" si="1"/>
        <v>16566798537</v>
      </c>
      <c r="U58" s="85">
        <f t="shared" si="0"/>
        <v>7.0422373676157233E-3</v>
      </c>
    </row>
    <row r="59" spans="1:25" x14ac:dyDescent="0.25">
      <c r="A59" s="54" t="s">
        <v>110</v>
      </c>
      <c r="C59" s="55">
        <v>0</v>
      </c>
      <c r="E59" s="55">
        <v>166974307089</v>
      </c>
      <c r="G59" s="55">
        <v>0</v>
      </c>
      <c r="I59" s="55">
        <v>166974307089</v>
      </c>
      <c r="K59" s="83">
        <f>I59/'جمع درآمدها'!$E$12</f>
        <v>0.11843924561913793</v>
      </c>
      <c r="M59" s="55">
        <v>0</v>
      </c>
      <c r="N59" s="55"/>
      <c r="O59" s="55">
        <v>211990026180</v>
      </c>
      <c r="P59" s="55"/>
      <c r="Q59" s="55">
        <v>0</v>
      </c>
      <c r="R59" s="55"/>
      <c r="S59" s="55">
        <f t="shared" si="1"/>
        <v>211990026180</v>
      </c>
      <c r="U59" s="85">
        <f t="shared" si="0"/>
        <v>9.0113010102250604E-2</v>
      </c>
      <c r="Y59" s="81"/>
    </row>
    <row r="60" spans="1:25" x14ac:dyDescent="0.25">
      <c r="A60" s="54" t="s">
        <v>138</v>
      </c>
      <c r="C60" s="55">
        <v>0</v>
      </c>
      <c r="E60" s="55">
        <v>21840642990</v>
      </c>
      <c r="G60" s="55">
        <v>0</v>
      </c>
      <c r="I60" s="55">
        <v>21840642990</v>
      </c>
      <c r="K60" s="83">
        <f>I60/'جمع درآمدها'!$E$12</f>
        <v>1.5492139627168583E-2</v>
      </c>
      <c r="M60" s="55">
        <v>0</v>
      </c>
      <c r="N60" s="55"/>
      <c r="O60" s="55">
        <v>15345109187</v>
      </c>
      <c r="P60" s="55"/>
      <c r="Q60" s="55">
        <v>0</v>
      </c>
      <c r="R60" s="55"/>
      <c r="S60" s="55">
        <f t="shared" si="1"/>
        <v>15345109187</v>
      </c>
      <c r="U60" s="85">
        <f t="shared" si="0"/>
        <v>6.5229199887646781E-3</v>
      </c>
      <c r="Y60" s="81"/>
    </row>
    <row r="61" spans="1:25" x14ac:dyDescent="0.25">
      <c r="A61" s="54" t="s">
        <v>148</v>
      </c>
      <c r="C61" s="55">
        <v>0</v>
      </c>
      <c r="E61" s="55">
        <v>7370611718</v>
      </c>
      <c r="G61" s="55">
        <v>0</v>
      </c>
      <c r="I61" s="55">
        <v>7370611718</v>
      </c>
      <c r="K61" s="83">
        <f>I61/'جمع درآمدها'!$E$12</f>
        <v>5.2281677753343884E-3</v>
      </c>
      <c r="M61" s="55">
        <v>0</v>
      </c>
      <c r="N61" s="55"/>
      <c r="O61" s="55">
        <v>7370611718</v>
      </c>
      <c r="P61" s="55"/>
      <c r="Q61" s="55">
        <v>0</v>
      </c>
      <c r="R61" s="55"/>
      <c r="S61" s="55">
        <f t="shared" si="1"/>
        <v>7370611718</v>
      </c>
      <c r="U61" s="85">
        <f t="shared" si="0"/>
        <v>3.1331097041326882E-3</v>
      </c>
      <c r="Y61" s="81"/>
    </row>
    <row r="62" spans="1:25" x14ac:dyDescent="0.25">
      <c r="A62" s="54" t="s">
        <v>139</v>
      </c>
      <c r="C62" s="55">
        <v>0</v>
      </c>
      <c r="E62" s="55">
        <v>60447379532</v>
      </c>
      <c r="G62" s="55">
        <v>0</v>
      </c>
      <c r="I62" s="55">
        <v>60447379532</v>
      </c>
      <c r="K62" s="83">
        <f>I62/'جمع درآمدها'!$E$12</f>
        <v>4.2876908167720405E-2</v>
      </c>
      <c r="M62" s="55">
        <v>0</v>
      </c>
      <c r="N62" s="55"/>
      <c r="O62" s="55">
        <v>35082130220</v>
      </c>
      <c r="P62" s="55"/>
      <c r="Q62" s="55">
        <v>0</v>
      </c>
      <c r="R62" s="55"/>
      <c r="S62" s="55">
        <f t="shared" si="1"/>
        <v>35082130220</v>
      </c>
      <c r="U62" s="85">
        <f t="shared" si="0"/>
        <v>1.4912759868424349E-2</v>
      </c>
    </row>
    <row r="63" spans="1:25" x14ac:dyDescent="0.25">
      <c r="A63" s="56" t="s">
        <v>137</v>
      </c>
      <c r="C63" s="57">
        <v>0</v>
      </c>
      <c r="E63" s="57">
        <v>1289550397</v>
      </c>
      <c r="G63" s="57">
        <v>0</v>
      </c>
      <c r="I63" s="57">
        <v>1289550397</v>
      </c>
      <c r="K63" s="86">
        <f>I63/'جمع درآمدها'!$E$12</f>
        <v>9.1471184322466134E-4</v>
      </c>
      <c r="M63" s="58">
        <v>0</v>
      </c>
      <c r="N63" s="55"/>
      <c r="O63" s="57">
        <v>3353779866</v>
      </c>
      <c r="P63" s="55"/>
      <c r="Q63" s="57">
        <v>0</v>
      </c>
      <c r="R63" s="55"/>
      <c r="S63" s="57">
        <f t="shared" si="1"/>
        <v>3353779866</v>
      </c>
      <c r="U63" s="86">
        <f t="shared" si="0"/>
        <v>1.4256293297920035E-3</v>
      </c>
    </row>
    <row r="64" spans="1:25" s="54" customFormat="1" x14ac:dyDescent="0.25">
      <c r="A64" s="54" t="s">
        <v>47</v>
      </c>
      <c r="C64" s="59">
        <f>SUM(C7:C63)</f>
        <v>6192560044</v>
      </c>
      <c r="E64" s="60">
        <f>SUM(E7:E63)</f>
        <v>1403582788432</v>
      </c>
      <c r="G64" s="60">
        <f>SUM(G7:G63)</f>
        <v>-2280</v>
      </c>
      <c r="I64" s="60">
        <f>SUM(I7:I63)</f>
        <v>1409775346196</v>
      </c>
      <c r="K64" s="78">
        <f>SUM(K7:K63)</f>
        <v>0.99999054589227399</v>
      </c>
      <c r="M64" s="60">
        <f>SUM(M7:M63)</f>
        <v>6194160044</v>
      </c>
      <c r="N64" s="60"/>
      <c r="O64" s="60">
        <f>SUM(O7:O63)</f>
        <v>1922992629999</v>
      </c>
      <c r="P64" s="60"/>
      <c r="Q64" s="60">
        <f>SUM(Q7:Q63)</f>
        <v>423303998351</v>
      </c>
      <c r="R64" s="60"/>
      <c r="S64" s="60">
        <f>SUM(S7:S63)</f>
        <v>2352490788394</v>
      </c>
      <c r="U64" s="77">
        <f>SUM(U7:U63)</f>
        <v>0.99999999999999989</v>
      </c>
    </row>
    <row r="65" spans="3:25" s="61" customFormat="1" ht="18.75" x14ac:dyDescent="0.3">
      <c r="K65" s="84"/>
      <c r="U65" s="84"/>
    </row>
    <row r="66" spans="3:25" s="61" customFormat="1" x14ac:dyDescent="0.3">
      <c r="C66" s="62"/>
      <c r="K66" s="84"/>
      <c r="Q66" s="63"/>
      <c r="R66" s="63"/>
      <c r="S66" s="63"/>
      <c r="U66" s="84"/>
    </row>
    <row r="67" spans="3:25" s="61" customFormat="1" x14ac:dyDescent="0.3">
      <c r="C67" s="82"/>
      <c r="I67" s="65"/>
      <c r="K67" s="84"/>
      <c r="Q67" s="63"/>
      <c r="R67" s="63"/>
      <c r="S67" s="63"/>
      <c r="U67" s="84"/>
    </row>
    <row r="68" spans="3:25" s="61" customFormat="1" x14ac:dyDescent="0.3">
      <c r="C68" s="64"/>
      <c r="K68" s="84"/>
      <c r="Q68" s="63"/>
      <c r="R68" s="63"/>
      <c r="S68" s="63"/>
      <c r="U68" s="84"/>
    </row>
    <row r="69" spans="3:25" s="61" customFormat="1" x14ac:dyDescent="0.3">
      <c r="C69" s="82"/>
      <c r="K69" s="84"/>
      <c r="Q69" s="63"/>
      <c r="R69" s="63"/>
      <c r="S69" s="63"/>
      <c r="U69" s="84"/>
    </row>
    <row r="70" spans="3:25" x14ac:dyDescent="0.3">
      <c r="C70" s="64"/>
      <c r="E70" s="63"/>
      <c r="G70" s="63"/>
      <c r="M70" s="63"/>
      <c r="O70" s="63"/>
      <c r="Q70" s="63"/>
      <c r="R70" s="63"/>
      <c r="S70" s="63"/>
      <c r="Y70" s="63"/>
    </row>
    <row r="71" spans="3:25" x14ac:dyDescent="0.25">
      <c r="Q71" s="63"/>
      <c r="R71" s="63"/>
      <c r="S71" s="63"/>
      <c r="U71" s="63"/>
    </row>
    <row r="72" spans="3:25" x14ac:dyDescent="0.25">
      <c r="Q72" s="63"/>
      <c r="R72" s="63"/>
      <c r="S72" s="63"/>
    </row>
    <row r="73" spans="3:25" x14ac:dyDescent="0.25">
      <c r="S73" s="63"/>
    </row>
    <row r="74" spans="3:25" x14ac:dyDescent="0.25">
      <c r="Y74" s="63"/>
    </row>
  </sheetData>
  <mergeCells count="17">
    <mergeCell ref="I6"/>
    <mergeCell ref="A4:U4"/>
    <mergeCell ref="A3:U3"/>
    <mergeCell ref="A2:U2"/>
    <mergeCell ref="A1:U1"/>
    <mergeCell ref="S6"/>
    <mergeCell ref="U6"/>
    <mergeCell ref="M5:U5"/>
    <mergeCell ref="K6"/>
    <mergeCell ref="C5:K5"/>
    <mergeCell ref="M6"/>
    <mergeCell ref="O6"/>
    <mergeCell ref="Q6"/>
    <mergeCell ref="A5:A6"/>
    <mergeCell ref="C6"/>
    <mergeCell ref="E6"/>
    <mergeCell ref="G6"/>
  </mergeCells>
  <printOptions horizontalCentered="1"/>
  <pageMargins left="0" right="0" top="0.74803149606299202" bottom="0" header="0" footer="0.31496062992126"/>
  <pageSetup paperSize="9" scale="37" orientation="landscape" r:id="rId1"/>
  <headerFooter>
    <oddFooter>&amp;C&amp;"B Nazanin,Regular"8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9"/>
  <sheetViews>
    <sheetView rightToLeft="1" view="pageBreakPreview" zoomScale="90" zoomScaleNormal="100" zoomScaleSheetLayoutView="90" workbookViewId="0">
      <selection activeCell="O9" sqref="O9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12.140625" style="1" customWidth="1"/>
    <col min="4" max="4" width="1" style="1" customWidth="1"/>
    <col min="5" max="5" width="26.140625" style="1" customWidth="1"/>
    <col min="6" max="6" width="1" style="1" customWidth="1"/>
    <col min="7" max="7" width="17.85546875" style="1" customWidth="1"/>
    <col min="8" max="8" width="1" style="1" customWidth="1"/>
    <col min="9" max="9" width="18.140625" style="1" customWidth="1"/>
    <col min="10" max="10" width="1" style="1" customWidth="1"/>
    <col min="11" max="11" width="15.5703125" style="1" bestFit="1" customWidth="1"/>
    <col min="12" max="12" width="1" style="1" customWidth="1"/>
    <col min="13" max="13" width="19.5703125" style="1" customWidth="1"/>
    <col min="14" max="14" width="1" style="1" customWidth="1"/>
    <col min="15" max="15" width="18.5703125" style="1" customWidth="1"/>
    <col min="16" max="16" width="1" style="1" customWidth="1"/>
    <col min="17" max="17" width="15.5703125" style="1" bestFit="1" customWidth="1"/>
    <col min="18" max="18" width="1" style="1" customWidth="1"/>
    <col min="19" max="19" width="19.42578125" style="1" customWidth="1"/>
    <col min="20" max="20" width="1" style="1" customWidth="1"/>
    <col min="21" max="16384" width="9.140625" style="1"/>
  </cols>
  <sheetData>
    <row r="1" spans="1:19" ht="20.25" x14ac:dyDescent="0.25">
      <c r="A1" s="87" t="str">
        <f>'سرمایه گذاری در سهام '!A1:U1</f>
        <v>صندوق سرمایه‌گذاری سهام بزرگ کاردان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0.25" x14ac:dyDescent="0.25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0.25" x14ac:dyDescent="0.25">
      <c r="A3" s="87" t="str">
        <f>سهام!A3</f>
        <v>برای دوره منتهی به 1399/03/31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20.2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0.25" x14ac:dyDescent="0.25">
      <c r="A5" s="108" t="s">
        <v>74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7" spans="1:19" x14ac:dyDescent="0.25">
      <c r="A7" s="91" t="s">
        <v>1</v>
      </c>
      <c r="C7" s="90" t="s">
        <v>33</v>
      </c>
      <c r="D7" s="90" t="s">
        <v>33</v>
      </c>
      <c r="E7" s="90" t="s">
        <v>33</v>
      </c>
      <c r="F7" s="90" t="s">
        <v>33</v>
      </c>
      <c r="G7" s="90" t="s">
        <v>33</v>
      </c>
      <c r="I7" s="90" t="str">
        <f>سهام!I6</f>
        <v>تغییرات طی دوره</v>
      </c>
      <c r="J7" s="90" t="s">
        <v>26</v>
      </c>
      <c r="K7" s="90" t="s">
        <v>26</v>
      </c>
      <c r="L7" s="90" t="s">
        <v>26</v>
      </c>
      <c r="M7" s="90" t="s">
        <v>26</v>
      </c>
      <c r="O7" s="90" t="str">
        <f>'سرمایه گذاری در سهام '!M5</f>
        <v>از ابتدای سال مالی تا پایان دوره</v>
      </c>
      <c r="P7" s="90" t="s">
        <v>27</v>
      </c>
      <c r="Q7" s="90"/>
      <c r="R7" s="90" t="s">
        <v>27</v>
      </c>
      <c r="S7" s="90" t="s">
        <v>27</v>
      </c>
    </row>
    <row r="8" spans="1:19" x14ac:dyDescent="0.25">
      <c r="A8" s="90" t="s">
        <v>1</v>
      </c>
      <c r="C8" s="90" t="s">
        <v>34</v>
      </c>
      <c r="E8" s="90" t="s">
        <v>35</v>
      </c>
      <c r="G8" s="90" t="s">
        <v>36</v>
      </c>
      <c r="I8" s="90" t="s">
        <v>37</v>
      </c>
      <c r="K8" s="90" t="s">
        <v>31</v>
      </c>
      <c r="M8" s="90" t="s">
        <v>38</v>
      </c>
      <c r="O8" s="90" t="s">
        <v>37</v>
      </c>
      <c r="Q8" s="90" t="s">
        <v>31</v>
      </c>
      <c r="S8" s="90" t="s">
        <v>38</v>
      </c>
    </row>
    <row r="9" spans="1:19" x14ac:dyDescent="0.25">
      <c r="A9" s="2" t="s">
        <v>141</v>
      </c>
      <c r="C9" s="16" t="s">
        <v>190</v>
      </c>
      <c r="E9" s="3">
        <v>11101325</v>
      </c>
      <c r="G9" s="3">
        <v>380</v>
      </c>
      <c r="I9" s="3">
        <v>4218503500</v>
      </c>
      <c r="K9" s="17">
        <v>330236385</v>
      </c>
      <c r="M9" s="3">
        <v>3888267115</v>
      </c>
      <c r="O9" s="3">
        <v>4218503500</v>
      </c>
      <c r="Q9" s="17">
        <v>330236385</v>
      </c>
      <c r="S9" s="3">
        <v>3888267115</v>
      </c>
    </row>
    <row r="10" spans="1:19" x14ac:dyDescent="0.25">
      <c r="A10" s="2" t="s">
        <v>189</v>
      </c>
      <c r="C10" s="16" t="s">
        <v>191</v>
      </c>
      <c r="E10" s="3">
        <v>1000</v>
      </c>
      <c r="G10" s="3">
        <v>1100</v>
      </c>
      <c r="I10" s="3">
        <v>0</v>
      </c>
      <c r="K10" s="17">
        <v>0</v>
      </c>
      <c r="M10" s="3">
        <v>0</v>
      </c>
      <c r="O10" s="3">
        <v>1100000</v>
      </c>
      <c r="Q10" s="17">
        <v>0</v>
      </c>
      <c r="S10" s="3">
        <v>1100000</v>
      </c>
    </row>
    <row r="11" spans="1:19" x14ac:dyDescent="0.25">
      <c r="A11" s="2" t="s">
        <v>132</v>
      </c>
      <c r="C11" s="16" t="s">
        <v>130</v>
      </c>
      <c r="E11" s="3">
        <v>10000000</v>
      </c>
      <c r="G11" s="3">
        <v>250</v>
      </c>
      <c r="I11" s="3">
        <v>2500000000</v>
      </c>
      <c r="K11" s="17">
        <v>195707071</v>
      </c>
      <c r="M11" s="3">
        <v>2304292929</v>
      </c>
      <c r="O11" s="3">
        <v>2500000000</v>
      </c>
      <c r="Q11" s="17">
        <v>195707071</v>
      </c>
      <c r="S11" s="3">
        <v>2304292929</v>
      </c>
    </row>
    <row r="12" spans="1:19" x14ac:dyDescent="0.25">
      <c r="A12" s="5" t="s">
        <v>174</v>
      </c>
      <c r="C12" s="19" t="s">
        <v>192</v>
      </c>
      <c r="E12" s="18">
        <v>1000</v>
      </c>
      <c r="G12" s="6">
        <v>500</v>
      </c>
      <c r="I12" s="6">
        <v>0</v>
      </c>
      <c r="K12" s="21">
        <v>0</v>
      </c>
      <c r="M12" s="6">
        <v>0</v>
      </c>
      <c r="O12" s="6">
        <v>500000</v>
      </c>
      <c r="Q12" s="21">
        <v>0</v>
      </c>
      <c r="S12" s="6">
        <v>500000</v>
      </c>
    </row>
    <row r="13" spans="1:19" s="2" customFormat="1" x14ac:dyDescent="0.25">
      <c r="A13" s="2" t="s">
        <v>47</v>
      </c>
      <c r="E13" s="8"/>
      <c r="G13" s="8"/>
      <c r="I13" s="8">
        <f>SUM(I9:I12)</f>
        <v>6718503500</v>
      </c>
      <c r="K13" s="22">
        <f>SUM(K9:K12)</f>
        <v>525943456</v>
      </c>
      <c r="M13" s="8">
        <f>SUM(M9:M12)</f>
        <v>6192560044</v>
      </c>
      <c r="O13" s="8">
        <f>SUM(O9:O12)</f>
        <v>6720103500</v>
      </c>
      <c r="Q13" s="22">
        <f>SUM(Q9:Q12)</f>
        <v>525943456</v>
      </c>
      <c r="S13" s="8">
        <f>SUM(S9:S12)</f>
        <v>6194160044</v>
      </c>
    </row>
    <row r="14" spans="1:19" x14ac:dyDescent="0.25">
      <c r="O14" s="3"/>
      <c r="Q14" s="3"/>
      <c r="S14" s="3"/>
    </row>
    <row r="15" spans="1:19" x14ac:dyDescent="0.25">
      <c r="I15" s="3"/>
      <c r="K15" s="3"/>
      <c r="M15" s="43"/>
      <c r="O15" s="3"/>
      <c r="Q15" s="3"/>
      <c r="S15" s="3"/>
    </row>
    <row r="16" spans="1:19" x14ac:dyDescent="0.25">
      <c r="M16" s="43"/>
      <c r="O16" s="3"/>
      <c r="Q16" s="3"/>
      <c r="S16" s="3"/>
    </row>
    <row r="17" spans="13:13" x14ac:dyDescent="0.25">
      <c r="M17" s="43"/>
    </row>
    <row r="18" spans="13:13" x14ac:dyDescent="0.25">
      <c r="M18" s="3"/>
    </row>
    <row r="19" spans="13:13" x14ac:dyDescent="0.25">
      <c r="M19" s="3"/>
    </row>
  </sheetData>
  <mergeCells count="17">
    <mergeCell ref="A3:S3"/>
    <mergeCell ref="A2:S2"/>
    <mergeCell ref="A1:S1"/>
    <mergeCell ref="A7:A8"/>
    <mergeCell ref="C8"/>
    <mergeCell ref="E8"/>
    <mergeCell ref="G8"/>
    <mergeCell ref="Q8"/>
    <mergeCell ref="S8"/>
    <mergeCell ref="O7:S7"/>
    <mergeCell ref="I8"/>
    <mergeCell ref="K8"/>
    <mergeCell ref="M8"/>
    <mergeCell ref="I7:M7"/>
    <mergeCell ref="O8"/>
    <mergeCell ref="C7:G7"/>
    <mergeCell ref="A5:S5"/>
  </mergeCells>
  <printOptions horizontalCentered="1"/>
  <pageMargins left="0" right="0" top="0.74803149606299213" bottom="0" header="0" footer="0.31496062992125984"/>
  <pageSetup paperSize="9" scale="72" orientation="landscape" r:id="rId1"/>
  <headerFooter>
    <oddFooter>&amp;C&amp;"B Nazanin,Regular"9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سهام</vt:lpstr>
      <vt:lpstr>تبعی</vt:lpstr>
      <vt:lpstr>اوراق مشارکت</vt:lpstr>
      <vt:lpstr> تعدیل قیمت </vt:lpstr>
      <vt:lpstr>سپرده </vt:lpstr>
      <vt:lpstr>گواهی سپرده </vt:lpstr>
      <vt:lpstr>جمع درآمدها</vt:lpstr>
      <vt:lpstr>سرمایه گذاری در سهام </vt:lpstr>
      <vt:lpstr>درآمد سود سهام </vt:lpstr>
      <vt:lpstr>درآمد ناشی از تغییر قیمت اوراق </vt:lpstr>
      <vt:lpstr>درآمد ناشی از فروش </vt:lpstr>
      <vt:lpstr>سرمایه گذاری در اوراق بهادار </vt:lpstr>
      <vt:lpstr>درآمد سپرده بانکی </vt:lpstr>
      <vt:lpstr>سود اوراق بهادار و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 گذاری در سهام 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سولماز ناطقی</dc:creator>
  <cp:lastModifiedBy>Farnaz Arabi</cp:lastModifiedBy>
  <cp:lastPrinted>2020-06-22T10:42:30Z</cp:lastPrinted>
  <dcterms:created xsi:type="dcterms:W3CDTF">2020-06-21T04:35:51Z</dcterms:created>
  <dcterms:modified xsi:type="dcterms:W3CDTF">2020-06-22T10:47:19Z</dcterms:modified>
</cp:coreProperties>
</file>