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واحد صندوق های سرمایه گذاری\Farzaneh\بهنیا\گزارش پورتفو اردیبهشت 1400\"/>
    </mc:Choice>
  </mc:AlternateContent>
  <xr:revisionPtr revIDLastSave="0" documentId="13_ncr:1_{D848183D-E4B4-49CF-B7D1-CCB211466BDC}" xr6:coauthVersionLast="45" xr6:coauthVersionMax="45" xr10:uidLastSave="{00000000-0000-0000-0000-000000000000}"/>
  <bookViews>
    <workbookView xWindow="-120" yWindow="-120" windowWidth="24240" windowHeight="13140" firstSheet="4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درآمد سپرده بانکی" sheetId="13" r:id="rId7"/>
    <sheet name="سرمایه‌گذاری در سهام" sheetId="11" r:id="rId8"/>
    <sheet name="سایر درآمدها" sheetId="14" r:id="rId9"/>
    <sheet name="جمع درآمدها" sheetId="15" r:id="rId10"/>
  </sheets>
  <definedNames>
    <definedName name="_xlnm.Print_Area" localSheetId="4">'درآمد ناشی از تغییر قیمت اوراق'!$A$1:$Q$43</definedName>
    <definedName name="_xlnm.Print_Area" localSheetId="5">'درآمد ناشی از فروش'!$A$1:$Q$52</definedName>
    <definedName name="_xlnm.Print_Area" localSheetId="0">سهام!$A$1:$Y$42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9" i="11" l="1"/>
  <c r="S9" i="11" l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8" i="11"/>
  <c r="S49" i="11"/>
  <c r="S50" i="11"/>
  <c r="S51" i="11"/>
  <c r="S52" i="11"/>
  <c r="S53" i="11"/>
  <c r="S54" i="11"/>
  <c r="S55" i="11"/>
  <c r="S56" i="11"/>
  <c r="S57" i="11"/>
  <c r="S8" i="11"/>
  <c r="K59" i="11"/>
  <c r="Q47" i="10"/>
  <c r="Q42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8" i="9"/>
  <c r="S16" i="6"/>
  <c r="Y41" i="1"/>
  <c r="I58" i="11" l="1"/>
  <c r="I59" i="11"/>
  <c r="Q47" i="11"/>
  <c r="O58" i="11"/>
  <c r="E58" i="11"/>
  <c r="E59" i="11" s="1"/>
  <c r="C9" i="15"/>
  <c r="E13" i="13"/>
  <c r="H13" i="13"/>
  <c r="C59" i="11"/>
  <c r="G59" i="11"/>
  <c r="M59" i="11"/>
  <c r="O59" i="11" l="1"/>
  <c r="S58" i="11"/>
  <c r="Q59" i="11"/>
  <c r="S47" i="11"/>
  <c r="M48" i="10"/>
  <c r="Q48" i="10"/>
  <c r="C48" i="10"/>
  <c r="E48" i="10"/>
  <c r="G48" i="10"/>
  <c r="I48" i="10"/>
  <c r="K48" i="10"/>
  <c r="O48" i="10"/>
  <c r="E36" i="9"/>
  <c r="I39" i="9"/>
  <c r="I40" i="9" s="1"/>
  <c r="M36" i="9"/>
  <c r="Q40" i="9"/>
  <c r="C40" i="9"/>
  <c r="E40" i="9"/>
  <c r="G40" i="9"/>
  <c r="K40" i="9"/>
  <c r="M40" i="9"/>
  <c r="O40" i="9"/>
  <c r="S59" i="11" l="1"/>
  <c r="M14" i="8"/>
  <c r="S14" i="8"/>
  <c r="P13" i="7"/>
  <c r="Q14" i="8"/>
  <c r="E14" i="8"/>
  <c r="G14" i="8"/>
  <c r="I14" i="8"/>
  <c r="K14" i="8"/>
  <c r="O14" i="8"/>
  <c r="H13" i="7"/>
  <c r="L13" i="7" s="1"/>
  <c r="J13" i="7"/>
  <c r="N13" i="7"/>
  <c r="K16" i="6"/>
  <c r="O16" i="6"/>
  <c r="Q16" i="6"/>
  <c r="M16" i="6"/>
  <c r="O41" i="1"/>
  <c r="M41" i="1"/>
  <c r="W40" i="1"/>
  <c r="G40" i="1"/>
  <c r="R13" i="7" l="1"/>
  <c r="E41" i="1"/>
  <c r="G41" i="1"/>
  <c r="Q41" i="1"/>
  <c r="S41" i="1"/>
  <c r="U41" i="1"/>
  <c r="W41" i="1"/>
  <c r="C41" i="1"/>
</calcChain>
</file>

<file path=xl/sharedStrings.xml><?xml version="1.0" encoding="utf-8"?>
<sst xmlns="http://schemas.openxmlformats.org/spreadsheetml/2006/main" count="639" uniqueCount="140">
  <si>
    <t>صندوق سرمایه‌گذاری سهام بزرگ کاردان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</si>
  <si>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</si>
  <si>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</si>
  <si>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</si>
  <si>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</si>
  <si>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</si>
  <si>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</si>
  <si>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</si>
  <si>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</si>
  <si>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</si>
  <si>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</si>
  <si>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</si>
  <si>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</si>
  <si>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</si>
  <si>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</si>
  <si>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باما</t>
  </si>
  <si>
    <t>بانک تجارت</t>
  </si>
  <si>
    <t>بانک سامان</t>
  </si>
  <si>
    <t>بانک ملت</t>
  </si>
  <si>
    <t>بیمه تجارت نو</t>
  </si>
  <si>
    <t>پالایش نفت تبریز</t>
  </si>
  <si>
    <t>پتروشیمی پارس</t>
  </si>
  <si>
    <t>پدیده شیمی قرن</t>
  </si>
  <si>
    <t>پلی پروپیلن جم - جم پیلن</t>
  </si>
  <si>
    <t>پلیمر آریا ساسول</t>
  </si>
  <si>
    <t>تامین سرمایه نوین</t>
  </si>
  <si>
    <t>ح . معدنی و صنعتی گل گهر</t>
  </si>
  <si>
    <t>ح. سبحان دارو</t>
  </si>
  <si>
    <t>رایان هم افزا</t>
  </si>
  <si>
    <t>س. نفت و گاز و پتروشیمی تأمین</t>
  </si>
  <si>
    <t>سبحان دارو</t>
  </si>
  <si>
    <t>سرمایه گذاری تامین اجتماعی</t>
  </si>
  <si>
    <t>سرمایه گذاری صدرتامین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</si>
  <si>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</si>
  <si>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</si>
  <si>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</si>
  <si>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</si>
  <si>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</si>
  <si>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صنایع پتروشیمی خلیج فارس</t>
  </si>
  <si>
    <t>فولاد مبارکه اصفهان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</si>
  <si>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</si>
  <si>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</si>
  <si>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</si>
  <si>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</si>
  <si>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 و صنعتی گل گهر</t>
  </si>
  <si>
    <t>ملی‌ صنایع‌ مس‌ ایران‌</t>
  </si>
  <si>
    <t>کشتیرانی جمهوری اسلامی ایران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</si>
  <si>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</si>
  <si>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</si>
  <si>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</si>
  <si>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</si>
  <si>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</si>
  <si>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</si>
  <si>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</si>
  <si>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</si>
  <si>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</si>
  <si>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</si>
  <si>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</si>
  <si>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</si>
  <si>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</si>
  <si>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</si>
  <si>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</si>
  <si>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</si>
  <si>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</si>
  <si>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</si>
  <si>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</si>
  <si>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</si>
  <si>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</si>
  <si>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</si>
  <si>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</si>
  <si>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</si>
  <si>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</si>
  <si>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</si>
  <si>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</si>
  <si>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</si>
  <si>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</si>
  <si>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بانک اقتصاد نوین مرزداران</t>
  </si>
  <si>
    <t>205-283-5324702-1</t>
  </si>
  <si>
    <t>سپرده بلند مدت</t>
  </si>
  <si>
    <t>1399/11/13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</si>
  <si>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</si>
  <si>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</si>
  <si>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</si>
  <si>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</si>
  <si>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</si>
  <si>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</si>
  <si>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</si>
  <si>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</si>
  <si>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</si>
  <si>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</si>
  <si>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</si>
  <si>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</si>
  <si>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</si>
  <si>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</si>
  <si>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</si>
  <si>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</si>
  <si>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1399/12/03</t>
  </si>
  <si>
    <t>1400/01/25</t>
  </si>
  <si>
    <t>1399/12/25</t>
  </si>
  <si>
    <t>1399/10/30</t>
  </si>
  <si>
    <t>1400/02/20</t>
  </si>
  <si>
    <t>1400/02/28</t>
  </si>
  <si>
    <t>بهای فروش</t>
  </si>
  <si>
    <t>ارزش دفتری</t>
  </si>
  <si>
    <t>سود و زیان ناشی از تغییر قیمت</t>
  </si>
  <si>
    <t>سود و زیان ناشی از فروش</t>
  </si>
  <si>
    <t>پالایش نفت شیراز</t>
  </si>
  <si>
    <t>پالایش نفت بندرعباس</t>
  </si>
  <si>
    <t>بیمه کوثر</t>
  </si>
  <si>
    <t>توسعه‌معادن‌وفلزات‌</t>
  </si>
  <si>
    <t>فرآوری معدنی اپال کانی پارس</t>
  </si>
  <si>
    <t>اعتباری ملل</t>
  </si>
  <si>
    <t>سپیدار سیستم آسیا</t>
  </si>
  <si>
    <t>پتروشیمی جم</t>
  </si>
  <si>
    <t>پتروشیمی بوعلی سینا</t>
  </si>
  <si>
    <t>پتروشیمی غدیر</t>
  </si>
  <si>
    <t>ح . پتروشیمی جم</t>
  </si>
  <si>
    <t>مدیریت صنعت شوینده ت.ص.بهشهر</t>
  </si>
  <si>
    <t>سایپا</t>
  </si>
  <si>
    <t>تامین سرمایه بانک ملت</t>
  </si>
  <si>
    <t>ح . تامین سرمایه لوتوس پارسیان</t>
  </si>
  <si>
    <t>سرمایه گذاری دارویی تامین</t>
  </si>
  <si>
    <t>مدیریت سرمایه گذاری کوثربهمن</t>
  </si>
  <si>
    <t>ح . سرمایه‌گذاری‌ سپه‌</t>
  </si>
  <si>
    <t>صندوق س. گروه زعفران سحرخیز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</si>
  <si>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</si>
  <si>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</si>
  <si>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</si>
  <si>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</si>
  <si>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</si>
  <si>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</si>
  <si>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</si>
  <si>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</si>
  <si>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</si>
  <si>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</si>
  <si>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</si>
  <si>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</si>
  <si>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 xml:space="preserve">جمع کل </t>
  </si>
  <si>
    <t>-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</si>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</sst>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#,##0.000"/>
    <numFmt numFmtId="165" formatCode="_ "/>
    <numFmt numFmtId="166" formatCode="#,##0\ ;\(#,##0\);\-\ ;"/>
    <numFmt numFmtId="167" formatCode="0.0%"/>
  </numFmts>
  <fonts count="10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sz val="14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6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/>
    <xf numFmtId="3" fontId="4" fillId="0" borderId="1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6" fontId="4" fillId="0" borderId="1" xfId="0" applyNumberFormat="1" applyFont="1" applyBorder="1"/>
    <xf numFmtId="0" fontId="7" fillId="0" borderId="4" xfId="0" applyFont="1" applyBorder="1" applyAlignment="1">
      <alignment horizontal="center" vertical="center" wrapText="1"/>
    </xf>
    <xf numFmtId="166" fontId="4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66" fontId="4" fillId="2" borderId="1" xfId="0" applyNumberFormat="1" applyFont="1" applyFill="1" applyBorder="1"/>
    <xf numFmtId="166" fontId="1" fillId="0" borderId="0" xfId="0" applyNumberFormat="1" applyFont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6"/>
  <sheetViews>
    <sheetView rightToLeft="1" tabSelected="1" view="pageBreakPreview" topLeftCell="A19" zoomScale="80" zoomScaleNormal="85" zoomScaleSheetLayoutView="80" workbookViewId="0">
      <selection activeCell="V50" sqref="V50"/>
    </sheetView>
  </sheetViews>
  <sheetFormatPr defaultRowHeight="18.75" x14ac:dyDescent="0.45"/>
  <cols>
    <col min="1" max="1" width="28" style="3" bestFit="1" customWidth="1"/>
    <col min="2" max="2" width="1" style="5" customWidth="1"/>
    <col min="3" max="3" width="12.7109375" style="6" bestFit="1" customWidth="1"/>
    <col min="4" max="4" width="2.28515625" style="6" bestFit="1" customWidth="1"/>
    <col min="5" max="5" width="18.5703125" style="6" bestFit="1" customWidth="1"/>
    <col min="6" max="6" width="2.28515625" style="6" bestFit="1" customWidth="1"/>
    <col min="7" max="7" width="18.5703125" style="6" bestFit="1" customWidth="1"/>
    <col min="8" max="8" width="2.28515625" style="6" bestFit="1" customWidth="1"/>
    <col min="9" max="9" width="5.5703125" style="6" bestFit="1" customWidth="1"/>
    <col min="10" max="10" width="2.28515625" style="6" bestFit="1" customWidth="1"/>
    <col min="11" max="11" width="15.28515625" style="6" bestFit="1" customWidth="1"/>
    <col min="12" max="12" width="2.28515625" style="6" bestFit="1" customWidth="1"/>
    <col min="13" max="13" width="12.85546875" style="6" bestFit="1" customWidth="1"/>
    <col min="14" max="14" width="2.28515625" style="6" bestFit="1" customWidth="1"/>
    <col min="15" max="15" width="16.28515625" style="6" bestFit="1" customWidth="1"/>
    <col min="16" max="16" width="2.28515625" style="6" bestFit="1" customWidth="1"/>
    <col min="17" max="17" width="13.140625" style="6" bestFit="1" customWidth="1"/>
    <col min="18" max="18" width="2.28515625" style="6" bestFit="1" customWidth="1"/>
    <col min="19" max="19" width="11" style="6" bestFit="1" customWidth="1"/>
    <col min="20" max="20" width="2.28515625" style="6" bestFit="1" customWidth="1"/>
    <col min="21" max="21" width="18.5703125" style="6" bestFit="1" customWidth="1"/>
    <col min="22" max="22" width="2.28515625" style="6" bestFit="1" customWidth="1"/>
    <col min="23" max="23" width="19.28515625" style="6" bestFit="1" customWidth="1"/>
    <col min="24" max="24" width="2.28515625" style="6" bestFit="1" customWidth="1"/>
    <col min="25" max="25" width="16.28515625" style="6" customWidth="1"/>
    <col min="26" max="26" width="1" style="3" customWidth="1"/>
    <col min="27" max="27" width="9.140625" style="3" customWidth="1"/>
    <col min="28" max="16384" width="9.140625" style="3"/>
  </cols>
  <sheetData>
    <row r="2" spans="1:25" s="16" customFormat="1" ht="24" x14ac:dyDescent="0.5500000000000000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s="16" customFormat="1" ht="24" x14ac:dyDescent="0.55000000000000004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5" s="16" customFormat="1" ht="24" x14ac:dyDescent="0.5500000000000000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25" s="16" customFormat="1" ht="22.5" x14ac:dyDescent="0.55000000000000004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s="16" customFormat="1" ht="24" x14ac:dyDescent="0.55000000000000004">
      <c r="A6" s="63" t="s">
        <v>3</v>
      </c>
      <c r="B6" s="17"/>
      <c r="C6" s="66" t="s">
        <v>4</v>
      </c>
      <c r="D6" s="66" t="s">
        <v>4</v>
      </c>
      <c r="E6" s="66" t="s">
        <v>4</v>
      </c>
      <c r="F6" s="66" t="s">
        <v>4</v>
      </c>
      <c r="G6" s="66" t="s">
        <v>4</v>
      </c>
      <c r="H6" s="19"/>
      <c r="I6" s="66" t="s">
        <v>5</v>
      </c>
      <c r="J6" s="66" t="s">
        <v>5</v>
      </c>
      <c r="K6" s="66" t="s">
        <v>5</v>
      </c>
      <c r="L6" s="66" t="s">
        <v>5</v>
      </c>
      <c r="M6" s="66" t="s">
        <v>5</v>
      </c>
      <c r="N6" s="66" t="s">
        <v>5</v>
      </c>
      <c r="O6" s="66" t="s">
        <v>5</v>
      </c>
      <c r="P6" s="19"/>
      <c r="Q6" s="66" t="s">
        <v>6</v>
      </c>
      <c r="R6" s="66" t="s">
        <v>6</v>
      </c>
      <c r="S6" s="66" t="s">
        <v>6</v>
      </c>
      <c r="T6" s="66" t="s">
        <v>6</v>
      </c>
      <c r="U6" s="66" t="s">
        <v>6</v>
      </c>
      <c r="V6" s="66" t="s">
        <v>6</v>
      </c>
      <c r="W6" s="66" t="s">
        <v>6</v>
      </c>
      <c r="X6" s="66" t="s">
        <v>6</v>
      </c>
      <c r="Y6" s="66" t="s">
        <v>6</v>
      </c>
    </row>
    <row r="7" spans="1:25" s="16" customFormat="1" ht="24" x14ac:dyDescent="0.55000000000000004">
      <c r="A7" s="64" t="s">
        <v>3</v>
      </c>
      <c r="B7" s="17"/>
      <c r="C7" s="64" t="s">
        <v>7</v>
      </c>
      <c r="D7" s="19"/>
      <c r="E7" s="64" t="s">
        <v>8</v>
      </c>
      <c r="F7" s="19"/>
      <c r="G7" s="64" t="s">
        <v>9</v>
      </c>
      <c r="H7" s="19"/>
      <c r="I7" s="65" t="s">
        <v>10</v>
      </c>
      <c r="J7" s="65" t="s">
        <v>10</v>
      </c>
      <c r="K7" s="65" t="s">
        <v>10</v>
      </c>
      <c r="L7" s="19"/>
      <c r="M7" s="65" t="s">
        <v>11</v>
      </c>
      <c r="N7" s="65" t="s">
        <v>11</v>
      </c>
      <c r="O7" s="65" t="s">
        <v>11</v>
      </c>
      <c r="P7" s="19"/>
      <c r="Q7" s="64" t="s">
        <v>7</v>
      </c>
      <c r="R7" s="19"/>
      <c r="S7" s="64" t="s">
        <v>12</v>
      </c>
      <c r="T7" s="19"/>
      <c r="U7" s="64" t="s">
        <v>8</v>
      </c>
      <c r="V7" s="19"/>
      <c r="W7" s="64" t="s">
        <v>9</v>
      </c>
      <c r="X7" s="19"/>
      <c r="Y7" s="68" t="s">
        <v>13</v>
      </c>
    </row>
    <row r="8" spans="1:25" s="16" customFormat="1" ht="24" x14ac:dyDescent="0.55000000000000004">
      <c r="A8" s="65" t="s">
        <v>3</v>
      </c>
      <c r="B8" s="17"/>
      <c r="C8" s="65" t="s">
        <v>7</v>
      </c>
      <c r="D8" s="19"/>
      <c r="E8" s="65" t="s">
        <v>8</v>
      </c>
      <c r="F8" s="19"/>
      <c r="G8" s="65" t="s">
        <v>9</v>
      </c>
      <c r="H8" s="19"/>
      <c r="I8" s="65" t="s">
        <v>7</v>
      </c>
      <c r="J8" s="19"/>
      <c r="K8" s="65" t="s">
        <v>8</v>
      </c>
      <c r="L8" s="19"/>
      <c r="M8" s="65" t="s">
        <v>7</v>
      </c>
      <c r="N8" s="19"/>
      <c r="O8" s="65" t="s">
        <v>14</v>
      </c>
      <c r="P8" s="19"/>
      <c r="Q8" s="65" t="s">
        <v>7</v>
      </c>
      <c r="R8" s="19"/>
      <c r="S8" s="65" t="s">
        <v>12</v>
      </c>
      <c r="T8" s="19"/>
      <c r="U8" s="65" t="s">
        <v>8</v>
      </c>
      <c r="V8" s="19"/>
      <c r="W8" s="65" t="s">
        <v>9</v>
      </c>
      <c r="X8" s="19"/>
      <c r="Y8" s="69"/>
    </row>
    <row r="9" spans="1:25" x14ac:dyDescent="0.45">
      <c r="A9" s="5" t="s">
        <v>15</v>
      </c>
      <c r="C9" s="8">
        <v>2000000</v>
      </c>
      <c r="D9" s="7"/>
      <c r="E9" s="8">
        <v>29200572970</v>
      </c>
      <c r="F9" s="7"/>
      <c r="G9" s="11">
        <v>25368156000</v>
      </c>
      <c r="H9" s="7"/>
      <c r="I9" s="10" t="s">
        <v>138</v>
      </c>
      <c r="J9" s="7"/>
      <c r="K9" s="8" t="s">
        <v>138</v>
      </c>
      <c r="L9" s="7"/>
      <c r="M9" s="8" t="s">
        <v>138</v>
      </c>
      <c r="N9" s="11"/>
      <c r="O9" s="8" t="s">
        <v>138</v>
      </c>
      <c r="P9" s="11"/>
      <c r="Q9" s="8">
        <v>2000000</v>
      </c>
      <c r="R9" s="7"/>
      <c r="S9" s="11">
        <v>9740</v>
      </c>
      <c r="T9" s="7"/>
      <c r="U9" s="8">
        <v>29200572970</v>
      </c>
      <c r="V9" s="7"/>
      <c r="W9" s="11">
        <v>19364094000</v>
      </c>
      <c r="X9" s="7"/>
      <c r="Y9" s="9">
        <v>8.0000000000000002E-3</v>
      </c>
    </row>
    <row r="10" spans="1:25" x14ac:dyDescent="0.45">
      <c r="A10" s="5" t="s">
        <v>16</v>
      </c>
      <c r="C10" s="8">
        <v>18000000</v>
      </c>
      <c r="D10" s="7"/>
      <c r="E10" s="8">
        <v>52416778078</v>
      </c>
      <c r="F10" s="7"/>
      <c r="G10" s="11">
        <v>47952972000</v>
      </c>
      <c r="H10" s="7"/>
      <c r="I10" s="8" t="s">
        <v>138</v>
      </c>
      <c r="J10" s="7"/>
      <c r="K10" s="8" t="s">
        <v>138</v>
      </c>
      <c r="L10" s="7"/>
      <c r="M10" s="11">
        <v>-18000000</v>
      </c>
      <c r="N10" s="11"/>
      <c r="O10" s="11">
        <v>45444576306</v>
      </c>
      <c r="P10" s="11"/>
      <c r="Q10" s="8" t="s">
        <v>138</v>
      </c>
      <c r="R10" s="7"/>
      <c r="S10" s="8" t="s">
        <v>138</v>
      </c>
      <c r="T10" s="7"/>
      <c r="U10" s="8" t="s">
        <v>138</v>
      </c>
      <c r="V10" s="7"/>
      <c r="W10" s="8" t="s">
        <v>138</v>
      </c>
      <c r="X10" s="7"/>
      <c r="Y10" s="59">
        <v>0</v>
      </c>
    </row>
    <row r="11" spans="1:25" x14ac:dyDescent="0.45">
      <c r="A11" s="5" t="s">
        <v>17</v>
      </c>
      <c r="C11" s="8">
        <v>13000000</v>
      </c>
      <c r="D11" s="7"/>
      <c r="E11" s="8">
        <v>138936039480</v>
      </c>
      <c r="F11" s="7"/>
      <c r="G11" s="11">
        <v>119728352250</v>
      </c>
      <c r="H11" s="7"/>
      <c r="I11" s="8" t="s">
        <v>138</v>
      </c>
      <c r="J11" s="7"/>
      <c r="K11" s="8" t="s">
        <v>138</v>
      </c>
      <c r="L11" s="7"/>
      <c r="M11" s="8" t="s">
        <v>138</v>
      </c>
      <c r="N11" s="11"/>
      <c r="O11" s="8" t="s">
        <v>138</v>
      </c>
      <c r="P11" s="11"/>
      <c r="Q11" s="8">
        <v>13000000</v>
      </c>
      <c r="R11" s="7"/>
      <c r="S11" s="11">
        <v>9402</v>
      </c>
      <c r="T11" s="7"/>
      <c r="U11" s="8">
        <v>138936039480</v>
      </c>
      <c r="V11" s="7"/>
      <c r="W11" s="11">
        <v>121498755300</v>
      </c>
      <c r="X11" s="7"/>
      <c r="Y11" s="9">
        <v>0.05</v>
      </c>
    </row>
    <row r="12" spans="1:25" x14ac:dyDescent="0.45">
      <c r="A12" s="5" t="s">
        <v>18</v>
      </c>
      <c r="C12" s="8">
        <v>13239716</v>
      </c>
      <c r="D12" s="7"/>
      <c r="E12" s="8">
        <v>49489426713</v>
      </c>
      <c r="F12" s="7"/>
      <c r="G12" s="11">
        <v>55012727903.363998</v>
      </c>
      <c r="H12" s="7"/>
      <c r="I12" s="8" t="s">
        <v>138</v>
      </c>
      <c r="J12" s="7"/>
      <c r="K12" s="8" t="s">
        <v>138</v>
      </c>
      <c r="L12" s="7"/>
      <c r="M12" s="8" t="s">
        <v>138</v>
      </c>
      <c r="N12" s="11"/>
      <c r="O12" s="8" t="s">
        <v>138</v>
      </c>
      <c r="P12" s="11"/>
      <c r="Q12" s="8">
        <v>13239716</v>
      </c>
      <c r="R12" s="7"/>
      <c r="S12" s="11">
        <v>4853</v>
      </c>
      <c r="T12" s="7"/>
      <c r="U12" s="8">
        <v>49489426713</v>
      </c>
      <c r="V12" s="7"/>
      <c r="W12" s="11">
        <v>63870040314.599403</v>
      </c>
      <c r="X12" s="7"/>
      <c r="Y12" s="9">
        <v>2.63E-2</v>
      </c>
    </row>
    <row r="13" spans="1:25" x14ac:dyDescent="0.45">
      <c r="A13" s="5" t="s">
        <v>19</v>
      </c>
      <c r="C13" s="8">
        <v>15887538</v>
      </c>
      <c r="D13" s="7"/>
      <c r="E13" s="8">
        <v>256348203686</v>
      </c>
      <c r="F13" s="7"/>
      <c r="G13" s="11">
        <v>503860100078.50598</v>
      </c>
      <c r="H13" s="7"/>
      <c r="I13" s="8" t="s">
        <v>138</v>
      </c>
      <c r="J13" s="7"/>
      <c r="K13" s="8" t="s">
        <v>138</v>
      </c>
      <c r="L13" s="7"/>
      <c r="M13" s="8" t="s">
        <v>138</v>
      </c>
      <c r="N13" s="11"/>
      <c r="O13" s="8" t="s">
        <v>138</v>
      </c>
      <c r="P13" s="11"/>
      <c r="Q13" s="8">
        <v>15887538</v>
      </c>
      <c r="R13" s="7"/>
      <c r="S13" s="11">
        <v>30231</v>
      </c>
      <c r="T13" s="7"/>
      <c r="U13" s="8">
        <v>256348203686</v>
      </c>
      <c r="V13" s="7"/>
      <c r="W13" s="11">
        <v>477438399118.396</v>
      </c>
      <c r="X13" s="7"/>
      <c r="Y13" s="9">
        <v>0.19650000000000001</v>
      </c>
    </row>
    <row r="14" spans="1:25" x14ac:dyDescent="0.45">
      <c r="A14" s="5" t="s">
        <v>20</v>
      </c>
      <c r="C14" s="8">
        <v>1000000</v>
      </c>
      <c r="D14" s="7"/>
      <c r="E14" s="8">
        <v>28386317965</v>
      </c>
      <c r="F14" s="7"/>
      <c r="G14" s="11">
        <v>27883102500</v>
      </c>
      <c r="H14" s="7"/>
      <c r="I14" s="8" t="s">
        <v>138</v>
      </c>
      <c r="J14" s="7"/>
      <c r="K14" s="8" t="s">
        <v>138</v>
      </c>
      <c r="L14" s="7"/>
      <c r="M14" s="8" t="s">
        <v>138</v>
      </c>
      <c r="N14" s="11"/>
      <c r="O14" s="8" t="s">
        <v>138</v>
      </c>
      <c r="P14" s="11"/>
      <c r="Q14" s="8">
        <v>1000000</v>
      </c>
      <c r="R14" s="7"/>
      <c r="S14" s="11">
        <v>24310</v>
      </c>
      <c r="T14" s="7"/>
      <c r="U14" s="11">
        <v>28386317965</v>
      </c>
      <c r="V14" s="7"/>
      <c r="W14" s="11">
        <v>24165355500</v>
      </c>
      <c r="X14" s="7"/>
      <c r="Y14" s="9">
        <v>9.9000000000000008E-3</v>
      </c>
    </row>
    <row r="15" spans="1:25" x14ac:dyDescent="0.45">
      <c r="A15" s="5" t="s">
        <v>21</v>
      </c>
      <c r="C15" s="8">
        <v>163586</v>
      </c>
      <c r="D15" s="7"/>
      <c r="E15" s="8">
        <v>26134632509</v>
      </c>
      <c r="F15" s="7"/>
      <c r="G15" s="11">
        <v>23593471318.196999</v>
      </c>
      <c r="H15" s="7"/>
      <c r="I15" s="8" t="s">
        <v>138</v>
      </c>
      <c r="J15" s="7"/>
      <c r="K15" s="8" t="s">
        <v>138</v>
      </c>
      <c r="L15" s="7"/>
      <c r="M15" s="11">
        <v>-28000</v>
      </c>
      <c r="N15" s="11"/>
      <c r="O15" s="11">
        <v>4064578088</v>
      </c>
      <c r="P15" s="11"/>
      <c r="Q15" s="8">
        <v>135586</v>
      </c>
      <c r="R15" s="7"/>
      <c r="S15" s="11">
        <v>146060</v>
      </c>
      <c r="T15" s="7"/>
      <c r="U15" s="11">
        <v>21661329719</v>
      </c>
      <c r="V15" s="7"/>
      <c r="W15" s="11">
        <v>19685859197.598</v>
      </c>
      <c r="X15" s="7"/>
      <c r="Y15" s="9">
        <v>8.0999999999999996E-3</v>
      </c>
    </row>
    <row r="16" spans="1:25" x14ac:dyDescent="0.45">
      <c r="A16" s="5" t="s">
        <v>22</v>
      </c>
      <c r="C16" s="8">
        <v>2200000</v>
      </c>
      <c r="D16" s="7"/>
      <c r="E16" s="8">
        <v>145559952381</v>
      </c>
      <c r="F16" s="7"/>
      <c r="G16" s="11">
        <v>135697765500</v>
      </c>
      <c r="H16" s="7"/>
      <c r="I16" s="8" t="s">
        <v>138</v>
      </c>
      <c r="J16" s="7"/>
      <c r="K16" s="8" t="s">
        <v>138</v>
      </c>
      <c r="L16" s="7"/>
      <c r="M16" s="8" t="s">
        <v>138</v>
      </c>
      <c r="N16" s="11"/>
      <c r="O16" s="8" t="s">
        <v>138</v>
      </c>
      <c r="P16" s="11"/>
      <c r="Q16" s="8">
        <v>2200000</v>
      </c>
      <c r="R16" s="7"/>
      <c r="S16" s="11">
        <v>60210</v>
      </c>
      <c r="T16" s="7"/>
      <c r="U16" s="11">
        <v>145559952381</v>
      </c>
      <c r="V16" s="7"/>
      <c r="W16" s="11">
        <v>131673851100</v>
      </c>
      <c r="X16" s="7"/>
      <c r="Y16" s="9">
        <v>5.4199999999999998E-2</v>
      </c>
    </row>
    <row r="17" spans="1:25" x14ac:dyDescent="0.45">
      <c r="A17" s="5" t="s">
        <v>23</v>
      </c>
      <c r="C17" s="8">
        <v>300000</v>
      </c>
      <c r="D17" s="7"/>
      <c r="E17" s="8">
        <v>27614892858</v>
      </c>
      <c r="F17" s="7"/>
      <c r="G17" s="11">
        <v>23558985000</v>
      </c>
      <c r="H17" s="7"/>
      <c r="I17" s="8" t="s">
        <v>138</v>
      </c>
      <c r="J17" s="7"/>
      <c r="K17" s="8" t="s">
        <v>138</v>
      </c>
      <c r="L17" s="7"/>
      <c r="M17" s="8" t="s">
        <v>138</v>
      </c>
      <c r="N17" s="11"/>
      <c r="O17" s="8" t="s">
        <v>138</v>
      </c>
      <c r="P17" s="11"/>
      <c r="Q17" s="8">
        <v>300000</v>
      </c>
      <c r="R17" s="7"/>
      <c r="S17" s="11">
        <v>68270</v>
      </c>
      <c r="T17" s="7"/>
      <c r="U17" s="11">
        <v>27614892858</v>
      </c>
      <c r="V17" s="7"/>
      <c r="W17" s="11">
        <v>20359138050</v>
      </c>
      <c r="X17" s="7"/>
      <c r="Y17" s="9">
        <v>8.3999999999999995E-3</v>
      </c>
    </row>
    <row r="18" spans="1:25" x14ac:dyDescent="0.45">
      <c r="A18" s="5" t="s">
        <v>24</v>
      </c>
      <c r="C18" s="8">
        <v>1140000</v>
      </c>
      <c r="D18" s="7"/>
      <c r="E18" s="8">
        <v>96839763649</v>
      </c>
      <c r="F18" s="7"/>
      <c r="G18" s="11">
        <v>97224352515</v>
      </c>
      <c r="H18" s="7"/>
      <c r="I18" s="8" t="s">
        <v>138</v>
      </c>
      <c r="J18" s="7"/>
      <c r="K18" s="8" t="s">
        <v>138</v>
      </c>
      <c r="L18" s="7"/>
      <c r="M18" s="8" t="s">
        <v>138</v>
      </c>
      <c r="N18" s="11"/>
      <c r="O18" s="8" t="s">
        <v>138</v>
      </c>
      <c r="P18" s="11"/>
      <c r="Q18" s="8">
        <v>1140000</v>
      </c>
      <c r="R18" s="7"/>
      <c r="S18" s="11">
        <v>80492</v>
      </c>
      <c r="T18" s="7"/>
      <c r="U18" s="11">
        <v>96839763649</v>
      </c>
      <c r="V18" s="7"/>
      <c r="W18" s="11">
        <v>91214902764</v>
      </c>
      <c r="X18" s="7"/>
      <c r="Y18" s="9">
        <v>3.7499999999999999E-2</v>
      </c>
    </row>
    <row r="19" spans="1:25" x14ac:dyDescent="0.45">
      <c r="A19" s="5" t="s">
        <v>25</v>
      </c>
      <c r="C19" s="8">
        <v>1687747</v>
      </c>
      <c r="D19" s="7"/>
      <c r="E19" s="8">
        <v>10988152948</v>
      </c>
      <c r="F19" s="7"/>
      <c r="G19" s="11">
        <v>12012367122.306</v>
      </c>
      <c r="H19" s="7"/>
      <c r="I19" s="8" t="s">
        <v>138</v>
      </c>
      <c r="J19" s="7"/>
      <c r="K19" s="8" t="s">
        <v>138</v>
      </c>
      <c r="L19" s="7"/>
      <c r="M19" s="11">
        <v>-1106634</v>
      </c>
      <c r="N19" s="11"/>
      <c r="O19" s="11">
        <v>7882966710</v>
      </c>
      <c r="P19" s="11"/>
      <c r="Q19" s="8">
        <v>581113</v>
      </c>
      <c r="R19" s="7"/>
      <c r="S19" s="11">
        <v>7320</v>
      </c>
      <c r="T19" s="7"/>
      <c r="U19" s="11">
        <v>3783362390</v>
      </c>
      <c r="V19" s="7"/>
      <c r="W19" s="11">
        <v>4228437364.3979998</v>
      </c>
      <c r="X19" s="7"/>
      <c r="Y19" s="9">
        <v>1.6999999999999999E-3</v>
      </c>
    </row>
    <row r="20" spans="1:25" x14ac:dyDescent="0.45">
      <c r="A20" s="5" t="s">
        <v>26</v>
      </c>
      <c r="C20" s="8">
        <v>422327</v>
      </c>
      <c r="D20" s="7"/>
      <c r="E20" s="8">
        <v>5500809175</v>
      </c>
      <c r="F20" s="7"/>
      <c r="G20" s="11">
        <v>4647342688.6545</v>
      </c>
      <c r="H20" s="7"/>
      <c r="I20" s="8" t="s">
        <v>138</v>
      </c>
      <c r="J20" s="7"/>
      <c r="K20" s="8" t="s">
        <v>138</v>
      </c>
      <c r="L20" s="7"/>
      <c r="M20" s="8" t="s">
        <v>138</v>
      </c>
      <c r="N20" s="11"/>
      <c r="O20" s="8" t="s">
        <v>138</v>
      </c>
      <c r="P20" s="11"/>
      <c r="Q20" s="8">
        <v>422327</v>
      </c>
      <c r="R20" s="7"/>
      <c r="S20" s="11">
        <v>11040</v>
      </c>
      <c r="T20" s="7"/>
      <c r="U20" s="11">
        <v>5500809175</v>
      </c>
      <c r="V20" s="7"/>
      <c r="W20" s="11">
        <v>4634748264.0240002</v>
      </c>
      <c r="X20" s="7"/>
      <c r="Y20" s="9">
        <v>1.9E-3</v>
      </c>
    </row>
    <row r="21" spans="1:25" x14ac:dyDescent="0.45">
      <c r="A21" s="5" t="s">
        <v>27</v>
      </c>
      <c r="C21" s="8">
        <v>161369</v>
      </c>
      <c r="D21" s="7"/>
      <c r="E21" s="8">
        <v>2853649396</v>
      </c>
      <c r="F21" s="7"/>
      <c r="G21" s="11">
        <v>2900352497.3104501</v>
      </c>
      <c r="H21" s="7"/>
      <c r="I21" s="8" t="s">
        <v>138</v>
      </c>
      <c r="J21" s="7"/>
      <c r="K21" s="8" t="s">
        <v>138</v>
      </c>
      <c r="L21" s="7"/>
      <c r="M21" s="11">
        <v>-161369</v>
      </c>
      <c r="N21" s="11"/>
      <c r="O21" s="11">
        <v>1789007547</v>
      </c>
      <c r="P21" s="11"/>
      <c r="Q21" s="8" t="s">
        <v>138</v>
      </c>
      <c r="R21" s="7"/>
      <c r="S21" s="8" t="s">
        <v>138</v>
      </c>
      <c r="T21" s="7"/>
      <c r="U21" s="8" t="s">
        <v>138</v>
      </c>
      <c r="V21" s="7"/>
      <c r="W21" s="8" t="s">
        <v>138</v>
      </c>
      <c r="X21" s="7"/>
      <c r="Y21" s="59">
        <v>0</v>
      </c>
    </row>
    <row r="22" spans="1:25" x14ac:dyDescent="0.45">
      <c r="A22" s="5" t="s">
        <v>28</v>
      </c>
      <c r="C22" s="8">
        <v>13055</v>
      </c>
      <c r="D22" s="7"/>
      <c r="E22" s="8">
        <v>326794391</v>
      </c>
      <c r="F22" s="7"/>
      <c r="G22" s="11">
        <v>1468617660.9719999</v>
      </c>
      <c r="H22" s="7"/>
      <c r="I22" s="8" t="s">
        <v>138</v>
      </c>
      <c r="J22" s="7"/>
      <c r="K22" s="8" t="s">
        <v>138</v>
      </c>
      <c r="L22" s="7"/>
      <c r="M22" s="8" t="s">
        <v>138</v>
      </c>
      <c r="N22" s="11"/>
      <c r="O22" s="8" t="s">
        <v>138</v>
      </c>
      <c r="P22" s="11"/>
      <c r="Q22" s="8">
        <v>13055</v>
      </c>
      <c r="R22" s="7"/>
      <c r="S22" s="11">
        <v>105956</v>
      </c>
      <c r="T22" s="7"/>
      <c r="U22" s="11">
        <v>326794391</v>
      </c>
      <c r="V22" s="7"/>
      <c r="W22" s="11">
        <v>1375025209.299</v>
      </c>
      <c r="X22" s="7"/>
      <c r="Y22" s="9">
        <v>5.9999999999999995E-4</v>
      </c>
    </row>
    <row r="23" spans="1:25" x14ac:dyDescent="0.45">
      <c r="A23" s="5" t="s">
        <v>29</v>
      </c>
      <c r="C23" s="8">
        <v>599500</v>
      </c>
      <c r="D23" s="7"/>
      <c r="E23" s="8">
        <v>7110667543</v>
      </c>
      <c r="F23" s="7"/>
      <c r="G23" s="11">
        <v>6573140714.25</v>
      </c>
      <c r="H23" s="7"/>
      <c r="I23" s="8" t="s">
        <v>138</v>
      </c>
      <c r="J23" s="7"/>
      <c r="K23" s="8" t="s">
        <v>138</v>
      </c>
      <c r="L23" s="7"/>
      <c r="M23" s="11">
        <v>-599500</v>
      </c>
      <c r="N23" s="11"/>
      <c r="O23" s="11">
        <v>6265245385</v>
      </c>
      <c r="P23" s="11"/>
      <c r="Q23" s="8" t="s">
        <v>138</v>
      </c>
      <c r="R23" s="7"/>
      <c r="S23" s="8" t="s">
        <v>138</v>
      </c>
      <c r="T23" s="7"/>
      <c r="U23" s="8" t="s">
        <v>138</v>
      </c>
      <c r="V23" s="7"/>
      <c r="W23" s="8" t="s">
        <v>138</v>
      </c>
      <c r="X23" s="7"/>
      <c r="Y23" s="59">
        <v>0</v>
      </c>
    </row>
    <row r="24" spans="1:25" x14ac:dyDescent="0.45">
      <c r="A24" s="5" t="s">
        <v>30</v>
      </c>
      <c r="C24" s="8">
        <v>1073107</v>
      </c>
      <c r="D24" s="7"/>
      <c r="E24" s="8">
        <v>20050634419</v>
      </c>
      <c r="F24" s="7"/>
      <c r="G24" s="11">
        <v>20354122736.7314</v>
      </c>
      <c r="H24" s="7"/>
      <c r="I24" s="8" t="s">
        <v>138</v>
      </c>
      <c r="J24" s="7"/>
      <c r="K24" s="8" t="s">
        <v>138</v>
      </c>
      <c r="L24" s="7"/>
      <c r="M24" s="8" t="s">
        <v>138</v>
      </c>
      <c r="N24" s="11"/>
      <c r="O24" s="8" t="s">
        <v>138</v>
      </c>
      <c r="P24" s="11"/>
      <c r="Q24" s="8">
        <v>1073107</v>
      </c>
      <c r="R24" s="7"/>
      <c r="S24" s="11">
        <v>17270</v>
      </c>
      <c r="T24" s="7"/>
      <c r="U24" s="11">
        <v>20050634419</v>
      </c>
      <c r="V24" s="7"/>
      <c r="W24" s="11">
        <v>18422289170.554501</v>
      </c>
      <c r="X24" s="7"/>
      <c r="Y24" s="9">
        <v>7.6E-3</v>
      </c>
    </row>
    <row r="25" spans="1:25" x14ac:dyDescent="0.45">
      <c r="A25" s="5" t="s">
        <v>31</v>
      </c>
      <c r="C25" s="8">
        <v>10327500</v>
      </c>
      <c r="D25" s="7"/>
      <c r="E25" s="8">
        <v>139259330252</v>
      </c>
      <c r="F25" s="7"/>
      <c r="G25" s="11">
        <v>121139406225</v>
      </c>
      <c r="H25" s="7"/>
      <c r="I25" s="8" t="s">
        <v>138</v>
      </c>
      <c r="J25" s="7"/>
      <c r="K25" s="8" t="s">
        <v>138</v>
      </c>
      <c r="L25" s="7"/>
      <c r="M25" s="11">
        <v>-400000</v>
      </c>
      <c r="N25" s="11"/>
      <c r="O25" s="11">
        <v>4364883572</v>
      </c>
      <c r="P25" s="11"/>
      <c r="Q25" s="8">
        <v>9927500</v>
      </c>
      <c r="R25" s="7"/>
      <c r="S25" s="11">
        <v>10300</v>
      </c>
      <c r="T25" s="7"/>
      <c r="U25" s="11">
        <v>133865601650</v>
      </c>
      <c r="V25" s="7"/>
      <c r="W25" s="11">
        <v>101644843162.5</v>
      </c>
      <c r="X25" s="7"/>
      <c r="Y25" s="9">
        <v>4.1799999999999997E-2</v>
      </c>
    </row>
    <row r="26" spans="1:25" x14ac:dyDescent="0.45">
      <c r="A26" s="5" t="s">
        <v>32</v>
      </c>
      <c r="C26" s="8">
        <v>9440200</v>
      </c>
      <c r="D26" s="7"/>
      <c r="E26" s="8">
        <v>127459558687</v>
      </c>
      <c r="F26" s="7"/>
      <c r="G26" s="11">
        <v>95060232105.300003</v>
      </c>
      <c r="H26" s="7"/>
      <c r="I26" s="8" t="s">
        <v>138</v>
      </c>
      <c r="J26" s="7"/>
      <c r="K26" s="8" t="s">
        <v>138</v>
      </c>
      <c r="L26" s="7"/>
      <c r="M26" s="8" t="s">
        <v>138</v>
      </c>
      <c r="N26" s="11"/>
      <c r="O26" s="8" t="s">
        <v>138</v>
      </c>
      <c r="P26" s="11"/>
      <c r="Q26" s="8">
        <v>9440200</v>
      </c>
      <c r="R26" s="7"/>
      <c r="S26" s="11">
        <v>9890</v>
      </c>
      <c r="T26" s="7"/>
      <c r="U26" s="11">
        <v>127459558687</v>
      </c>
      <c r="V26" s="7"/>
      <c r="W26" s="11">
        <v>92808064710.899994</v>
      </c>
      <c r="X26" s="7"/>
      <c r="Y26" s="9">
        <v>3.8199999999999998E-2</v>
      </c>
    </row>
    <row r="27" spans="1:25" x14ac:dyDescent="0.45">
      <c r="A27" s="5" t="s">
        <v>33</v>
      </c>
      <c r="C27" s="8">
        <v>7100000</v>
      </c>
      <c r="D27" s="7"/>
      <c r="E27" s="8">
        <v>67478477464</v>
      </c>
      <c r="F27" s="7"/>
      <c r="G27" s="11">
        <v>58367633850</v>
      </c>
      <c r="H27" s="7"/>
      <c r="I27" s="8" t="s">
        <v>138</v>
      </c>
      <c r="J27" s="7"/>
      <c r="K27" s="8" t="s">
        <v>138</v>
      </c>
      <c r="L27" s="7"/>
      <c r="M27" s="8" t="s">
        <v>138</v>
      </c>
      <c r="N27" s="11"/>
      <c r="O27" s="8" t="s">
        <v>138</v>
      </c>
      <c r="P27" s="11"/>
      <c r="Q27" s="8">
        <v>7100000</v>
      </c>
      <c r="R27" s="7"/>
      <c r="S27" s="8">
        <v>6820</v>
      </c>
      <c r="T27" s="7"/>
      <c r="U27" s="11">
        <v>67478477464</v>
      </c>
      <c r="V27" s="7"/>
      <c r="W27" s="11">
        <v>48133889100</v>
      </c>
      <c r="X27" s="7"/>
      <c r="Y27" s="9">
        <v>1.9800000000000002E-2</v>
      </c>
    </row>
    <row r="28" spans="1:25" x14ac:dyDescent="0.45">
      <c r="A28" s="5" t="s">
        <v>34</v>
      </c>
      <c r="C28" s="8">
        <v>334132</v>
      </c>
      <c r="D28" s="7"/>
      <c r="E28" s="8">
        <v>3899794722</v>
      </c>
      <c r="F28" s="7"/>
      <c r="G28" s="11">
        <v>2208757032.0900002</v>
      </c>
      <c r="H28" s="7"/>
      <c r="I28" s="8" t="s">
        <v>138</v>
      </c>
      <c r="J28" s="7"/>
      <c r="K28" s="8" t="s">
        <v>138</v>
      </c>
      <c r="L28" s="7"/>
      <c r="M28" s="8" t="s">
        <v>138</v>
      </c>
      <c r="N28" s="11"/>
      <c r="O28" s="8" t="s">
        <v>138</v>
      </c>
      <c r="P28" s="11"/>
      <c r="Q28" s="8">
        <v>334132</v>
      </c>
      <c r="R28" s="7"/>
      <c r="S28" s="11">
        <v>6310</v>
      </c>
      <c r="T28" s="7"/>
      <c r="U28" s="11">
        <v>3899794722</v>
      </c>
      <c r="V28" s="7"/>
      <c r="W28" s="11">
        <v>2095828101.1259999</v>
      </c>
      <c r="X28" s="7"/>
      <c r="Y28" s="9">
        <v>8.9999999999999998E-4</v>
      </c>
    </row>
    <row r="29" spans="1:25" x14ac:dyDescent="0.45">
      <c r="A29" s="5" t="s">
        <v>35</v>
      </c>
      <c r="C29" s="8">
        <v>7605975</v>
      </c>
      <c r="D29" s="7"/>
      <c r="E29" s="8">
        <v>107976974161</v>
      </c>
      <c r="F29" s="7"/>
      <c r="G29" s="11">
        <v>69029368567.087494</v>
      </c>
      <c r="H29" s="7"/>
      <c r="I29" s="8" t="s">
        <v>138</v>
      </c>
      <c r="J29" s="7"/>
      <c r="K29" s="8" t="s">
        <v>138</v>
      </c>
      <c r="L29" s="7"/>
      <c r="M29" s="8" t="s">
        <v>138</v>
      </c>
      <c r="N29" s="11"/>
      <c r="O29" s="8" t="s">
        <v>138</v>
      </c>
      <c r="P29" s="11"/>
      <c r="Q29" s="8">
        <v>7605975</v>
      </c>
      <c r="R29" s="7"/>
      <c r="S29" s="11">
        <v>8660</v>
      </c>
      <c r="T29" s="7"/>
      <c r="U29" s="11">
        <v>107976974161</v>
      </c>
      <c r="V29" s="7"/>
      <c r="W29" s="11">
        <v>65475830426.175003</v>
      </c>
      <c r="X29" s="7"/>
      <c r="Y29" s="9">
        <v>2.7E-2</v>
      </c>
    </row>
    <row r="30" spans="1:25" x14ac:dyDescent="0.45">
      <c r="A30" s="5" t="s">
        <v>36</v>
      </c>
      <c r="C30" s="8">
        <v>2602328</v>
      </c>
      <c r="D30" s="7"/>
      <c r="E30" s="8">
        <v>26511803070</v>
      </c>
      <c r="F30" s="7"/>
      <c r="G30" s="11">
        <v>30912787573.380001</v>
      </c>
      <c r="H30" s="7"/>
      <c r="I30" s="8" t="s">
        <v>138</v>
      </c>
      <c r="J30" s="7"/>
      <c r="K30" s="8" t="s">
        <v>138</v>
      </c>
      <c r="L30" s="7"/>
      <c r="M30" s="8" t="s">
        <v>138</v>
      </c>
      <c r="N30" s="11"/>
      <c r="O30" s="8" t="s">
        <v>138</v>
      </c>
      <c r="P30" s="11"/>
      <c r="Q30" s="8">
        <v>2602328</v>
      </c>
      <c r="R30" s="7"/>
      <c r="S30" s="11">
        <v>8940</v>
      </c>
      <c r="T30" s="7"/>
      <c r="U30" s="11">
        <v>26511803070</v>
      </c>
      <c r="V30" s="7"/>
      <c r="W30" s="11">
        <v>23126386686.695999</v>
      </c>
      <c r="X30" s="7"/>
      <c r="Y30" s="9">
        <v>9.4999999999999998E-3</v>
      </c>
    </row>
    <row r="31" spans="1:25" x14ac:dyDescent="0.45">
      <c r="A31" s="5" t="s">
        <v>37</v>
      </c>
      <c r="C31" s="8">
        <v>8300000</v>
      </c>
      <c r="D31" s="7"/>
      <c r="E31" s="8">
        <v>111681365180</v>
      </c>
      <c r="F31" s="7"/>
      <c r="G31" s="11">
        <v>86466445200</v>
      </c>
      <c r="H31" s="7"/>
      <c r="I31" s="8" t="s">
        <v>138</v>
      </c>
      <c r="J31" s="7"/>
      <c r="K31" s="8" t="s">
        <v>138</v>
      </c>
      <c r="L31" s="7"/>
      <c r="M31" s="8" t="s">
        <v>138</v>
      </c>
      <c r="N31" s="11"/>
      <c r="O31" s="8" t="s">
        <v>138</v>
      </c>
      <c r="P31" s="11"/>
      <c r="Q31" s="8">
        <v>8300000</v>
      </c>
      <c r="R31" s="7"/>
      <c r="S31" s="11">
        <v>9510</v>
      </c>
      <c r="T31" s="7"/>
      <c r="U31" s="11">
        <v>111681365180</v>
      </c>
      <c r="V31" s="7"/>
      <c r="W31" s="11">
        <v>78463348650</v>
      </c>
      <c r="X31" s="7"/>
      <c r="Y31" s="9">
        <v>3.2300000000000002E-2</v>
      </c>
    </row>
    <row r="32" spans="1:25" x14ac:dyDescent="0.45">
      <c r="A32" s="5" t="s">
        <v>38</v>
      </c>
      <c r="C32" s="8">
        <v>6951664</v>
      </c>
      <c r="D32" s="7"/>
      <c r="E32" s="8">
        <v>102355370550</v>
      </c>
      <c r="F32" s="7"/>
      <c r="G32" s="11">
        <v>64127598840.575996</v>
      </c>
      <c r="H32" s="7"/>
      <c r="I32" s="8" t="s">
        <v>138</v>
      </c>
      <c r="J32" s="7"/>
      <c r="K32" s="8" t="s">
        <v>138</v>
      </c>
      <c r="L32" s="7"/>
      <c r="M32" s="8" t="s">
        <v>138</v>
      </c>
      <c r="N32" s="11"/>
      <c r="O32" s="8" t="s">
        <v>138</v>
      </c>
      <c r="P32" s="11"/>
      <c r="Q32" s="8">
        <v>6951664</v>
      </c>
      <c r="R32" s="7"/>
      <c r="S32" s="11">
        <v>9140</v>
      </c>
      <c r="T32" s="7"/>
      <c r="U32" s="11">
        <v>102355370550</v>
      </c>
      <c r="V32" s="7"/>
      <c r="W32" s="11">
        <v>63160156616.688004</v>
      </c>
      <c r="X32" s="7"/>
      <c r="Y32" s="9">
        <v>2.5999999999999999E-2</v>
      </c>
    </row>
    <row r="33" spans="1:25" x14ac:dyDescent="0.45">
      <c r="A33" s="5" t="s">
        <v>39</v>
      </c>
      <c r="C33" s="8">
        <v>20217153</v>
      </c>
      <c r="D33" s="7"/>
      <c r="E33" s="8">
        <v>280166962665</v>
      </c>
      <c r="F33" s="7"/>
      <c r="G33" s="11">
        <v>248196232604.677</v>
      </c>
      <c r="H33" s="7"/>
      <c r="I33" s="8" t="s">
        <v>138</v>
      </c>
      <c r="J33" s="7"/>
      <c r="K33" s="8" t="s">
        <v>138</v>
      </c>
      <c r="L33" s="7"/>
      <c r="M33" s="11">
        <v>-600000</v>
      </c>
      <c r="N33" s="11"/>
      <c r="O33" s="11">
        <v>7398676079</v>
      </c>
      <c r="P33" s="11"/>
      <c r="Q33" s="8">
        <v>19617153</v>
      </c>
      <c r="R33" s="7"/>
      <c r="S33" s="11">
        <v>12440</v>
      </c>
      <c r="T33" s="7"/>
      <c r="U33" s="11">
        <v>271852232217</v>
      </c>
      <c r="V33" s="7"/>
      <c r="W33" s="11">
        <v>242585360889.246</v>
      </c>
      <c r="X33" s="7"/>
      <c r="Y33" s="9">
        <v>9.9900000000000003E-2</v>
      </c>
    </row>
    <row r="34" spans="1:25" x14ac:dyDescent="0.45">
      <c r="A34" s="5" t="s">
        <v>40</v>
      </c>
      <c r="C34" s="8">
        <v>45631189</v>
      </c>
      <c r="D34" s="7"/>
      <c r="E34" s="8">
        <v>119075241131</v>
      </c>
      <c r="F34" s="7"/>
      <c r="G34" s="11">
        <v>65408663499.498901</v>
      </c>
      <c r="H34" s="7"/>
      <c r="I34" s="8" t="s">
        <v>138</v>
      </c>
      <c r="J34" s="7"/>
      <c r="K34" s="8" t="s">
        <v>138</v>
      </c>
      <c r="L34" s="7"/>
      <c r="M34" s="8" t="s">
        <v>138</v>
      </c>
      <c r="N34" s="11"/>
      <c r="O34" s="8" t="s">
        <v>138</v>
      </c>
      <c r="P34" s="11"/>
      <c r="Q34" s="8">
        <v>45631189</v>
      </c>
      <c r="R34" s="7"/>
      <c r="S34" s="11">
        <v>1184</v>
      </c>
      <c r="T34" s="7"/>
      <c r="U34" s="11">
        <v>119075241131</v>
      </c>
      <c r="V34" s="7"/>
      <c r="W34" s="11">
        <v>53705865175.732803</v>
      </c>
      <c r="X34" s="7"/>
      <c r="Y34" s="9">
        <v>2.2100000000000002E-2</v>
      </c>
    </row>
    <row r="35" spans="1:25" x14ac:dyDescent="0.45">
      <c r="A35" s="5" t="s">
        <v>41</v>
      </c>
      <c r="C35" s="8">
        <v>6749489</v>
      </c>
      <c r="D35" s="7"/>
      <c r="E35" s="8">
        <v>224488226765</v>
      </c>
      <c r="F35" s="7"/>
      <c r="G35" s="11">
        <v>131234485811.202</v>
      </c>
      <c r="H35" s="7"/>
      <c r="I35" s="8" t="s">
        <v>138</v>
      </c>
      <c r="J35" s="7"/>
      <c r="K35" s="8" t="s">
        <v>138</v>
      </c>
      <c r="L35" s="7"/>
      <c r="M35" s="11">
        <v>-600000</v>
      </c>
      <c r="N35" s="11"/>
      <c r="O35" s="11">
        <v>10181198128</v>
      </c>
      <c r="P35" s="11"/>
      <c r="Q35" s="8">
        <v>6149489</v>
      </c>
      <c r="R35" s="7"/>
      <c r="S35" s="11">
        <v>18040</v>
      </c>
      <c r="T35" s="7"/>
      <c r="U35" s="11">
        <v>204532206973</v>
      </c>
      <c r="V35" s="7"/>
      <c r="W35" s="11">
        <v>110276707709.718</v>
      </c>
      <c r="X35" s="7"/>
      <c r="Y35" s="9">
        <v>4.5400000000000003E-2</v>
      </c>
    </row>
    <row r="36" spans="1:25" x14ac:dyDescent="0.45">
      <c r="A36" s="5" t="s">
        <v>42</v>
      </c>
      <c r="C36" s="8">
        <v>969025</v>
      </c>
      <c r="D36" s="7"/>
      <c r="E36" s="8">
        <v>209971961614</v>
      </c>
      <c r="F36" s="7"/>
      <c r="G36" s="11">
        <v>129495764163.54401</v>
      </c>
      <c r="H36" s="7"/>
      <c r="I36" s="8" t="s">
        <v>138</v>
      </c>
      <c r="J36" s="7"/>
      <c r="K36" s="8" t="s">
        <v>138</v>
      </c>
      <c r="L36" s="7"/>
      <c r="M36" s="8" t="s">
        <v>138</v>
      </c>
      <c r="N36" s="11"/>
      <c r="O36" s="8" t="s">
        <v>138</v>
      </c>
      <c r="P36" s="11"/>
      <c r="Q36" s="8">
        <v>969025</v>
      </c>
      <c r="R36" s="7"/>
      <c r="S36" s="11">
        <v>149058</v>
      </c>
      <c r="T36" s="7"/>
      <c r="U36" s="11">
        <v>209971961614</v>
      </c>
      <c r="V36" s="7"/>
      <c r="W36" s="11">
        <v>143581504925.72299</v>
      </c>
      <c r="X36" s="7"/>
      <c r="Y36" s="9">
        <v>5.91E-2</v>
      </c>
    </row>
    <row r="37" spans="1:25" x14ac:dyDescent="0.45">
      <c r="A37" s="5" t="s">
        <v>43</v>
      </c>
      <c r="C37" s="8">
        <v>6844597</v>
      </c>
      <c r="D37" s="7"/>
      <c r="E37" s="8">
        <v>107118366681</v>
      </c>
      <c r="F37" s="7"/>
      <c r="G37" s="11">
        <v>109882527112.778</v>
      </c>
      <c r="H37" s="7"/>
      <c r="I37" s="8" t="s">
        <v>138</v>
      </c>
      <c r="J37" s="7"/>
      <c r="K37" s="8" t="s">
        <v>138</v>
      </c>
      <c r="L37" s="7"/>
      <c r="M37" s="8" t="s">
        <v>138</v>
      </c>
      <c r="N37" s="11"/>
      <c r="O37" s="8" t="s">
        <v>138</v>
      </c>
      <c r="P37" s="11"/>
      <c r="Q37" s="8">
        <v>6844597</v>
      </c>
      <c r="R37" s="7"/>
      <c r="S37" s="11">
        <v>15760</v>
      </c>
      <c r="T37" s="7"/>
      <c r="U37" s="11">
        <v>107118366681</v>
      </c>
      <c r="V37" s="7"/>
      <c r="W37" s="11">
        <v>107229017170.116</v>
      </c>
      <c r="X37" s="7"/>
      <c r="Y37" s="9">
        <v>4.41E-2</v>
      </c>
    </row>
    <row r="38" spans="1:25" x14ac:dyDescent="0.45">
      <c r="A38" s="5" t="s">
        <v>44</v>
      </c>
      <c r="C38" s="8">
        <v>1227389</v>
      </c>
      <c r="D38" s="7"/>
      <c r="E38" s="8">
        <v>17214673716</v>
      </c>
      <c r="F38" s="7"/>
      <c r="G38" s="11">
        <v>17813256117.57</v>
      </c>
      <c r="H38" s="7"/>
      <c r="I38" s="8" t="s">
        <v>138</v>
      </c>
      <c r="J38" s="7"/>
      <c r="K38" s="8" t="s">
        <v>138</v>
      </c>
      <c r="L38" s="7"/>
      <c r="M38" s="8" t="s">
        <v>138</v>
      </c>
      <c r="N38" s="11"/>
      <c r="O38" s="8" t="s">
        <v>138</v>
      </c>
      <c r="P38" s="11"/>
      <c r="Q38" s="8">
        <v>1227389</v>
      </c>
      <c r="R38" s="7"/>
      <c r="S38" s="11">
        <v>14190</v>
      </c>
      <c r="T38" s="7"/>
      <c r="U38" s="11">
        <v>17214673716</v>
      </c>
      <c r="V38" s="7"/>
      <c r="W38" s="11">
        <v>17313020843.0355</v>
      </c>
      <c r="X38" s="7"/>
      <c r="Y38" s="9">
        <v>7.1000000000000004E-3</v>
      </c>
    </row>
    <row r="39" spans="1:25" x14ac:dyDescent="0.45">
      <c r="A39" s="5" t="s">
        <v>45</v>
      </c>
      <c r="C39" s="8">
        <v>10181836</v>
      </c>
      <c r="D39" s="7"/>
      <c r="E39" s="8">
        <v>140534679297</v>
      </c>
      <c r="F39" s="7"/>
      <c r="G39" s="11">
        <v>114167745975.024</v>
      </c>
      <c r="H39" s="7"/>
      <c r="I39" s="8" t="s">
        <v>138</v>
      </c>
      <c r="J39" s="7"/>
      <c r="K39" s="8" t="s">
        <v>138</v>
      </c>
      <c r="L39" s="7"/>
      <c r="M39" s="8" t="s">
        <v>138</v>
      </c>
      <c r="N39" s="11"/>
      <c r="O39" s="8" t="s">
        <v>138</v>
      </c>
      <c r="P39" s="11"/>
      <c r="Q39" s="8">
        <v>10181836</v>
      </c>
      <c r="R39" s="7"/>
      <c r="S39" s="11">
        <v>12460</v>
      </c>
      <c r="T39" s="7"/>
      <c r="U39" s="11">
        <v>140534679266</v>
      </c>
      <c r="V39" s="7"/>
      <c r="W39" s="11">
        <v>126110825784.468</v>
      </c>
      <c r="X39" s="7"/>
      <c r="Y39" s="9">
        <v>5.1900000000000002E-2</v>
      </c>
    </row>
    <row r="40" spans="1:25" x14ac:dyDescent="0.45">
      <c r="A40" s="5" t="s">
        <v>46</v>
      </c>
      <c r="C40" s="8">
        <v>2900000</v>
      </c>
      <c r="D40" s="7"/>
      <c r="E40" s="8">
        <v>60886261283</v>
      </c>
      <c r="F40" s="7"/>
      <c r="G40" s="11">
        <f>52120029600-40</f>
        <v>52120029560</v>
      </c>
      <c r="H40" s="7"/>
      <c r="I40" s="8" t="s">
        <v>138</v>
      </c>
      <c r="J40" s="7"/>
      <c r="K40" s="8" t="s">
        <v>138</v>
      </c>
      <c r="L40" s="7"/>
      <c r="M40" s="8" t="s">
        <v>138</v>
      </c>
      <c r="N40" s="11"/>
      <c r="O40" s="8" t="s">
        <v>138</v>
      </c>
      <c r="P40" s="11"/>
      <c r="Q40" s="11">
        <v>2900000</v>
      </c>
      <c r="R40" s="7"/>
      <c r="S40" s="11">
        <v>14670</v>
      </c>
      <c r="T40" s="7"/>
      <c r="U40" s="11">
        <v>60886261283</v>
      </c>
      <c r="V40" s="7"/>
      <c r="W40" s="11">
        <f>42289869150-40</f>
        <v>42289869110</v>
      </c>
      <c r="X40" s="7"/>
      <c r="Y40" s="9">
        <v>1.7399999999999999E-2</v>
      </c>
    </row>
    <row r="41" spans="1:25" ht="21.75" thickBot="1" x14ac:dyDescent="0.6">
      <c r="A41" s="13" t="s">
        <v>137</v>
      </c>
      <c r="C41" s="12">
        <f>SUM(C9:C40)</f>
        <v>218270422</v>
      </c>
      <c r="D41" s="8"/>
      <c r="E41" s="12">
        <f t="shared" ref="E41:W41" si="0">SUM(E9:E40)</f>
        <v>2743836335399</v>
      </c>
      <c r="F41" s="8"/>
      <c r="G41" s="14">
        <f t="shared" si="0"/>
        <v>2503466862723.0186</v>
      </c>
      <c r="H41" s="8"/>
      <c r="I41" s="51" t="s">
        <v>138</v>
      </c>
      <c r="J41" s="8"/>
      <c r="K41" s="51" t="s">
        <v>138</v>
      </c>
      <c r="L41" s="8"/>
      <c r="M41" s="14">
        <f>SUM(M9:M40)</f>
        <v>-21495503</v>
      </c>
      <c r="N41" s="11"/>
      <c r="O41" s="14">
        <f>SUM(O9:O40)</f>
        <v>87391131815</v>
      </c>
      <c r="P41" s="11"/>
      <c r="Q41" s="14">
        <f t="shared" si="0"/>
        <v>196774919</v>
      </c>
      <c r="R41" s="8"/>
      <c r="S41" s="14">
        <f t="shared" si="0"/>
        <v>882526</v>
      </c>
      <c r="T41" s="8"/>
      <c r="U41" s="14">
        <f t="shared" si="0"/>
        <v>2636112668161</v>
      </c>
      <c r="V41" s="8"/>
      <c r="W41" s="14">
        <f t="shared" si="0"/>
        <v>2315931414414.9927</v>
      </c>
      <c r="X41" s="8"/>
      <c r="Y41" s="60">
        <f>SUM(Y9:Y40)</f>
        <v>0.95319999999999994</v>
      </c>
    </row>
    <row r="42" spans="1:25" ht="19.5" thickTop="1" x14ac:dyDescent="0.45">
      <c r="I42" s="8"/>
      <c r="K42" s="8"/>
      <c r="M42" s="11"/>
      <c r="N42" s="11"/>
      <c r="O42" s="11"/>
      <c r="P42" s="11"/>
      <c r="W42" s="15"/>
    </row>
    <row r="43" spans="1:25" x14ac:dyDescent="0.45">
      <c r="E43" s="15"/>
      <c r="K43" s="8"/>
      <c r="U43" s="15"/>
      <c r="W43" s="11"/>
    </row>
    <row r="44" spans="1:25" x14ac:dyDescent="0.45">
      <c r="K44" s="8"/>
      <c r="Q44" s="15"/>
      <c r="W44" s="11"/>
    </row>
    <row r="45" spans="1:25" x14ac:dyDescent="0.45">
      <c r="G45" s="15"/>
      <c r="W45" s="15"/>
    </row>
    <row r="46" spans="1:25" x14ac:dyDescent="0.45">
      <c r="G46" s="11"/>
      <c r="W46" s="15"/>
    </row>
  </sheetData>
  <mergeCells count="21">
    <mergeCell ref="A2:Y2"/>
    <mergeCell ref="A4:Y4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rightToLeft="1" view="pageBreakPreview" zoomScaleNormal="100" zoomScaleSheetLayoutView="100" workbookViewId="0">
      <selection activeCell="O25" sqref="O25"/>
    </sheetView>
  </sheetViews>
  <sheetFormatPr defaultRowHeight="18.75" x14ac:dyDescent="0.45"/>
  <cols>
    <col min="1" max="1" width="17.28515625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7" s="16" customFormat="1" ht="22.5" x14ac:dyDescent="0.55000000000000004"/>
    <row r="2" spans="1:7" s="16" customFormat="1" ht="24" x14ac:dyDescent="0.55000000000000004">
      <c r="A2" s="67" t="s">
        <v>0</v>
      </c>
      <c r="B2" s="67"/>
      <c r="C2" s="67"/>
      <c r="D2" s="67"/>
      <c r="E2" s="67"/>
      <c r="F2" s="67"/>
      <c r="G2" s="67"/>
    </row>
    <row r="3" spans="1:7" s="16" customFormat="1" ht="24" x14ac:dyDescent="0.55000000000000004">
      <c r="A3" s="67" t="s">
        <v>80</v>
      </c>
      <c r="B3" s="67"/>
      <c r="C3" s="67"/>
      <c r="D3" s="67"/>
      <c r="E3" s="67"/>
      <c r="F3" s="67"/>
      <c r="G3" s="67"/>
    </row>
    <row r="4" spans="1:7" s="16" customFormat="1" ht="24" x14ac:dyDescent="0.55000000000000004">
      <c r="A4" s="67" t="s">
        <v>2</v>
      </c>
      <c r="B4" s="67"/>
      <c r="C4" s="67"/>
      <c r="D4" s="67"/>
      <c r="E4" s="67"/>
      <c r="F4" s="67"/>
      <c r="G4" s="67"/>
    </row>
    <row r="5" spans="1:7" s="16" customFormat="1" ht="22.5" x14ac:dyDescent="0.55000000000000004"/>
    <row r="6" spans="1:7" s="16" customFormat="1" ht="24" x14ac:dyDescent="0.55000000000000004">
      <c r="A6" s="66" t="s">
        <v>84</v>
      </c>
      <c r="C6" s="66" t="s">
        <v>54</v>
      </c>
      <c r="E6" s="66" t="s">
        <v>128</v>
      </c>
      <c r="G6" s="66" t="s">
        <v>13</v>
      </c>
    </row>
    <row r="7" spans="1:7" x14ac:dyDescent="0.45">
      <c r="A7" s="53" t="s">
        <v>135</v>
      </c>
      <c r="B7" s="48"/>
      <c r="C7" s="11">
        <v>-84520164398</v>
      </c>
      <c r="D7" s="48"/>
      <c r="E7" s="52">
        <v>1.0169999999999999</v>
      </c>
      <c r="F7" s="48"/>
      <c r="G7" s="52">
        <v>-3.4799999999999998E-2</v>
      </c>
    </row>
    <row r="8" spans="1:7" x14ac:dyDescent="0.45">
      <c r="A8" s="53" t="s">
        <v>136</v>
      </c>
      <c r="B8" s="48"/>
      <c r="C8" s="49">
        <v>377346991</v>
      </c>
      <c r="D8" s="48"/>
      <c r="E8" s="52">
        <v>-4.4999999999999997E-3</v>
      </c>
      <c r="F8" s="48"/>
      <c r="G8" s="52">
        <v>2.0000000000000001E-4</v>
      </c>
    </row>
    <row r="9" spans="1:7" ht="21.75" thickBot="1" x14ac:dyDescent="0.5">
      <c r="A9" s="54" t="s">
        <v>137</v>
      </c>
      <c r="B9" s="48"/>
      <c r="C9" s="14">
        <f>SUM(C7:C8)</f>
        <v>-84142817407</v>
      </c>
      <c r="D9" s="48"/>
      <c r="E9" s="48"/>
      <c r="F9" s="48"/>
      <c r="G9" s="48"/>
    </row>
    <row r="10" spans="1:7" ht="19.5" thickTop="1" x14ac:dyDescent="0.45">
      <c r="A10" s="48"/>
      <c r="B10" s="48"/>
      <c r="C10" s="48"/>
      <c r="D10" s="48"/>
      <c r="E10" s="48"/>
      <c r="F10" s="48"/>
      <c r="G10" s="48"/>
    </row>
    <row r="11" spans="1:7" x14ac:dyDescent="0.45">
      <c r="A11" s="48"/>
      <c r="B11" s="48"/>
      <c r="C11" s="48"/>
      <c r="D11" s="48"/>
      <c r="E11" s="48"/>
      <c r="F11" s="48"/>
      <c r="G11" s="4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8"/>
  <sheetViews>
    <sheetView rightToLeft="1" view="pageBreakPreview" zoomScale="85" zoomScaleNormal="100" zoomScaleSheetLayoutView="85" workbookViewId="0">
      <selection activeCell="AC8" sqref="AB8:AC9"/>
    </sheetView>
  </sheetViews>
  <sheetFormatPr defaultRowHeight="18.75" x14ac:dyDescent="0.25"/>
  <cols>
    <col min="1" max="1" width="22.28515625" style="6" bestFit="1" customWidth="1"/>
    <col min="2" max="2" width="1" style="6" customWidth="1"/>
    <col min="3" max="3" width="26.5703125" style="6" bestFit="1" customWidth="1"/>
    <col min="4" max="4" width="1" style="6" customWidth="1"/>
    <col min="5" max="5" width="14.140625" style="6" bestFit="1" customWidth="1"/>
    <col min="6" max="6" width="1" style="6" customWidth="1"/>
    <col min="7" max="7" width="12.7109375" style="6" bestFit="1" customWidth="1"/>
    <col min="8" max="8" width="1" style="6" customWidth="1"/>
    <col min="9" max="9" width="9.42578125" style="6" bestFit="1" customWidth="1"/>
    <col min="10" max="10" width="1" style="6" customWidth="1"/>
    <col min="11" max="11" width="17.5703125" style="6" bestFit="1" customWidth="1"/>
    <col min="12" max="12" width="1" style="6" customWidth="1"/>
    <col min="13" max="13" width="17.5703125" style="6" bestFit="1" customWidth="1"/>
    <col min="14" max="14" width="1" style="6" customWidth="1"/>
    <col min="15" max="15" width="17.5703125" style="6" bestFit="1" customWidth="1"/>
    <col min="16" max="16" width="1" style="6" customWidth="1"/>
    <col min="17" max="17" width="16.140625" style="6" bestFit="1" customWidth="1"/>
    <col min="18" max="18" width="1" style="6" customWidth="1"/>
    <col min="19" max="19" width="13.7109375" style="6" customWidth="1"/>
    <col min="20" max="20" width="1" style="6" customWidth="1"/>
    <col min="21" max="21" width="9.140625" style="6" customWidth="1"/>
    <col min="22" max="16384" width="9.140625" style="6"/>
  </cols>
  <sheetData>
    <row r="1" spans="1:19" s="18" customFormat="1" ht="22.5" x14ac:dyDescent="0.25"/>
    <row r="2" spans="1:19" s="18" customFormat="1" ht="2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s="18" customFormat="1" ht="24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s="18" customFormat="1" ht="24" x14ac:dyDescent="0.25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19" s="18" customFormat="1" ht="22.5" x14ac:dyDescent="0.25"/>
    <row r="6" spans="1:19" s="18" customFormat="1" ht="24" x14ac:dyDescent="0.25">
      <c r="A6" s="63" t="s">
        <v>49</v>
      </c>
      <c r="C6" s="66" t="s">
        <v>50</v>
      </c>
      <c r="D6" s="66" t="s">
        <v>50</v>
      </c>
      <c r="E6" s="66" t="s">
        <v>50</v>
      </c>
      <c r="F6" s="66" t="s">
        <v>50</v>
      </c>
      <c r="G6" s="66" t="s">
        <v>50</v>
      </c>
      <c r="H6" s="66" t="s">
        <v>50</v>
      </c>
      <c r="I6" s="66" t="s">
        <v>50</v>
      </c>
      <c r="K6" s="66" t="s">
        <v>4</v>
      </c>
      <c r="M6" s="66" t="s">
        <v>5</v>
      </c>
      <c r="N6" s="66" t="s">
        <v>5</v>
      </c>
      <c r="O6" s="66" t="s">
        <v>5</v>
      </c>
      <c r="Q6" s="66" t="s">
        <v>6</v>
      </c>
      <c r="R6" s="66" t="s">
        <v>6</v>
      </c>
      <c r="S6" s="66" t="s">
        <v>6</v>
      </c>
    </row>
    <row r="7" spans="1:19" s="18" customFormat="1" ht="24" x14ac:dyDescent="0.25">
      <c r="A7" s="65" t="s">
        <v>49</v>
      </c>
      <c r="C7" s="65" t="s">
        <v>51</v>
      </c>
      <c r="E7" s="65" t="s">
        <v>52</v>
      </c>
      <c r="G7" s="65" t="s">
        <v>53</v>
      </c>
      <c r="I7" s="65" t="s">
        <v>47</v>
      </c>
      <c r="K7" s="65" t="s">
        <v>54</v>
      </c>
      <c r="M7" s="65" t="s">
        <v>55</v>
      </c>
      <c r="O7" s="65" t="s">
        <v>56</v>
      </c>
      <c r="Q7" s="65" t="s">
        <v>54</v>
      </c>
      <c r="S7" s="69" t="s">
        <v>48</v>
      </c>
    </row>
    <row r="8" spans="1:19" x14ac:dyDescent="0.25">
      <c r="A8" s="24" t="s">
        <v>57</v>
      </c>
      <c r="C8" s="20">
        <v>279927370</v>
      </c>
      <c r="E8" s="6" t="s">
        <v>58</v>
      </c>
      <c r="G8" s="6" t="s">
        <v>59</v>
      </c>
      <c r="I8" s="6" t="s">
        <v>138</v>
      </c>
      <c r="K8" s="15">
        <v>11963751232</v>
      </c>
      <c r="M8" s="15">
        <v>246698372158</v>
      </c>
      <c r="O8" s="15">
        <v>202620076201</v>
      </c>
      <c r="Q8" s="15">
        <v>56042047189</v>
      </c>
      <c r="S8" s="22">
        <v>2.3099999999999999E-2</v>
      </c>
    </row>
    <row r="9" spans="1:19" x14ac:dyDescent="0.25">
      <c r="A9" s="24" t="s">
        <v>60</v>
      </c>
      <c r="C9" s="6" t="s">
        <v>61</v>
      </c>
      <c r="E9" s="6" t="s">
        <v>58</v>
      </c>
      <c r="G9" s="6" t="s">
        <v>62</v>
      </c>
      <c r="I9" s="6">
        <v>10</v>
      </c>
      <c r="K9" s="15">
        <v>1008219</v>
      </c>
      <c r="M9" s="15">
        <v>6440</v>
      </c>
      <c r="O9" s="15" t="s">
        <v>138</v>
      </c>
      <c r="Q9" s="15">
        <v>1014659</v>
      </c>
      <c r="S9" s="58">
        <v>0</v>
      </c>
    </row>
    <row r="10" spans="1:19" x14ac:dyDescent="0.25">
      <c r="A10" s="24" t="s">
        <v>63</v>
      </c>
      <c r="C10" s="6" t="s">
        <v>64</v>
      </c>
      <c r="E10" s="6" t="s">
        <v>58</v>
      </c>
      <c r="G10" s="6" t="s">
        <v>65</v>
      </c>
      <c r="I10" s="6">
        <v>10</v>
      </c>
      <c r="K10" s="15">
        <v>5455258</v>
      </c>
      <c r="M10" s="15">
        <v>36825</v>
      </c>
      <c r="O10" s="15" t="s">
        <v>138</v>
      </c>
      <c r="Q10" s="15">
        <v>5492083</v>
      </c>
      <c r="S10" s="58">
        <v>0</v>
      </c>
    </row>
    <row r="11" spans="1:19" x14ac:dyDescent="0.25">
      <c r="A11" s="24" t="s">
        <v>66</v>
      </c>
      <c r="C11" s="6" t="s">
        <v>67</v>
      </c>
      <c r="E11" s="6" t="s">
        <v>58</v>
      </c>
      <c r="G11" s="6" t="s">
        <v>65</v>
      </c>
      <c r="I11" s="6">
        <v>10</v>
      </c>
      <c r="K11" s="15">
        <v>974999177</v>
      </c>
      <c r="M11" s="15">
        <v>102028848591</v>
      </c>
      <c r="O11" s="15">
        <v>100000500000</v>
      </c>
      <c r="Q11" s="15">
        <v>3003347768</v>
      </c>
      <c r="S11" s="22">
        <v>1.1999999999999999E-3</v>
      </c>
    </row>
    <row r="12" spans="1:19" x14ac:dyDescent="0.25">
      <c r="A12" s="24" t="s">
        <v>68</v>
      </c>
      <c r="C12" s="6" t="s">
        <v>69</v>
      </c>
      <c r="E12" s="6" t="s">
        <v>58</v>
      </c>
      <c r="G12" s="6" t="s">
        <v>70</v>
      </c>
      <c r="I12" s="6" t="s">
        <v>138</v>
      </c>
      <c r="K12" s="15">
        <v>20678</v>
      </c>
      <c r="M12" s="8" t="s">
        <v>138</v>
      </c>
      <c r="O12" s="15" t="s">
        <v>138</v>
      </c>
      <c r="Q12" s="15">
        <v>20678</v>
      </c>
      <c r="S12" s="58">
        <v>0</v>
      </c>
    </row>
    <row r="13" spans="1:19" x14ac:dyDescent="0.25">
      <c r="A13" s="24" t="s">
        <v>71</v>
      </c>
      <c r="C13" s="20">
        <v>279914422</v>
      </c>
      <c r="E13" s="6" t="s">
        <v>72</v>
      </c>
      <c r="G13" s="6" t="s">
        <v>73</v>
      </c>
      <c r="I13" s="6" t="s">
        <v>138</v>
      </c>
      <c r="K13" s="15">
        <v>140246</v>
      </c>
      <c r="M13" s="8">
        <v>40225351302</v>
      </c>
      <c r="O13" s="15">
        <v>37969654446</v>
      </c>
      <c r="Q13" s="15">
        <v>2255837102</v>
      </c>
      <c r="S13" s="22">
        <v>8.9999999999999998E-4</v>
      </c>
    </row>
    <row r="14" spans="1:19" x14ac:dyDescent="0.25">
      <c r="A14" s="24" t="s">
        <v>68</v>
      </c>
      <c r="C14" s="6" t="s">
        <v>74</v>
      </c>
      <c r="E14" s="6" t="s">
        <v>72</v>
      </c>
      <c r="G14" s="6" t="s">
        <v>75</v>
      </c>
      <c r="I14" s="6" t="s">
        <v>138</v>
      </c>
      <c r="K14" s="15">
        <v>70858</v>
      </c>
      <c r="M14" s="15" t="s">
        <v>138</v>
      </c>
      <c r="O14" s="15" t="s">
        <v>138</v>
      </c>
      <c r="Q14" s="15">
        <v>70858</v>
      </c>
      <c r="S14" s="58">
        <v>0</v>
      </c>
    </row>
    <row r="15" spans="1:19" x14ac:dyDescent="0.25">
      <c r="A15" s="24" t="s">
        <v>76</v>
      </c>
      <c r="C15" s="6" t="s">
        <v>77</v>
      </c>
      <c r="E15" s="6" t="s">
        <v>78</v>
      </c>
      <c r="G15" s="6" t="s">
        <v>79</v>
      </c>
      <c r="I15" s="6">
        <v>20</v>
      </c>
      <c r="K15" s="15">
        <v>100000000000</v>
      </c>
      <c r="M15" s="15" t="s">
        <v>138</v>
      </c>
      <c r="O15" s="15">
        <v>100000000000</v>
      </c>
      <c r="Q15" s="15" t="s">
        <v>138</v>
      </c>
      <c r="S15" s="58">
        <v>0</v>
      </c>
    </row>
    <row r="16" spans="1:19" ht="21.75" thickBot="1" x14ac:dyDescent="0.6">
      <c r="A16" s="21" t="s">
        <v>137</v>
      </c>
      <c r="K16" s="23">
        <f>SUM(K8:K15)</f>
        <v>112945445668</v>
      </c>
      <c r="M16" s="23">
        <f>SUM(M8:M15)</f>
        <v>388952615316</v>
      </c>
      <c r="O16" s="23">
        <f>SUM(O8:O15)</f>
        <v>440590230647</v>
      </c>
      <c r="Q16" s="23">
        <f>SUM(Q8:Q15)</f>
        <v>61307830337</v>
      </c>
      <c r="S16" s="61">
        <f>SUM(S8:S15)</f>
        <v>2.52E-2</v>
      </c>
    </row>
    <row r="17" spans="17:17" ht="19.5" thickTop="1" x14ac:dyDescent="0.25"/>
    <row r="18" spans="17:17" x14ac:dyDescent="0.25">
      <c r="Q18" s="15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4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7"/>
  <sheetViews>
    <sheetView rightToLeft="1" view="pageBreakPreview" zoomScale="115" zoomScaleNormal="100" zoomScaleSheetLayoutView="115" workbookViewId="0">
      <selection activeCell="P16" sqref="P16"/>
    </sheetView>
  </sheetViews>
  <sheetFormatPr defaultRowHeight="18.75" x14ac:dyDescent="0.45"/>
  <cols>
    <col min="1" max="1" width="19.85546875" style="3" bestFit="1" customWidth="1"/>
    <col min="2" max="2" width="1" style="3" customWidth="1"/>
    <col min="3" max="3" width="16.42578125" style="3" bestFit="1" customWidth="1"/>
    <col min="4" max="5" width="1" style="3" customWidth="1"/>
    <col min="6" max="6" width="9.42578125" style="3" bestFit="1" customWidth="1"/>
    <col min="7" max="7" width="1" style="3" customWidth="1"/>
    <col min="8" max="8" width="13" style="3" bestFit="1" customWidth="1"/>
    <col min="9" max="9" width="1" style="3" customWidth="1"/>
    <col min="10" max="10" width="12.85546875" style="3" bestFit="1" customWidth="1"/>
    <col min="11" max="11" width="1" style="3" customWidth="1"/>
    <col min="12" max="12" width="13.7109375" style="3" bestFit="1" customWidth="1"/>
    <col min="13" max="13" width="1" style="3" customWidth="1"/>
    <col min="14" max="14" width="14.7109375" style="3" bestFit="1" customWidth="1"/>
    <col min="15" max="15" width="1" style="3" customWidth="1"/>
    <col min="16" max="16" width="12.85546875" style="3" bestFit="1" customWidth="1"/>
    <col min="17" max="17" width="1" style="3" customWidth="1"/>
    <col min="18" max="18" width="14.7109375" style="3" bestFit="1" customWidth="1"/>
    <col min="19" max="19" width="1" style="3" customWidth="1"/>
    <col min="20" max="20" width="9.140625" style="3" customWidth="1"/>
    <col min="21" max="16384" width="9.140625" style="3"/>
  </cols>
  <sheetData>
    <row r="2" spans="1:20" s="16" customFormat="1" ht="24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20" s="16" customFormat="1" ht="24" x14ac:dyDescent="0.55000000000000004">
      <c r="A3" s="67" t="s">
        <v>80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20" s="16" customFormat="1" ht="24" x14ac:dyDescent="0.5500000000000000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20" s="16" customFormat="1" ht="22.5" x14ac:dyDescent="0.55000000000000004"/>
    <row r="6" spans="1:20" s="16" customFormat="1" ht="24" x14ac:dyDescent="0.55000000000000004">
      <c r="A6" s="66" t="s">
        <v>81</v>
      </c>
      <c r="B6" s="66" t="s">
        <v>81</v>
      </c>
      <c r="C6" s="66" t="s">
        <v>81</v>
      </c>
      <c r="D6" s="66" t="s">
        <v>81</v>
      </c>
      <c r="E6" s="66" t="s">
        <v>81</v>
      </c>
      <c r="F6" s="66" t="s">
        <v>81</v>
      </c>
      <c r="H6" s="66" t="s">
        <v>82</v>
      </c>
      <c r="I6" s="66" t="s">
        <v>82</v>
      </c>
      <c r="J6" s="66" t="s">
        <v>82</v>
      </c>
      <c r="K6" s="66" t="s">
        <v>82</v>
      </c>
      <c r="L6" s="66" t="s">
        <v>82</v>
      </c>
      <c r="N6" s="66" t="s">
        <v>83</v>
      </c>
      <c r="O6" s="66" t="s">
        <v>83</v>
      </c>
      <c r="P6" s="66" t="s">
        <v>83</v>
      </c>
      <c r="Q6" s="66" t="s">
        <v>83</v>
      </c>
      <c r="R6" s="66" t="s">
        <v>83</v>
      </c>
    </row>
    <row r="7" spans="1:20" s="16" customFormat="1" ht="24" x14ac:dyDescent="0.55000000000000004">
      <c r="A7" s="65" t="s">
        <v>84</v>
      </c>
      <c r="C7" s="65" t="s">
        <v>85</v>
      </c>
      <c r="F7" s="65" t="s">
        <v>47</v>
      </c>
      <c r="H7" s="65" t="s">
        <v>86</v>
      </c>
      <c r="J7" s="65" t="s">
        <v>87</v>
      </c>
      <c r="L7" s="65" t="s">
        <v>88</v>
      </c>
      <c r="N7" s="65" t="s">
        <v>86</v>
      </c>
      <c r="P7" s="65" t="s">
        <v>87</v>
      </c>
      <c r="R7" s="65" t="s">
        <v>88</v>
      </c>
    </row>
    <row r="8" spans="1:20" x14ac:dyDescent="0.45">
      <c r="A8" s="6" t="s">
        <v>57</v>
      </c>
      <c r="B8" s="6"/>
      <c r="C8" s="15">
        <v>30</v>
      </c>
      <c r="D8" s="6"/>
      <c r="E8" s="6"/>
      <c r="F8" s="6" t="s">
        <v>138</v>
      </c>
      <c r="G8" s="6"/>
      <c r="H8" s="11">
        <v>25222486</v>
      </c>
      <c r="I8" s="6"/>
      <c r="J8" s="15" t="s">
        <v>138</v>
      </c>
      <c r="K8" s="6"/>
      <c r="L8" s="11">
        <v>25222486</v>
      </c>
      <c r="M8" s="6"/>
      <c r="N8" s="11">
        <v>114322508</v>
      </c>
      <c r="O8" s="6"/>
      <c r="P8" s="15" t="s">
        <v>138</v>
      </c>
      <c r="Q8" s="6"/>
      <c r="R8" s="11">
        <v>114322508</v>
      </c>
      <c r="S8" s="6"/>
      <c r="T8" s="6"/>
    </row>
    <row r="9" spans="1:20" x14ac:dyDescent="0.45">
      <c r="A9" s="6" t="s">
        <v>60</v>
      </c>
      <c r="B9" s="6"/>
      <c r="C9" s="15">
        <v>28</v>
      </c>
      <c r="D9" s="6"/>
      <c r="E9" s="6"/>
      <c r="F9" s="6">
        <v>10</v>
      </c>
      <c r="G9" s="6"/>
      <c r="H9" s="11">
        <v>6446</v>
      </c>
      <c r="I9" s="6"/>
      <c r="J9" s="15" t="s">
        <v>138</v>
      </c>
      <c r="K9" s="6"/>
      <c r="L9" s="11">
        <v>6446</v>
      </c>
      <c r="M9" s="6"/>
      <c r="N9" s="11">
        <v>2119346</v>
      </c>
      <c r="O9" s="6"/>
      <c r="P9" s="15">
        <v>8</v>
      </c>
      <c r="Q9" s="6"/>
      <c r="R9" s="11">
        <v>2119338</v>
      </c>
      <c r="S9" s="6"/>
      <c r="T9" s="6"/>
    </row>
    <row r="10" spans="1:20" x14ac:dyDescent="0.45">
      <c r="A10" s="6" t="s">
        <v>63</v>
      </c>
      <c r="B10" s="6"/>
      <c r="C10" s="15">
        <v>23</v>
      </c>
      <c r="D10" s="6"/>
      <c r="E10" s="6"/>
      <c r="F10" s="6">
        <v>10</v>
      </c>
      <c r="G10" s="6"/>
      <c r="H10" s="11">
        <v>36915</v>
      </c>
      <c r="I10" s="6"/>
      <c r="J10" s="15">
        <v>1</v>
      </c>
      <c r="K10" s="6"/>
      <c r="L10" s="11">
        <v>36914</v>
      </c>
      <c r="M10" s="6"/>
      <c r="N10" s="11">
        <v>127744</v>
      </c>
      <c r="O10" s="6"/>
      <c r="P10" s="11">
        <v>85</v>
      </c>
      <c r="Q10" s="6"/>
      <c r="R10" s="11">
        <v>127659</v>
      </c>
      <c r="S10" s="6"/>
      <c r="T10" s="6"/>
    </row>
    <row r="11" spans="1:20" x14ac:dyDescent="0.45">
      <c r="A11" s="6" t="s">
        <v>66</v>
      </c>
      <c r="B11" s="6"/>
      <c r="C11" s="15">
        <v>26</v>
      </c>
      <c r="D11" s="6"/>
      <c r="E11" s="6"/>
      <c r="F11" s="6">
        <v>10</v>
      </c>
      <c r="G11" s="6"/>
      <c r="H11" s="11">
        <v>5318610</v>
      </c>
      <c r="I11" s="6"/>
      <c r="J11" s="15">
        <v>29794</v>
      </c>
      <c r="K11" s="6"/>
      <c r="L11" s="11">
        <v>5288816</v>
      </c>
      <c r="M11" s="6"/>
      <c r="N11" s="11">
        <v>-129481530</v>
      </c>
      <c r="O11" s="6"/>
      <c r="P11" s="11">
        <v>34565</v>
      </c>
      <c r="Q11" s="6"/>
      <c r="R11" s="11">
        <v>-129516095</v>
      </c>
      <c r="S11" s="6"/>
      <c r="T11" s="6"/>
    </row>
    <row r="12" spans="1:20" x14ac:dyDescent="0.45">
      <c r="A12" s="6" t="s">
        <v>76</v>
      </c>
      <c r="B12" s="6"/>
      <c r="C12" s="15">
        <v>12</v>
      </c>
      <c r="D12" s="6"/>
      <c r="E12" s="6"/>
      <c r="F12" s="6">
        <v>20</v>
      </c>
      <c r="G12" s="6"/>
      <c r="H12" s="15">
        <v>346762534</v>
      </c>
      <c r="I12" s="6"/>
      <c r="J12" s="11">
        <v>-6396940</v>
      </c>
      <c r="K12" s="6"/>
      <c r="L12" s="11">
        <v>353159474</v>
      </c>
      <c r="M12" s="6"/>
      <c r="N12" s="15">
        <v>4613698630</v>
      </c>
      <c r="O12" s="6"/>
      <c r="P12" s="15" t="s">
        <v>138</v>
      </c>
      <c r="Q12" s="6"/>
      <c r="R12" s="11">
        <v>4613698630</v>
      </c>
      <c r="S12" s="6"/>
      <c r="T12" s="6"/>
    </row>
    <row r="13" spans="1:20" ht="21.75" thickBot="1" x14ac:dyDescent="0.6">
      <c r="A13" s="21" t="s">
        <v>137</v>
      </c>
      <c r="B13" s="6"/>
      <c r="C13" s="6"/>
      <c r="D13" s="6"/>
      <c r="E13" s="6"/>
      <c r="F13" s="6"/>
      <c r="G13" s="6"/>
      <c r="H13" s="23">
        <f>SUM(H8:H12)</f>
        <v>377346991</v>
      </c>
      <c r="I13" s="6"/>
      <c r="J13" s="14">
        <f>SUM(J10:J12)</f>
        <v>-6367145</v>
      </c>
      <c r="K13" s="6"/>
      <c r="L13" s="23">
        <f>H13-J13</f>
        <v>383714136</v>
      </c>
      <c r="M13" s="6"/>
      <c r="N13" s="23">
        <f>SUM(N8:N12)</f>
        <v>4600786698</v>
      </c>
      <c r="O13" s="6"/>
      <c r="P13" s="23">
        <f>SUM(P9:P12)</f>
        <v>34658</v>
      </c>
      <c r="Q13" s="6"/>
      <c r="R13" s="23">
        <f>N13-P13</f>
        <v>4600752040</v>
      </c>
      <c r="S13" s="6"/>
      <c r="T13" s="6"/>
    </row>
    <row r="14" spans="1:20" ht="19.5" thickTop="1" x14ac:dyDescent="0.4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5"/>
      <c r="S15" s="6"/>
      <c r="T15" s="6"/>
    </row>
    <row r="16" spans="1:20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paperSize="9" scale="5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view="pageBreakPreview" zoomScaleNormal="100" zoomScaleSheetLayoutView="100" workbookViewId="0">
      <selection activeCell="O20" sqref="O20"/>
    </sheetView>
  </sheetViews>
  <sheetFormatPr defaultRowHeight="18.75" x14ac:dyDescent="0.45"/>
  <cols>
    <col min="1" max="1" width="21.140625" style="3" bestFit="1" customWidth="1"/>
    <col min="2" max="2" width="1.140625" style="3" customWidth="1"/>
    <col min="3" max="3" width="12" style="3" bestFit="1" customWidth="1"/>
    <col min="4" max="4" width="1.140625" style="3" customWidth="1"/>
    <col min="5" max="5" width="21.42578125" style="3" customWidth="1"/>
    <col min="6" max="6" width="1.140625" style="3" customWidth="1"/>
    <col min="7" max="7" width="16.140625" style="3" customWidth="1"/>
    <col min="8" max="8" width="1.140625" style="3" customWidth="1"/>
    <col min="9" max="9" width="20" style="3" customWidth="1"/>
    <col min="10" max="10" width="1.140625" style="3" customWidth="1"/>
    <col min="11" max="11" width="13.28515625" style="3" bestFit="1" customWidth="1"/>
    <col min="12" max="12" width="1.140625" style="3" customWidth="1"/>
    <col min="13" max="13" width="19" style="3" customWidth="1"/>
    <col min="14" max="14" width="1.140625" style="3" customWidth="1"/>
    <col min="15" max="15" width="24" style="3" bestFit="1" customWidth="1"/>
    <col min="16" max="16" width="1.140625" style="3" customWidth="1"/>
    <col min="17" max="17" width="13.28515625" style="3" bestFit="1" customWidth="1"/>
    <col min="18" max="18" width="1.140625" style="3" customWidth="1"/>
    <col min="19" max="19" width="26.28515625" style="3" bestFit="1" customWidth="1"/>
    <col min="20" max="20" width="1.140625" style="3" customWidth="1"/>
    <col min="21" max="21" width="9.140625" style="3" customWidth="1"/>
    <col min="22" max="16384" width="9.140625" style="3"/>
  </cols>
  <sheetData>
    <row r="2" spans="1:19" ht="21" x14ac:dyDescent="0.4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1" x14ac:dyDescent="0.45">
      <c r="A3" s="71" t="s">
        <v>80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21" x14ac:dyDescent="0.45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21" x14ac:dyDescent="0.45">
      <c r="A6" s="74" t="s">
        <v>3</v>
      </c>
      <c r="C6" s="72" t="s">
        <v>90</v>
      </c>
      <c r="D6" s="72" t="s">
        <v>90</v>
      </c>
      <c r="E6" s="72" t="s">
        <v>90</v>
      </c>
      <c r="F6" s="72" t="s">
        <v>90</v>
      </c>
      <c r="G6" s="72" t="s">
        <v>90</v>
      </c>
      <c r="I6" s="72" t="s">
        <v>82</v>
      </c>
      <c r="J6" s="72" t="s">
        <v>82</v>
      </c>
      <c r="K6" s="72" t="s">
        <v>82</v>
      </c>
      <c r="L6" s="72" t="s">
        <v>82</v>
      </c>
      <c r="M6" s="72" t="s">
        <v>82</v>
      </c>
      <c r="O6" s="72" t="s">
        <v>83</v>
      </c>
      <c r="P6" s="72" t="s">
        <v>83</v>
      </c>
      <c r="Q6" s="72" t="s">
        <v>83</v>
      </c>
      <c r="R6" s="72" t="s">
        <v>83</v>
      </c>
      <c r="S6" s="72" t="s">
        <v>83</v>
      </c>
    </row>
    <row r="7" spans="1:19" ht="38.25" customHeight="1" x14ac:dyDescent="0.45">
      <c r="A7" s="75" t="s">
        <v>3</v>
      </c>
      <c r="C7" s="72" t="s">
        <v>91</v>
      </c>
      <c r="E7" s="27" t="s">
        <v>92</v>
      </c>
      <c r="G7" s="73" t="s">
        <v>93</v>
      </c>
      <c r="I7" s="73" t="s">
        <v>94</v>
      </c>
      <c r="K7" s="72" t="s">
        <v>87</v>
      </c>
      <c r="M7" s="73" t="s">
        <v>95</v>
      </c>
      <c r="O7" s="73" t="s">
        <v>94</v>
      </c>
      <c r="Q7" s="72" t="s">
        <v>87</v>
      </c>
      <c r="S7" s="73" t="s">
        <v>95</v>
      </c>
    </row>
    <row r="8" spans="1:19" x14ac:dyDescent="0.45">
      <c r="A8" s="3" t="s">
        <v>34</v>
      </c>
      <c r="C8" s="6" t="s">
        <v>96</v>
      </c>
      <c r="D8" s="6"/>
      <c r="E8" s="15">
        <v>1117838</v>
      </c>
      <c r="F8" s="6"/>
      <c r="G8" s="15">
        <v>1300</v>
      </c>
      <c r="H8" s="6"/>
      <c r="I8" s="15" t="s">
        <v>138</v>
      </c>
      <c r="J8" s="6"/>
      <c r="K8" s="15" t="s">
        <v>138</v>
      </c>
      <c r="L8" s="6"/>
      <c r="M8" s="15" t="s">
        <v>138</v>
      </c>
      <c r="N8" s="6"/>
      <c r="O8" s="15">
        <v>1453189400</v>
      </c>
      <c r="P8" s="6"/>
      <c r="Q8" s="15" t="s">
        <v>138</v>
      </c>
      <c r="R8" s="6"/>
      <c r="S8" s="15">
        <v>1453189400</v>
      </c>
    </row>
    <row r="9" spans="1:19" x14ac:dyDescent="0.45">
      <c r="A9" s="3" t="s">
        <v>35</v>
      </c>
      <c r="C9" s="6" t="s">
        <v>97</v>
      </c>
      <c r="D9" s="6"/>
      <c r="E9" s="15">
        <v>7605975</v>
      </c>
      <c r="F9" s="6"/>
      <c r="G9" s="15">
        <v>320</v>
      </c>
      <c r="H9" s="6"/>
      <c r="I9" s="15" t="s">
        <v>138</v>
      </c>
      <c r="J9" s="6"/>
      <c r="K9" s="15" t="s">
        <v>138</v>
      </c>
      <c r="L9" s="6"/>
      <c r="M9" s="15" t="s">
        <v>138</v>
      </c>
      <c r="N9" s="6"/>
      <c r="O9" s="15">
        <v>2433912000</v>
      </c>
      <c r="P9" s="6"/>
      <c r="Q9" s="15">
        <v>303509410</v>
      </c>
      <c r="R9" s="6"/>
      <c r="S9" s="15">
        <v>2130402590</v>
      </c>
    </row>
    <row r="10" spans="1:19" x14ac:dyDescent="0.45">
      <c r="A10" s="3" t="s">
        <v>37</v>
      </c>
      <c r="C10" s="6" t="s">
        <v>98</v>
      </c>
      <c r="D10" s="6"/>
      <c r="E10" s="15">
        <v>8300000</v>
      </c>
      <c r="F10" s="6"/>
      <c r="G10" s="15">
        <v>800</v>
      </c>
      <c r="H10" s="6"/>
      <c r="I10" s="15" t="s">
        <v>138</v>
      </c>
      <c r="J10" s="6"/>
      <c r="K10" s="15" t="s">
        <v>138</v>
      </c>
      <c r="L10" s="6"/>
      <c r="M10" s="15" t="s">
        <v>138</v>
      </c>
      <c r="N10" s="6"/>
      <c r="O10" s="15">
        <v>6640000000</v>
      </c>
      <c r="P10" s="6"/>
      <c r="Q10" s="15" t="s">
        <v>138</v>
      </c>
      <c r="R10" s="6"/>
      <c r="S10" s="15">
        <v>6640000000</v>
      </c>
    </row>
    <row r="11" spans="1:19" x14ac:dyDescent="0.45">
      <c r="A11" s="3" t="s">
        <v>41</v>
      </c>
      <c r="C11" s="6" t="s">
        <v>99</v>
      </c>
      <c r="D11" s="6"/>
      <c r="E11" s="15">
        <v>7500000</v>
      </c>
      <c r="F11" s="6"/>
      <c r="G11" s="15">
        <v>1250</v>
      </c>
      <c r="H11" s="6"/>
      <c r="I11" s="15" t="s">
        <v>138</v>
      </c>
      <c r="J11" s="6"/>
      <c r="K11" s="15" t="s">
        <v>138</v>
      </c>
      <c r="L11" s="6"/>
      <c r="M11" s="15" t="s">
        <v>138</v>
      </c>
      <c r="N11" s="6"/>
      <c r="O11" s="15">
        <v>9375000000</v>
      </c>
      <c r="P11" s="6"/>
      <c r="Q11" s="15" t="s">
        <v>138</v>
      </c>
      <c r="R11" s="6"/>
      <c r="S11" s="15">
        <v>9375000000</v>
      </c>
    </row>
    <row r="12" spans="1:19" x14ac:dyDescent="0.45">
      <c r="A12" s="3" t="s">
        <v>23</v>
      </c>
      <c r="C12" s="6" t="s">
        <v>100</v>
      </c>
      <c r="D12" s="6"/>
      <c r="E12" s="15">
        <v>300000</v>
      </c>
      <c r="F12" s="6"/>
      <c r="G12" s="15">
        <v>10000</v>
      </c>
      <c r="H12" s="6"/>
      <c r="I12" s="15">
        <v>3000000000</v>
      </c>
      <c r="J12" s="6"/>
      <c r="K12" s="15">
        <v>414403778</v>
      </c>
      <c r="L12" s="6"/>
      <c r="M12" s="15">
        <v>2585596222</v>
      </c>
      <c r="N12" s="6"/>
      <c r="O12" s="15">
        <v>3000000000</v>
      </c>
      <c r="P12" s="6"/>
      <c r="Q12" s="15">
        <v>414403778</v>
      </c>
      <c r="R12" s="6"/>
      <c r="S12" s="15">
        <v>2585596222</v>
      </c>
    </row>
    <row r="13" spans="1:19" x14ac:dyDescent="0.45">
      <c r="A13" s="3" t="s">
        <v>24</v>
      </c>
      <c r="C13" s="6" t="s">
        <v>101</v>
      </c>
      <c r="D13" s="6"/>
      <c r="E13" s="15">
        <v>1140000</v>
      </c>
      <c r="F13" s="6"/>
      <c r="G13" s="15">
        <v>11500</v>
      </c>
      <c r="H13" s="6"/>
      <c r="I13" s="15">
        <v>13110000000</v>
      </c>
      <c r="J13" s="6"/>
      <c r="K13" s="15">
        <v>71444142</v>
      </c>
      <c r="L13" s="6"/>
      <c r="M13" s="15">
        <v>13038555858</v>
      </c>
      <c r="N13" s="6"/>
      <c r="O13" s="15">
        <v>13110000000</v>
      </c>
      <c r="P13" s="6"/>
      <c r="Q13" s="15">
        <v>71444142</v>
      </c>
      <c r="R13" s="6"/>
      <c r="S13" s="15">
        <v>13038555858</v>
      </c>
    </row>
    <row r="14" spans="1:19" ht="19.5" thickBot="1" x14ac:dyDescent="0.5">
      <c r="A14" s="25" t="s">
        <v>139</v>
      </c>
      <c r="C14" s="6"/>
      <c r="D14" s="6"/>
      <c r="E14" s="12">
        <f>SUM(E8:E13)</f>
        <v>25963813</v>
      </c>
      <c r="F14" s="6"/>
      <c r="G14" s="12">
        <f>SUM(G8:G13)</f>
        <v>25170</v>
      </c>
      <c r="H14" s="6"/>
      <c r="I14" s="12">
        <f>SUM(I12:I13)</f>
        <v>16110000000</v>
      </c>
      <c r="J14" s="6"/>
      <c r="K14" s="12">
        <f>SUM(K12:K13)</f>
        <v>485847920</v>
      </c>
      <c r="L14" s="6"/>
      <c r="M14" s="12">
        <f>I14-K14</f>
        <v>15624152080</v>
      </c>
      <c r="N14" s="6"/>
      <c r="O14" s="12">
        <f>SUM(O8:O13)</f>
        <v>36012101400</v>
      </c>
      <c r="P14" s="6"/>
      <c r="Q14" s="26">
        <f>SUM(Q8:Q13)</f>
        <v>789357330</v>
      </c>
      <c r="R14" s="15"/>
      <c r="S14" s="12">
        <f>O14-Q14</f>
        <v>35222744070</v>
      </c>
    </row>
    <row r="15" spans="1:19" ht="19.5" thickTop="1" x14ac:dyDescent="0.45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5"/>
    </row>
    <row r="16" spans="1:19" x14ac:dyDescent="0.45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3:19" x14ac:dyDescent="0.45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</sheetData>
  <mergeCells count="15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G7"/>
    <mergeCell ref="C6:G6"/>
  </mergeCells>
  <pageMargins left="0.7" right="0.7" top="0.75" bottom="0.75" header="0.3" footer="0.3"/>
  <pageSetup paperSize="9" scale="4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46"/>
  <sheetViews>
    <sheetView rightToLeft="1" view="pageBreakPreview" topLeftCell="A16" zoomScale="80" zoomScaleNormal="100" zoomScaleSheetLayoutView="80" workbookViewId="0">
      <selection activeCell="Q40" sqref="Q40"/>
    </sheetView>
  </sheetViews>
  <sheetFormatPr defaultRowHeight="18.75" x14ac:dyDescent="0.25"/>
  <cols>
    <col min="1" max="1" width="25.140625" style="6" bestFit="1" customWidth="1"/>
    <col min="2" max="2" width="1" style="6" customWidth="1"/>
    <col min="3" max="3" width="13.42578125" style="6" bestFit="1" customWidth="1"/>
    <col min="4" max="4" width="3" style="6" bestFit="1" customWidth="1"/>
    <col min="5" max="5" width="19.7109375" style="6" bestFit="1" customWidth="1"/>
    <col min="6" max="6" width="3" style="6" bestFit="1" customWidth="1"/>
    <col min="7" max="7" width="19.42578125" style="6" bestFit="1" customWidth="1"/>
    <col min="8" max="8" width="3" style="6" bestFit="1" customWidth="1"/>
    <col min="9" max="9" width="27.5703125" style="6" bestFit="1" customWidth="1"/>
    <col min="10" max="10" width="1" style="6" customWidth="1"/>
    <col min="11" max="11" width="13.42578125" style="6" bestFit="1" customWidth="1"/>
    <col min="12" max="12" width="1" style="6" customWidth="1"/>
    <col min="13" max="13" width="19.7109375" style="6" bestFit="1" customWidth="1"/>
    <col min="14" max="14" width="3" style="6" bestFit="1" customWidth="1"/>
    <col min="15" max="15" width="19.7109375" style="6" bestFit="1" customWidth="1"/>
    <col min="16" max="16" width="1" style="6" customWidth="1"/>
    <col min="17" max="17" width="27.5703125" style="6" bestFit="1" customWidth="1"/>
    <col min="18" max="18" width="1" style="6" customWidth="1"/>
    <col min="19" max="19" width="9.140625" style="6" customWidth="1"/>
    <col min="20" max="20" width="29.85546875" style="6" customWidth="1"/>
    <col min="21" max="21" width="19.7109375" style="6" customWidth="1"/>
    <col min="22" max="16384" width="9.140625" style="6"/>
  </cols>
  <sheetData>
    <row r="2" spans="1:21" ht="21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1" ht="21" x14ac:dyDescent="0.25">
      <c r="A3" s="71" t="s">
        <v>80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1" ht="21" x14ac:dyDescent="0.25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21" ht="21" x14ac:dyDescent="0.25">
      <c r="A6" s="74" t="s">
        <v>3</v>
      </c>
      <c r="C6" s="72" t="s">
        <v>82</v>
      </c>
      <c r="D6" s="72" t="s">
        <v>82</v>
      </c>
      <c r="E6" s="72" t="s">
        <v>82</v>
      </c>
      <c r="F6" s="72" t="s">
        <v>82</v>
      </c>
      <c r="G6" s="72" t="s">
        <v>82</v>
      </c>
      <c r="H6" s="72" t="s">
        <v>82</v>
      </c>
      <c r="I6" s="72" t="s">
        <v>82</v>
      </c>
      <c r="K6" s="72" t="s">
        <v>83</v>
      </c>
      <c r="L6" s="72" t="s">
        <v>83</v>
      </c>
      <c r="M6" s="72" t="s">
        <v>83</v>
      </c>
      <c r="N6" s="72" t="s">
        <v>83</v>
      </c>
      <c r="O6" s="72" t="s">
        <v>83</v>
      </c>
      <c r="P6" s="72" t="s">
        <v>83</v>
      </c>
      <c r="Q6" s="72" t="s">
        <v>83</v>
      </c>
    </row>
    <row r="7" spans="1:21" ht="21" x14ac:dyDescent="0.25">
      <c r="A7" s="75" t="s">
        <v>3</v>
      </c>
      <c r="C7" s="72" t="s">
        <v>7</v>
      </c>
      <c r="E7" s="72" t="s">
        <v>102</v>
      </c>
      <c r="G7" s="72" t="s">
        <v>103</v>
      </c>
      <c r="I7" s="72" t="s">
        <v>104</v>
      </c>
      <c r="K7" s="72" t="s">
        <v>7</v>
      </c>
      <c r="M7" s="72" t="s">
        <v>102</v>
      </c>
      <c r="O7" s="72" t="s">
        <v>103</v>
      </c>
      <c r="Q7" s="72" t="s">
        <v>104</v>
      </c>
    </row>
    <row r="8" spans="1:21" x14ac:dyDescent="0.25">
      <c r="A8" s="24" t="s">
        <v>26</v>
      </c>
      <c r="C8" s="11">
        <v>422327</v>
      </c>
      <c r="D8" s="11"/>
      <c r="E8" s="11">
        <v>4634748264</v>
      </c>
      <c r="F8" s="11"/>
      <c r="G8" s="11">
        <v>4647342688</v>
      </c>
      <c r="H8" s="11"/>
      <c r="I8" s="11">
        <v>-12594423</v>
      </c>
      <c r="K8" s="11">
        <v>422327</v>
      </c>
      <c r="L8" s="11"/>
      <c r="M8" s="11">
        <v>4634748264</v>
      </c>
      <c r="N8" s="11"/>
      <c r="O8" s="11">
        <v>5500809175</v>
      </c>
      <c r="P8" s="11"/>
      <c r="Q8" s="11">
        <f>M8-O8</f>
        <v>-866060911</v>
      </c>
      <c r="T8" s="11"/>
      <c r="U8" s="11"/>
    </row>
    <row r="9" spans="1:21" x14ac:dyDescent="0.25">
      <c r="A9" s="24" t="s">
        <v>43</v>
      </c>
      <c r="C9" s="11">
        <v>6844597</v>
      </c>
      <c r="D9" s="11"/>
      <c r="E9" s="11">
        <v>107229017170</v>
      </c>
      <c r="F9" s="11"/>
      <c r="G9" s="11">
        <v>109882527112</v>
      </c>
      <c r="H9" s="11"/>
      <c r="I9" s="11">
        <v>-2653509941</v>
      </c>
      <c r="K9" s="11">
        <v>6844597</v>
      </c>
      <c r="L9" s="11"/>
      <c r="M9" s="11">
        <v>107229017170</v>
      </c>
      <c r="N9" s="11"/>
      <c r="O9" s="11">
        <v>110400828219</v>
      </c>
      <c r="P9" s="11"/>
      <c r="Q9" s="11">
        <f t="shared" ref="Q9:Q39" si="0">M9-O9</f>
        <v>-3171811049</v>
      </c>
    </row>
    <row r="10" spans="1:21" x14ac:dyDescent="0.25">
      <c r="A10" s="24" t="s">
        <v>30</v>
      </c>
      <c r="C10" s="11">
        <v>1073107</v>
      </c>
      <c r="D10" s="11"/>
      <c r="E10" s="11">
        <v>18422289170</v>
      </c>
      <c r="F10" s="11"/>
      <c r="G10" s="11">
        <v>20354122736</v>
      </c>
      <c r="H10" s="11"/>
      <c r="I10" s="11">
        <v>-1931833565</v>
      </c>
      <c r="K10" s="11">
        <v>1073107</v>
      </c>
      <c r="L10" s="11"/>
      <c r="M10" s="11">
        <v>18422289170</v>
      </c>
      <c r="N10" s="11"/>
      <c r="O10" s="11">
        <v>20050634419</v>
      </c>
      <c r="P10" s="11"/>
      <c r="Q10" s="11">
        <f t="shared" si="0"/>
        <v>-1628345249</v>
      </c>
    </row>
    <row r="11" spans="1:21" x14ac:dyDescent="0.25">
      <c r="A11" s="24" t="s">
        <v>21</v>
      </c>
      <c r="C11" s="11">
        <v>135586</v>
      </c>
      <c r="D11" s="11"/>
      <c r="E11" s="11">
        <v>19685859197</v>
      </c>
      <c r="F11" s="11"/>
      <c r="G11" s="11">
        <v>19111458908</v>
      </c>
      <c r="H11" s="11"/>
      <c r="I11" s="11">
        <v>574400289</v>
      </c>
      <c r="K11" s="11">
        <v>135586</v>
      </c>
      <c r="L11" s="11"/>
      <c r="M11" s="11">
        <v>19685859197</v>
      </c>
      <c r="N11" s="11"/>
      <c r="O11" s="11">
        <v>21703504762</v>
      </c>
      <c r="P11" s="11"/>
      <c r="Q11" s="11">
        <f t="shared" si="0"/>
        <v>-2017645565</v>
      </c>
    </row>
    <row r="12" spans="1:21" x14ac:dyDescent="0.25">
      <c r="A12" s="24" t="s">
        <v>25</v>
      </c>
      <c r="C12" s="11">
        <v>581113</v>
      </c>
      <c r="D12" s="11"/>
      <c r="E12" s="11">
        <v>4228437364</v>
      </c>
      <c r="F12" s="11"/>
      <c r="G12" s="11">
        <v>4609033792</v>
      </c>
      <c r="H12" s="11"/>
      <c r="I12" s="11">
        <v>-380596427</v>
      </c>
      <c r="K12" s="11">
        <v>581113</v>
      </c>
      <c r="L12" s="11"/>
      <c r="M12" s="11">
        <v>4228437364</v>
      </c>
      <c r="N12" s="11"/>
      <c r="O12" s="11">
        <v>3887620693</v>
      </c>
      <c r="P12" s="11"/>
      <c r="Q12" s="11">
        <f t="shared" si="0"/>
        <v>340816671</v>
      </c>
    </row>
    <row r="13" spans="1:21" x14ac:dyDescent="0.25">
      <c r="A13" s="24" t="s">
        <v>23</v>
      </c>
      <c r="C13" s="11">
        <v>300000</v>
      </c>
      <c r="D13" s="11"/>
      <c r="E13" s="11">
        <v>20359138050</v>
      </c>
      <c r="F13" s="11"/>
      <c r="G13" s="11">
        <v>23558985000</v>
      </c>
      <c r="H13" s="11"/>
      <c r="I13" s="11">
        <v>-3199846950</v>
      </c>
      <c r="K13" s="11">
        <v>300000</v>
      </c>
      <c r="L13" s="11"/>
      <c r="M13" s="11">
        <v>20359138050</v>
      </c>
      <c r="N13" s="11"/>
      <c r="O13" s="11">
        <v>25697186553</v>
      </c>
      <c r="P13" s="11"/>
      <c r="Q13" s="11">
        <f t="shared" si="0"/>
        <v>-5338048503</v>
      </c>
    </row>
    <row r="14" spans="1:21" x14ac:dyDescent="0.25">
      <c r="A14" s="24" t="s">
        <v>32</v>
      </c>
      <c r="C14" s="11">
        <v>9440200</v>
      </c>
      <c r="D14" s="11"/>
      <c r="E14" s="11">
        <v>92808064710</v>
      </c>
      <c r="F14" s="11"/>
      <c r="G14" s="11">
        <v>95060232105</v>
      </c>
      <c r="H14" s="11"/>
      <c r="I14" s="11">
        <v>-2252167394</v>
      </c>
      <c r="K14" s="11">
        <v>9440200</v>
      </c>
      <c r="L14" s="11"/>
      <c r="M14" s="11">
        <v>92808064710</v>
      </c>
      <c r="N14" s="11"/>
      <c r="O14" s="11">
        <v>107822514003</v>
      </c>
      <c r="P14" s="11"/>
      <c r="Q14" s="11">
        <f t="shared" si="0"/>
        <v>-15014449293</v>
      </c>
    </row>
    <row r="15" spans="1:21" x14ac:dyDescent="0.25">
      <c r="A15" s="24" t="s">
        <v>22</v>
      </c>
      <c r="C15" s="11">
        <v>2200000</v>
      </c>
      <c r="D15" s="11"/>
      <c r="E15" s="11">
        <v>131673851100</v>
      </c>
      <c r="F15" s="11"/>
      <c r="G15" s="11">
        <v>135697765500</v>
      </c>
      <c r="H15" s="11"/>
      <c r="I15" s="11">
        <v>-4023914400</v>
      </c>
      <c r="K15" s="11">
        <v>2200000</v>
      </c>
      <c r="L15" s="11"/>
      <c r="M15" s="11">
        <v>131673851100</v>
      </c>
      <c r="N15" s="11"/>
      <c r="O15" s="11">
        <v>145556237897</v>
      </c>
      <c r="P15" s="11"/>
      <c r="Q15" s="11">
        <f t="shared" si="0"/>
        <v>-13882386797</v>
      </c>
    </row>
    <row r="16" spans="1:21" x14ac:dyDescent="0.25">
      <c r="A16" s="24" t="s">
        <v>28</v>
      </c>
      <c r="C16" s="11">
        <v>13055</v>
      </c>
      <c r="D16" s="11"/>
      <c r="E16" s="11">
        <v>1375025209</v>
      </c>
      <c r="F16" s="11"/>
      <c r="G16" s="11">
        <v>1468617660</v>
      </c>
      <c r="H16" s="11"/>
      <c r="I16" s="11">
        <v>-93592450</v>
      </c>
      <c r="K16" s="11">
        <v>13055</v>
      </c>
      <c r="L16" s="11"/>
      <c r="M16" s="11">
        <v>1375025209</v>
      </c>
      <c r="N16" s="11"/>
      <c r="O16" s="11">
        <v>479330393</v>
      </c>
      <c r="P16" s="11"/>
      <c r="Q16" s="11">
        <f t="shared" si="0"/>
        <v>895694816</v>
      </c>
    </row>
    <row r="17" spans="1:17" x14ac:dyDescent="0.25">
      <c r="A17" s="24" t="s">
        <v>24</v>
      </c>
      <c r="C17" s="11">
        <v>1140000</v>
      </c>
      <c r="D17" s="11"/>
      <c r="E17" s="11">
        <v>91214902764</v>
      </c>
      <c r="F17" s="11"/>
      <c r="G17" s="11">
        <v>97224352515</v>
      </c>
      <c r="H17" s="11"/>
      <c r="I17" s="11">
        <v>-6009449751</v>
      </c>
      <c r="K17" s="11">
        <v>1140000</v>
      </c>
      <c r="L17" s="11"/>
      <c r="M17" s="11">
        <v>91214902764</v>
      </c>
      <c r="N17" s="11"/>
      <c r="O17" s="11">
        <v>102904265741</v>
      </c>
      <c r="P17" s="11"/>
      <c r="Q17" s="11">
        <f t="shared" si="0"/>
        <v>-11689362977</v>
      </c>
    </row>
    <row r="18" spans="1:17" x14ac:dyDescent="0.25">
      <c r="A18" s="24" t="s">
        <v>31</v>
      </c>
      <c r="C18" s="11">
        <v>9927500</v>
      </c>
      <c r="D18" s="11"/>
      <c r="E18" s="11">
        <v>101644843162</v>
      </c>
      <c r="F18" s="11"/>
      <c r="G18" s="11">
        <v>115745677623</v>
      </c>
      <c r="H18" s="11"/>
      <c r="I18" s="11">
        <v>-14100834460</v>
      </c>
      <c r="K18" s="11">
        <v>9927500</v>
      </c>
      <c r="L18" s="11"/>
      <c r="M18" s="11">
        <v>101644843162</v>
      </c>
      <c r="N18" s="11"/>
      <c r="O18" s="11">
        <v>133865601650</v>
      </c>
      <c r="P18" s="11"/>
      <c r="Q18" s="11">
        <f t="shared" si="0"/>
        <v>-32220758488</v>
      </c>
    </row>
    <row r="19" spans="1:17" x14ac:dyDescent="0.25">
      <c r="A19" s="24" t="s">
        <v>41</v>
      </c>
      <c r="C19" s="11">
        <v>6149489</v>
      </c>
      <c r="D19" s="11"/>
      <c r="E19" s="11">
        <v>110276707709</v>
      </c>
      <c r="F19" s="11"/>
      <c r="G19" s="11">
        <v>117254166610</v>
      </c>
      <c r="H19" s="11"/>
      <c r="I19" s="11">
        <v>-6977458900</v>
      </c>
      <c r="K19" s="11">
        <v>6149489</v>
      </c>
      <c r="L19" s="11"/>
      <c r="M19" s="11">
        <v>110276707709</v>
      </c>
      <c r="N19" s="11"/>
      <c r="O19" s="11">
        <v>143286365220</v>
      </c>
      <c r="P19" s="11"/>
      <c r="Q19" s="11">
        <f t="shared" si="0"/>
        <v>-33009657511</v>
      </c>
    </row>
    <row r="20" spans="1:17" x14ac:dyDescent="0.25">
      <c r="A20" s="24" t="s">
        <v>17</v>
      </c>
      <c r="C20" s="11">
        <v>13000000</v>
      </c>
      <c r="D20" s="11"/>
      <c r="E20" s="11">
        <v>121498755300</v>
      </c>
      <c r="F20" s="11"/>
      <c r="G20" s="11">
        <v>119728352250</v>
      </c>
      <c r="H20" s="11"/>
      <c r="I20" s="11">
        <v>1770403050</v>
      </c>
      <c r="K20" s="11">
        <v>13000000</v>
      </c>
      <c r="L20" s="11"/>
      <c r="M20" s="11">
        <v>121498755300</v>
      </c>
      <c r="N20" s="11"/>
      <c r="O20" s="11">
        <v>138936039480</v>
      </c>
      <c r="P20" s="11"/>
      <c r="Q20" s="11">
        <f t="shared" si="0"/>
        <v>-17437284180</v>
      </c>
    </row>
    <row r="21" spans="1:17" x14ac:dyDescent="0.25">
      <c r="A21" s="24" t="s">
        <v>19</v>
      </c>
      <c r="C21" s="11">
        <v>15887538</v>
      </c>
      <c r="D21" s="11"/>
      <c r="E21" s="11">
        <v>477438399118</v>
      </c>
      <c r="F21" s="11"/>
      <c r="G21" s="11">
        <v>503860100078</v>
      </c>
      <c r="H21" s="11"/>
      <c r="I21" s="11">
        <v>-26421700959</v>
      </c>
      <c r="K21" s="11">
        <v>15887538</v>
      </c>
      <c r="L21" s="11"/>
      <c r="M21" s="11">
        <v>477438399118</v>
      </c>
      <c r="N21" s="11"/>
      <c r="O21" s="11">
        <v>481970992171</v>
      </c>
      <c r="P21" s="11"/>
      <c r="Q21" s="11">
        <f t="shared" si="0"/>
        <v>-4532593053</v>
      </c>
    </row>
    <row r="22" spans="1:17" x14ac:dyDescent="0.25">
      <c r="A22" s="24" t="s">
        <v>36</v>
      </c>
      <c r="C22" s="11">
        <v>2602328</v>
      </c>
      <c r="D22" s="11"/>
      <c r="E22" s="11">
        <v>23126386686</v>
      </c>
      <c r="F22" s="11"/>
      <c r="G22" s="11">
        <v>30912787573</v>
      </c>
      <c r="H22" s="11"/>
      <c r="I22" s="11">
        <v>-7786400886</v>
      </c>
      <c r="K22" s="11">
        <v>2602328</v>
      </c>
      <c r="L22" s="11"/>
      <c r="M22" s="11">
        <v>23126386686</v>
      </c>
      <c r="N22" s="11"/>
      <c r="O22" s="11">
        <v>34896527561</v>
      </c>
      <c r="P22" s="11"/>
      <c r="Q22" s="11">
        <f t="shared" si="0"/>
        <v>-11770140875</v>
      </c>
    </row>
    <row r="23" spans="1:17" x14ac:dyDescent="0.25">
      <c r="A23" s="24" t="s">
        <v>34</v>
      </c>
      <c r="C23" s="11">
        <v>334132</v>
      </c>
      <c r="D23" s="11"/>
      <c r="E23" s="11">
        <v>2095828101</v>
      </c>
      <c r="F23" s="11"/>
      <c r="G23" s="11">
        <v>2208757032</v>
      </c>
      <c r="H23" s="11"/>
      <c r="I23" s="11">
        <v>-112928930</v>
      </c>
      <c r="K23" s="11">
        <v>334132</v>
      </c>
      <c r="L23" s="11"/>
      <c r="M23" s="11">
        <v>2095828101</v>
      </c>
      <c r="N23" s="11"/>
      <c r="O23" s="11">
        <v>2342590065</v>
      </c>
      <c r="P23" s="11"/>
      <c r="Q23" s="11">
        <f t="shared" si="0"/>
        <v>-246761964</v>
      </c>
    </row>
    <row r="24" spans="1:17" x14ac:dyDescent="0.25">
      <c r="A24" s="24" t="s">
        <v>35</v>
      </c>
      <c r="C24" s="11">
        <v>7605975</v>
      </c>
      <c r="D24" s="11"/>
      <c r="E24" s="11">
        <v>65475830426</v>
      </c>
      <c r="F24" s="11"/>
      <c r="G24" s="11">
        <v>69029368567</v>
      </c>
      <c r="H24" s="11"/>
      <c r="I24" s="11">
        <v>-3553538140</v>
      </c>
      <c r="K24" s="11">
        <v>7605975</v>
      </c>
      <c r="L24" s="11"/>
      <c r="M24" s="11">
        <v>65475830426</v>
      </c>
      <c r="N24" s="11"/>
      <c r="O24" s="11">
        <v>156506892589</v>
      </c>
      <c r="P24" s="11"/>
      <c r="Q24" s="11">
        <f t="shared" si="0"/>
        <v>-91031062163</v>
      </c>
    </row>
    <row r="25" spans="1:17" x14ac:dyDescent="0.25">
      <c r="A25" s="24" t="s">
        <v>37</v>
      </c>
      <c r="C25" s="11">
        <v>8300000</v>
      </c>
      <c r="D25" s="11"/>
      <c r="E25" s="11">
        <v>78463348650</v>
      </c>
      <c r="F25" s="11"/>
      <c r="G25" s="11">
        <v>86466445200</v>
      </c>
      <c r="H25" s="11"/>
      <c r="I25" s="11">
        <v>-8003096550</v>
      </c>
      <c r="K25" s="11">
        <v>8300000</v>
      </c>
      <c r="L25" s="11"/>
      <c r="M25" s="11">
        <v>78463348650</v>
      </c>
      <c r="N25" s="11"/>
      <c r="O25" s="11">
        <v>107010476550</v>
      </c>
      <c r="P25" s="11"/>
      <c r="Q25" s="11">
        <f t="shared" si="0"/>
        <v>-28547127900</v>
      </c>
    </row>
    <row r="26" spans="1:17" x14ac:dyDescent="0.25">
      <c r="A26" s="24" t="s">
        <v>45</v>
      </c>
      <c r="C26" s="11">
        <v>10181836</v>
      </c>
      <c r="D26" s="11"/>
      <c r="E26" s="11">
        <v>126110825784</v>
      </c>
      <c r="F26" s="11"/>
      <c r="G26" s="11">
        <v>114167745975</v>
      </c>
      <c r="H26" s="11"/>
      <c r="I26" s="11">
        <v>11943079809</v>
      </c>
      <c r="K26" s="11">
        <v>10181836</v>
      </c>
      <c r="L26" s="11"/>
      <c r="M26" s="11">
        <v>126110825784</v>
      </c>
      <c r="N26" s="11"/>
      <c r="O26" s="11">
        <v>160927939754</v>
      </c>
      <c r="P26" s="11"/>
      <c r="Q26" s="11">
        <f t="shared" si="0"/>
        <v>-34817113970</v>
      </c>
    </row>
    <row r="27" spans="1:17" x14ac:dyDescent="0.25">
      <c r="A27" s="24" t="s">
        <v>40</v>
      </c>
      <c r="C27" s="11">
        <v>45631189</v>
      </c>
      <c r="D27" s="11"/>
      <c r="E27" s="11">
        <v>53705865175</v>
      </c>
      <c r="F27" s="11"/>
      <c r="G27" s="11">
        <v>65408663499</v>
      </c>
      <c r="H27" s="11"/>
      <c r="I27" s="11">
        <v>-11702798323</v>
      </c>
      <c r="K27" s="11">
        <v>45631189</v>
      </c>
      <c r="L27" s="11"/>
      <c r="M27" s="11">
        <v>53705865175</v>
      </c>
      <c r="N27" s="11"/>
      <c r="O27" s="11">
        <v>93003740469</v>
      </c>
      <c r="P27" s="11"/>
      <c r="Q27" s="11">
        <f t="shared" si="0"/>
        <v>-39297875294</v>
      </c>
    </row>
    <row r="28" spans="1:17" x14ac:dyDescent="0.25">
      <c r="A28" s="24" t="s">
        <v>46</v>
      </c>
      <c r="C28" s="11">
        <v>2900000</v>
      </c>
      <c r="D28" s="11"/>
      <c r="E28" s="11">
        <v>42289869150</v>
      </c>
      <c r="F28" s="11"/>
      <c r="G28" s="11">
        <v>52120029600</v>
      </c>
      <c r="H28" s="11"/>
      <c r="I28" s="11">
        <v>-9830160450</v>
      </c>
      <c r="K28" s="11">
        <v>2900000</v>
      </c>
      <c r="L28" s="11"/>
      <c r="M28" s="11">
        <v>42289869150</v>
      </c>
      <c r="N28" s="11"/>
      <c r="O28" s="11">
        <v>76450397400</v>
      </c>
      <c r="P28" s="11"/>
      <c r="Q28" s="11">
        <f t="shared" si="0"/>
        <v>-34160528250</v>
      </c>
    </row>
    <row r="29" spans="1:17" x14ac:dyDescent="0.25">
      <c r="A29" s="24" t="s">
        <v>33</v>
      </c>
      <c r="C29" s="11">
        <v>7100000</v>
      </c>
      <c r="D29" s="11"/>
      <c r="E29" s="11">
        <v>48133889100</v>
      </c>
      <c r="F29" s="11"/>
      <c r="G29" s="11">
        <v>58367633850</v>
      </c>
      <c r="H29" s="11"/>
      <c r="I29" s="11">
        <v>-10233744750</v>
      </c>
      <c r="K29" s="11">
        <v>7100000</v>
      </c>
      <c r="L29" s="11"/>
      <c r="M29" s="11">
        <v>48133889100</v>
      </c>
      <c r="N29" s="11"/>
      <c r="O29" s="11">
        <v>71001015299</v>
      </c>
      <c r="P29" s="11"/>
      <c r="Q29" s="11">
        <f t="shared" si="0"/>
        <v>-22867126199</v>
      </c>
    </row>
    <row r="30" spans="1:17" x14ac:dyDescent="0.25">
      <c r="A30" s="24" t="s">
        <v>20</v>
      </c>
      <c r="C30" s="11">
        <v>1000000</v>
      </c>
      <c r="D30" s="11"/>
      <c r="E30" s="11">
        <v>24165355500</v>
      </c>
      <c r="F30" s="11"/>
      <c r="G30" s="11">
        <v>27883102500</v>
      </c>
      <c r="H30" s="11"/>
      <c r="I30" s="11">
        <v>-3717747000</v>
      </c>
      <c r="K30" s="11">
        <v>1000000</v>
      </c>
      <c r="L30" s="11"/>
      <c r="M30" s="11">
        <v>24165355500</v>
      </c>
      <c r="N30" s="11"/>
      <c r="O30" s="11">
        <v>28386317965</v>
      </c>
      <c r="P30" s="11"/>
      <c r="Q30" s="11">
        <f t="shared" si="0"/>
        <v>-4220962465</v>
      </c>
    </row>
    <row r="31" spans="1:17" x14ac:dyDescent="0.25">
      <c r="A31" s="24" t="s">
        <v>44</v>
      </c>
      <c r="C31" s="11">
        <v>1227389</v>
      </c>
      <c r="D31" s="11"/>
      <c r="E31" s="11">
        <v>17313020843</v>
      </c>
      <c r="F31" s="11"/>
      <c r="G31" s="11">
        <v>17813256117</v>
      </c>
      <c r="H31" s="11"/>
      <c r="I31" s="11">
        <v>-500235273</v>
      </c>
      <c r="K31" s="11">
        <v>1227389</v>
      </c>
      <c r="L31" s="11"/>
      <c r="M31" s="11">
        <v>17313020843</v>
      </c>
      <c r="N31" s="11"/>
      <c r="O31" s="11">
        <v>17119585922</v>
      </c>
      <c r="P31" s="11"/>
      <c r="Q31" s="11">
        <f t="shared" si="0"/>
        <v>193434921</v>
      </c>
    </row>
    <row r="32" spans="1:17" x14ac:dyDescent="0.25">
      <c r="A32" s="24" t="s">
        <v>15</v>
      </c>
      <c r="C32" s="11">
        <v>2000000</v>
      </c>
      <c r="D32" s="11"/>
      <c r="E32" s="11">
        <v>19364094000</v>
      </c>
      <c r="F32" s="11"/>
      <c r="G32" s="11">
        <v>25368156000</v>
      </c>
      <c r="H32" s="11"/>
      <c r="I32" s="11">
        <v>-6004062000</v>
      </c>
      <c r="K32" s="11">
        <v>2000000</v>
      </c>
      <c r="L32" s="11"/>
      <c r="M32" s="11">
        <v>19364094000</v>
      </c>
      <c r="N32" s="11"/>
      <c r="O32" s="11">
        <v>42465816000</v>
      </c>
      <c r="P32" s="11"/>
      <c r="Q32" s="11">
        <f t="shared" si="0"/>
        <v>-23101722000</v>
      </c>
    </row>
    <row r="33" spans="1:17" x14ac:dyDescent="0.25">
      <c r="A33" s="24" t="s">
        <v>39</v>
      </c>
      <c r="C33" s="11">
        <v>19617153</v>
      </c>
      <c r="D33" s="11"/>
      <c r="E33" s="11">
        <v>242585360889</v>
      </c>
      <c r="F33" s="11"/>
      <c r="G33" s="11">
        <v>239801883085</v>
      </c>
      <c r="H33" s="11"/>
      <c r="I33" s="11">
        <v>2783477804</v>
      </c>
      <c r="K33" s="11">
        <v>19617153</v>
      </c>
      <c r="L33" s="11"/>
      <c r="M33" s="11">
        <v>242585360889</v>
      </c>
      <c r="N33" s="11"/>
      <c r="O33" s="11">
        <v>274455397924</v>
      </c>
      <c r="P33" s="11"/>
      <c r="Q33" s="11">
        <f t="shared" si="0"/>
        <v>-31870037035</v>
      </c>
    </row>
    <row r="34" spans="1:17" x14ac:dyDescent="0.25">
      <c r="A34" s="24" t="s">
        <v>18</v>
      </c>
      <c r="C34" s="11">
        <v>13239716</v>
      </c>
      <c r="D34" s="11"/>
      <c r="E34" s="11">
        <v>63870040314</v>
      </c>
      <c r="F34" s="11"/>
      <c r="G34" s="11">
        <v>55012727903</v>
      </c>
      <c r="H34" s="11"/>
      <c r="I34" s="11">
        <v>8857312411</v>
      </c>
      <c r="K34" s="11">
        <v>13239716</v>
      </c>
      <c r="L34" s="11"/>
      <c r="M34" s="11">
        <v>63870040314</v>
      </c>
      <c r="N34" s="11"/>
      <c r="O34" s="11">
        <v>64356995242</v>
      </c>
      <c r="P34" s="11"/>
      <c r="Q34" s="11">
        <f t="shared" si="0"/>
        <v>-486954928</v>
      </c>
    </row>
    <row r="35" spans="1:17" x14ac:dyDescent="0.25">
      <c r="A35" s="24" t="s">
        <v>38</v>
      </c>
      <c r="C35" s="11">
        <v>6951664</v>
      </c>
      <c r="D35" s="11"/>
      <c r="E35" s="11">
        <v>63160156616</v>
      </c>
      <c r="F35" s="11"/>
      <c r="G35" s="11">
        <v>64127598840</v>
      </c>
      <c r="H35" s="11"/>
      <c r="I35" s="11">
        <v>-967442223</v>
      </c>
      <c r="K35" s="11">
        <v>6951664</v>
      </c>
      <c r="L35" s="11"/>
      <c r="M35" s="11">
        <v>63160156616</v>
      </c>
      <c r="N35" s="11"/>
      <c r="O35" s="11">
        <v>91561496209</v>
      </c>
      <c r="P35" s="11"/>
      <c r="Q35" s="11">
        <f t="shared" si="0"/>
        <v>-28401339593</v>
      </c>
    </row>
    <row r="36" spans="1:17" x14ac:dyDescent="0.25">
      <c r="A36" s="24" t="s">
        <v>42</v>
      </c>
      <c r="C36" s="11">
        <v>969025</v>
      </c>
      <c r="D36" s="11"/>
      <c r="E36" s="11">
        <f>143581504925-1</f>
        <v>143581504924</v>
      </c>
      <c r="F36" s="11"/>
      <c r="G36" s="11">
        <v>129495764163</v>
      </c>
      <c r="H36" s="11"/>
      <c r="I36" s="11">
        <v>14085740762</v>
      </c>
      <c r="K36" s="11">
        <v>969025</v>
      </c>
      <c r="L36" s="11"/>
      <c r="M36" s="11">
        <f>143581504925-31</f>
        <v>143581504894</v>
      </c>
      <c r="N36" s="11"/>
      <c r="O36" s="11">
        <v>181797854447</v>
      </c>
      <c r="P36" s="11"/>
      <c r="Q36" s="11">
        <f t="shared" si="0"/>
        <v>-38216349553</v>
      </c>
    </row>
    <row r="37" spans="1:17" x14ac:dyDescent="0.25">
      <c r="A37" s="24" t="s">
        <v>27</v>
      </c>
      <c r="C37" s="11">
        <v>0</v>
      </c>
      <c r="D37" s="11"/>
      <c r="E37" s="11">
        <v>0</v>
      </c>
      <c r="F37" s="11"/>
      <c r="G37" s="11">
        <v>46703101</v>
      </c>
      <c r="H37" s="11"/>
      <c r="I37" s="11">
        <v>-46703101</v>
      </c>
      <c r="K37" s="11">
        <v>0</v>
      </c>
      <c r="L37" s="11"/>
      <c r="M37" s="11">
        <v>0</v>
      </c>
      <c r="N37" s="11"/>
      <c r="O37" s="11">
        <v>0</v>
      </c>
      <c r="P37" s="11"/>
      <c r="Q37" s="11">
        <f t="shared" si="0"/>
        <v>0</v>
      </c>
    </row>
    <row r="38" spans="1:17" x14ac:dyDescent="0.25">
      <c r="A38" s="24" t="s">
        <v>16</v>
      </c>
      <c r="C38" s="11">
        <v>0</v>
      </c>
      <c r="D38" s="11"/>
      <c r="E38" s="11">
        <v>0</v>
      </c>
      <c r="F38" s="11"/>
      <c r="G38" s="11">
        <v>-4463806078</v>
      </c>
      <c r="H38" s="11"/>
      <c r="I38" s="11">
        <v>4463806078</v>
      </c>
      <c r="K38" s="11">
        <v>0</v>
      </c>
      <c r="M38" s="11">
        <v>0</v>
      </c>
      <c r="O38" s="11">
        <v>0</v>
      </c>
      <c r="Q38" s="11">
        <f t="shared" si="0"/>
        <v>0</v>
      </c>
    </row>
    <row r="39" spans="1:17" x14ac:dyDescent="0.25">
      <c r="A39" s="24" t="s">
        <v>29</v>
      </c>
      <c r="C39" s="11">
        <v>0</v>
      </c>
      <c r="D39" s="11"/>
      <c r="E39" s="11">
        <v>0</v>
      </c>
      <c r="F39" s="11"/>
      <c r="G39" s="11">
        <v>-537526829</v>
      </c>
      <c r="H39" s="11"/>
      <c r="I39" s="11">
        <f>537526829-15</f>
        <v>537526814</v>
      </c>
      <c r="K39" s="11">
        <v>0</v>
      </c>
      <c r="M39" s="11">
        <v>0</v>
      </c>
      <c r="O39" s="11">
        <v>0</v>
      </c>
      <c r="Q39" s="11">
        <f t="shared" si="0"/>
        <v>0</v>
      </c>
    </row>
    <row r="40" spans="1:17" ht="21.75" thickBot="1" x14ac:dyDescent="0.3">
      <c r="A40" s="28" t="s">
        <v>137</v>
      </c>
      <c r="C40" s="14">
        <f>SUM(C8:C39)</f>
        <v>196774919</v>
      </c>
      <c r="E40" s="14">
        <f>SUM(E8:E39)</f>
        <v>2315931414445</v>
      </c>
      <c r="G40" s="14">
        <f>SUM(G8:G39)</f>
        <v>2401432024675</v>
      </c>
      <c r="I40" s="14">
        <f>SUM(I8:I39)</f>
        <v>-85500610229</v>
      </c>
      <c r="K40" s="14">
        <f>SUM(K8:K39)</f>
        <v>196774919</v>
      </c>
      <c r="M40" s="14">
        <f>SUM(M8:M39)</f>
        <v>2315931414415</v>
      </c>
      <c r="O40" s="14">
        <f>SUM(O8:O39)</f>
        <v>2844344973772</v>
      </c>
      <c r="Q40" s="14">
        <f>SUM(Q8:Q39)</f>
        <v>-528413559357</v>
      </c>
    </row>
    <row r="41" spans="1:17" ht="19.5" thickTop="1" x14ac:dyDescent="0.25"/>
    <row r="42" spans="1:17" x14ac:dyDescent="0.25">
      <c r="E42" s="15"/>
      <c r="G42" s="15"/>
      <c r="I42" s="15"/>
      <c r="M42" s="15"/>
      <c r="O42" s="15"/>
      <c r="Q42" s="15"/>
    </row>
    <row r="43" spans="1:17" x14ac:dyDescent="0.25">
      <c r="C43" s="11"/>
      <c r="D43" s="11"/>
      <c r="E43" s="11"/>
      <c r="F43" s="11"/>
      <c r="G43" s="11"/>
      <c r="H43" s="11"/>
      <c r="I43" s="11"/>
      <c r="M43" s="11"/>
      <c r="N43" s="11"/>
      <c r="O43" s="11"/>
      <c r="P43" s="11"/>
      <c r="Q43" s="11"/>
    </row>
    <row r="46" spans="1:17" x14ac:dyDescent="0.25">
      <c r="E46" s="15"/>
      <c r="Q46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5"/>
  <sheetViews>
    <sheetView rightToLeft="1" view="pageBreakPreview" topLeftCell="A34" zoomScale="85" zoomScaleNormal="100" zoomScaleSheetLayoutView="85" workbookViewId="0">
      <selection activeCell="U58" sqref="U58"/>
    </sheetView>
  </sheetViews>
  <sheetFormatPr defaultRowHeight="18.75" x14ac:dyDescent="0.45"/>
  <cols>
    <col min="1" max="1" width="28.7109375" style="3" bestFit="1" customWidth="1"/>
    <col min="2" max="2" width="1" style="3" customWidth="1"/>
    <col min="3" max="3" width="12.5703125" style="3" bestFit="1" customWidth="1"/>
    <col min="4" max="4" width="1" style="3" customWidth="1"/>
    <col min="5" max="5" width="16.85546875" style="3" bestFit="1" customWidth="1"/>
    <col min="6" max="6" width="1" style="3" customWidth="1"/>
    <col min="7" max="7" width="18" style="3" bestFit="1" customWidth="1"/>
    <col min="8" max="8" width="1" style="3" customWidth="1"/>
    <col min="9" max="9" width="17.7109375" style="3" bestFit="1" customWidth="1"/>
    <col min="10" max="10" width="1" style="3" customWidth="1"/>
    <col min="11" max="11" width="13.7109375" style="3" bestFit="1" customWidth="1"/>
    <col min="12" max="12" width="1" style="3" customWidth="1"/>
    <col min="13" max="13" width="19.42578125" style="3" bestFit="1" customWidth="1"/>
    <col min="14" max="14" width="1" style="3" customWidth="1"/>
    <col min="15" max="15" width="19.42578125" style="3" bestFit="1" customWidth="1"/>
    <col min="16" max="16" width="1" style="3" customWidth="1"/>
    <col min="17" max="17" width="19.28515625" style="3" bestFit="1" customWidth="1"/>
    <col min="18" max="18" width="1" style="3" customWidth="1"/>
    <col min="19" max="16384" width="9.140625" style="3"/>
  </cols>
  <sheetData>
    <row r="1" spans="1:17" s="16" customFormat="1" ht="22.5" x14ac:dyDescent="0.55000000000000004"/>
    <row r="2" spans="1:17" s="16" customFormat="1" ht="24" x14ac:dyDescent="0.5500000000000000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s="16" customFormat="1" ht="24" x14ac:dyDescent="0.55000000000000004">
      <c r="A3" s="67" t="s">
        <v>80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s="16" customFormat="1" ht="24" x14ac:dyDescent="0.5500000000000000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s="16" customFormat="1" ht="22.5" x14ac:dyDescent="0.55000000000000004"/>
    <row r="6" spans="1:17" s="16" customFormat="1" ht="24" x14ac:dyDescent="0.55000000000000004">
      <c r="A6" s="63" t="s">
        <v>3</v>
      </c>
      <c r="C6" s="66" t="s">
        <v>82</v>
      </c>
      <c r="D6" s="66" t="s">
        <v>82</v>
      </c>
      <c r="E6" s="66" t="s">
        <v>82</v>
      </c>
      <c r="F6" s="66" t="s">
        <v>82</v>
      </c>
      <c r="G6" s="66" t="s">
        <v>82</v>
      </c>
      <c r="H6" s="66" t="s">
        <v>82</v>
      </c>
      <c r="I6" s="66" t="s">
        <v>82</v>
      </c>
      <c r="K6" s="66" t="s">
        <v>83</v>
      </c>
      <c r="L6" s="66" t="s">
        <v>83</v>
      </c>
      <c r="M6" s="66" t="s">
        <v>83</v>
      </c>
      <c r="N6" s="66" t="s">
        <v>83</v>
      </c>
      <c r="O6" s="66" t="s">
        <v>83</v>
      </c>
      <c r="P6" s="66" t="s">
        <v>83</v>
      </c>
      <c r="Q6" s="66" t="s">
        <v>83</v>
      </c>
    </row>
    <row r="7" spans="1:17" s="16" customFormat="1" ht="63.75" customHeight="1" x14ac:dyDescent="0.55000000000000004">
      <c r="A7" s="65" t="s">
        <v>3</v>
      </c>
      <c r="C7" s="66" t="s">
        <v>7</v>
      </c>
      <c r="E7" s="32" t="s">
        <v>102</v>
      </c>
      <c r="G7" s="30" t="s">
        <v>103</v>
      </c>
      <c r="I7" s="76" t="s">
        <v>105</v>
      </c>
      <c r="K7" s="66" t="s">
        <v>7</v>
      </c>
      <c r="M7" s="32" t="s">
        <v>102</v>
      </c>
      <c r="O7" s="30" t="s">
        <v>103</v>
      </c>
      <c r="Q7" s="76" t="s">
        <v>105</v>
      </c>
    </row>
    <row r="8" spans="1:17" x14ac:dyDescent="0.45">
      <c r="A8" s="3" t="s">
        <v>39</v>
      </c>
      <c r="C8" s="11">
        <v>600000</v>
      </c>
      <c r="D8" s="11"/>
      <c r="E8" s="11">
        <v>7398676079</v>
      </c>
      <c r="F8" s="11"/>
      <c r="G8" s="11">
        <v>8394349519</v>
      </c>
      <c r="H8" s="11"/>
      <c r="I8" s="11">
        <v>-995673440</v>
      </c>
      <c r="J8" s="11"/>
      <c r="K8" s="11">
        <v>4982847</v>
      </c>
      <c r="L8" s="11"/>
      <c r="M8" s="11">
        <v>62186265299</v>
      </c>
      <c r="N8" s="11"/>
      <c r="O8" s="11">
        <v>69712932183</v>
      </c>
      <c r="P8" s="11"/>
      <c r="Q8" s="11">
        <v>-7526666884</v>
      </c>
    </row>
    <row r="9" spans="1:17" x14ac:dyDescent="0.45">
      <c r="A9" s="3" t="s">
        <v>16</v>
      </c>
      <c r="C9" s="11">
        <v>18000000</v>
      </c>
      <c r="D9" s="11"/>
      <c r="E9" s="11">
        <v>45444576306</v>
      </c>
      <c r="F9" s="11"/>
      <c r="G9" s="11">
        <v>52416778078</v>
      </c>
      <c r="H9" s="11"/>
      <c r="I9" s="11">
        <v>-6972201772</v>
      </c>
      <c r="J9" s="11"/>
      <c r="K9" s="11">
        <v>35000000</v>
      </c>
      <c r="L9" s="11"/>
      <c r="M9" s="11">
        <v>90654440678</v>
      </c>
      <c r="N9" s="11"/>
      <c r="O9" s="11">
        <v>101921512866</v>
      </c>
      <c r="P9" s="11"/>
      <c r="Q9" s="11">
        <v>-11267072188</v>
      </c>
    </row>
    <row r="10" spans="1:17" x14ac:dyDescent="0.45">
      <c r="A10" s="3" t="s">
        <v>41</v>
      </c>
      <c r="C10" s="11">
        <v>600000</v>
      </c>
      <c r="D10" s="11"/>
      <c r="E10" s="11">
        <v>10181198128</v>
      </c>
      <c r="F10" s="11"/>
      <c r="G10" s="11">
        <v>13980319201</v>
      </c>
      <c r="H10" s="11"/>
      <c r="I10" s="11">
        <v>-3799121073</v>
      </c>
      <c r="J10" s="11"/>
      <c r="K10" s="11">
        <v>1350511</v>
      </c>
      <c r="L10" s="11"/>
      <c r="M10" s="11">
        <v>24051669336</v>
      </c>
      <c r="N10" s="11"/>
      <c r="O10" s="11">
        <v>31467624780</v>
      </c>
      <c r="P10" s="11"/>
      <c r="Q10" s="11">
        <v>-7415955444</v>
      </c>
    </row>
    <row r="11" spans="1:17" x14ac:dyDescent="0.45">
      <c r="A11" s="3" t="s">
        <v>21</v>
      </c>
      <c r="C11" s="11">
        <v>28000</v>
      </c>
      <c r="D11" s="11"/>
      <c r="E11" s="11">
        <v>4064578088</v>
      </c>
      <c r="F11" s="11"/>
      <c r="G11" s="11">
        <v>4482012410</v>
      </c>
      <c r="H11" s="11"/>
      <c r="I11" s="11">
        <v>-417434322</v>
      </c>
      <c r="J11" s="11"/>
      <c r="K11" s="11">
        <v>614414</v>
      </c>
      <c r="L11" s="11"/>
      <c r="M11" s="11">
        <v>81226045780</v>
      </c>
      <c r="N11" s="11"/>
      <c r="O11" s="11">
        <v>98350398863</v>
      </c>
      <c r="P11" s="11"/>
      <c r="Q11" s="11">
        <v>-17124353083</v>
      </c>
    </row>
    <row r="12" spans="1:17" x14ac:dyDescent="0.45">
      <c r="A12" s="3" t="s">
        <v>29</v>
      </c>
      <c r="C12" s="11">
        <v>599500</v>
      </c>
      <c r="D12" s="11"/>
      <c r="E12" s="11">
        <v>6265245385</v>
      </c>
      <c r="F12" s="11"/>
      <c r="G12" s="11">
        <v>7110667543</v>
      </c>
      <c r="H12" s="11"/>
      <c r="I12" s="11">
        <v>-845422158</v>
      </c>
      <c r="J12" s="11"/>
      <c r="K12" s="11">
        <v>3000000</v>
      </c>
      <c r="L12" s="11"/>
      <c r="M12" s="11">
        <v>33789088716</v>
      </c>
      <c r="N12" s="11"/>
      <c r="O12" s="11">
        <v>35582990195</v>
      </c>
      <c r="P12" s="11"/>
      <c r="Q12" s="11">
        <v>-1793901479</v>
      </c>
    </row>
    <row r="13" spans="1:17" x14ac:dyDescent="0.45">
      <c r="A13" s="3" t="s">
        <v>31</v>
      </c>
      <c r="C13" s="11">
        <v>400000</v>
      </c>
      <c r="D13" s="11"/>
      <c r="E13" s="11">
        <v>4364883572</v>
      </c>
      <c r="F13" s="11"/>
      <c r="G13" s="11">
        <v>5393728602</v>
      </c>
      <c r="H13" s="11"/>
      <c r="I13" s="11">
        <v>-1028845030</v>
      </c>
      <c r="J13" s="11"/>
      <c r="K13" s="11">
        <v>900000</v>
      </c>
      <c r="L13" s="11"/>
      <c r="M13" s="11">
        <v>9878879034</v>
      </c>
      <c r="N13" s="11"/>
      <c r="O13" s="11">
        <v>12135889346</v>
      </c>
      <c r="P13" s="11"/>
      <c r="Q13" s="11">
        <v>-2257010312</v>
      </c>
    </row>
    <row r="14" spans="1:17" x14ac:dyDescent="0.45">
      <c r="A14" s="3" t="s">
        <v>25</v>
      </c>
      <c r="C14" s="11">
        <v>1106634</v>
      </c>
      <c r="D14" s="11"/>
      <c r="E14" s="11">
        <v>7882966710</v>
      </c>
      <c r="F14" s="11"/>
      <c r="G14" s="11">
        <v>7403333330</v>
      </c>
      <c r="H14" s="11"/>
      <c r="I14" s="11">
        <v>479633380</v>
      </c>
      <c r="J14" s="11"/>
      <c r="K14" s="11">
        <v>7589878</v>
      </c>
      <c r="L14" s="11"/>
      <c r="M14" s="11">
        <v>47712120845</v>
      </c>
      <c r="N14" s="11"/>
      <c r="O14" s="11">
        <v>50775953658</v>
      </c>
      <c r="P14" s="11"/>
      <c r="Q14" s="11">
        <v>-3063832813</v>
      </c>
    </row>
    <row r="15" spans="1:17" x14ac:dyDescent="0.45">
      <c r="A15" s="3" t="s">
        <v>27</v>
      </c>
      <c r="C15" s="11">
        <v>161369</v>
      </c>
      <c r="D15" s="11"/>
      <c r="E15" s="11">
        <v>1789007547</v>
      </c>
      <c r="F15" s="11"/>
      <c r="G15" s="11">
        <v>2853649396</v>
      </c>
      <c r="H15" s="11"/>
      <c r="I15" s="11">
        <v>-1064641849</v>
      </c>
      <c r="J15" s="11"/>
      <c r="K15" s="11">
        <v>161369</v>
      </c>
      <c r="L15" s="11"/>
      <c r="M15" s="11">
        <v>1789007547</v>
      </c>
      <c r="N15" s="11"/>
      <c r="O15" s="11">
        <v>2853649396</v>
      </c>
      <c r="P15" s="11"/>
      <c r="Q15" s="11">
        <v>-1064641849</v>
      </c>
    </row>
    <row r="16" spans="1:17" x14ac:dyDescent="0.45">
      <c r="A16" s="3" t="s">
        <v>42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v>0</v>
      </c>
      <c r="J16" s="11"/>
      <c r="K16" s="11">
        <v>45000</v>
      </c>
      <c r="L16" s="11"/>
      <c r="M16" s="11">
        <v>7113004994</v>
      </c>
      <c r="N16" s="11"/>
      <c r="O16" s="11">
        <v>8442407003</v>
      </c>
      <c r="P16" s="11"/>
      <c r="Q16" s="11">
        <v>-1329402009</v>
      </c>
    </row>
    <row r="17" spans="1:17" x14ac:dyDescent="0.45">
      <c r="A17" s="3" t="s">
        <v>45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v>0</v>
      </c>
      <c r="J17" s="11"/>
      <c r="K17" s="11">
        <v>10000000</v>
      </c>
      <c r="L17" s="11"/>
      <c r="M17" s="11">
        <v>123625362661</v>
      </c>
      <c r="N17" s="11"/>
      <c r="O17" s="11">
        <v>158053950051</v>
      </c>
      <c r="P17" s="11"/>
      <c r="Q17" s="11">
        <v>-34428587390</v>
      </c>
    </row>
    <row r="18" spans="1:17" x14ac:dyDescent="0.45">
      <c r="A18" s="3" t="s">
        <v>106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v>0</v>
      </c>
      <c r="J18" s="11"/>
      <c r="K18" s="11">
        <v>1000000</v>
      </c>
      <c r="L18" s="11"/>
      <c r="M18" s="11">
        <v>107031470682</v>
      </c>
      <c r="N18" s="11"/>
      <c r="O18" s="11">
        <v>114095070900</v>
      </c>
      <c r="P18" s="11"/>
      <c r="Q18" s="11">
        <v>-7063600218</v>
      </c>
    </row>
    <row r="19" spans="1:17" x14ac:dyDescent="0.45">
      <c r="A19" s="3" t="s">
        <v>107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v>0</v>
      </c>
      <c r="J19" s="11"/>
      <c r="K19" s="11">
        <v>2000000</v>
      </c>
      <c r="L19" s="11"/>
      <c r="M19" s="11">
        <v>48880214817</v>
      </c>
      <c r="N19" s="11"/>
      <c r="O19" s="11">
        <v>46242873494</v>
      </c>
      <c r="P19" s="11"/>
      <c r="Q19" s="11">
        <v>2637341323</v>
      </c>
    </row>
    <row r="20" spans="1:17" x14ac:dyDescent="0.45">
      <c r="A20" s="3" t="s">
        <v>20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v>0</v>
      </c>
      <c r="J20" s="11"/>
      <c r="K20" s="11">
        <v>1000000</v>
      </c>
      <c r="L20" s="11"/>
      <c r="M20" s="11">
        <v>27671363757</v>
      </c>
      <c r="N20" s="11"/>
      <c r="O20" s="11">
        <v>28386317969</v>
      </c>
      <c r="P20" s="11"/>
      <c r="Q20" s="11">
        <v>-714954212</v>
      </c>
    </row>
    <row r="21" spans="1:17" x14ac:dyDescent="0.45">
      <c r="A21" s="3" t="s">
        <v>43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v>0</v>
      </c>
      <c r="J21" s="11"/>
      <c r="K21" s="11">
        <v>725493</v>
      </c>
      <c r="L21" s="11"/>
      <c r="M21" s="11">
        <v>12259997416</v>
      </c>
      <c r="N21" s="11"/>
      <c r="O21" s="11">
        <v>11701934835</v>
      </c>
      <c r="P21" s="11"/>
      <c r="Q21" s="11">
        <v>558062581</v>
      </c>
    </row>
    <row r="22" spans="1:17" x14ac:dyDescent="0.45">
      <c r="A22" s="3" t="s">
        <v>108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v>0</v>
      </c>
      <c r="J22" s="11"/>
      <c r="K22" s="11">
        <v>2000000</v>
      </c>
      <c r="L22" s="11"/>
      <c r="M22" s="11">
        <v>55635989433</v>
      </c>
      <c r="N22" s="11"/>
      <c r="O22" s="11">
        <v>49676654700</v>
      </c>
      <c r="P22" s="11"/>
      <c r="Q22" s="11">
        <v>5959334733</v>
      </c>
    </row>
    <row r="23" spans="1:17" x14ac:dyDescent="0.45">
      <c r="A23" s="3" t="s">
        <v>19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v>0</v>
      </c>
      <c r="J23" s="11"/>
      <c r="K23" s="11">
        <v>3823739</v>
      </c>
      <c r="L23" s="11"/>
      <c r="M23" s="11">
        <v>110586441753</v>
      </c>
      <c r="N23" s="11"/>
      <c r="O23" s="11">
        <v>115998544243</v>
      </c>
      <c r="P23" s="11"/>
      <c r="Q23" s="11">
        <v>-5412102490</v>
      </c>
    </row>
    <row r="24" spans="1:17" x14ac:dyDescent="0.45">
      <c r="A24" s="3" t="s">
        <v>44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v>0</v>
      </c>
      <c r="J24" s="11"/>
      <c r="K24" s="11">
        <v>500000</v>
      </c>
      <c r="L24" s="11"/>
      <c r="M24" s="11">
        <v>8215823250</v>
      </c>
      <c r="N24" s="11"/>
      <c r="O24" s="11">
        <v>9214843500</v>
      </c>
      <c r="P24" s="11"/>
      <c r="Q24" s="11">
        <v>-999020250</v>
      </c>
    </row>
    <row r="25" spans="1:17" x14ac:dyDescent="0.45">
      <c r="A25" s="3" t="s">
        <v>109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v>0</v>
      </c>
      <c r="J25" s="11"/>
      <c r="K25" s="11">
        <v>164923</v>
      </c>
      <c r="L25" s="11"/>
      <c r="M25" s="11">
        <v>1846255392</v>
      </c>
      <c r="N25" s="11"/>
      <c r="O25" s="11">
        <v>2367318265</v>
      </c>
      <c r="P25" s="11"/>
      <c r="Q25" s="11">
        <v>-521062873</v>
      </c>
    </row>
    <row r="26" spans="1:17" x14ac:dyDescent="0.45">
      <c r="A26" s="3" t="s">
        <v>110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v>0</v>
      </c>
      <c r="J26" s="11"/>
      <c r="K26" s="11">
        <v>1017233</v>
      </c>
      <c r="L26" s="11"/>
      <c r="M26" s="11">
        <v>14095856166</v>
      </c>
      <c r="N26" s="11"/>
      <c r="O26" s="11">
        <v>12645758241</v>
      </c>
      <c r="P26" s="11"/>
      <c r="Q26" s="11">
        <v>1450097925</v>
      </c>
    </row>
    <row r="27" spans="1:17" x14ac:dyDescent="0.45">
      <c r="A27" s="3" t="s">
        <v>32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v>0</v>
      </c>
      <c r="J27" s="11"/>
      <c r="K27" s="11">
        <v>11190903</v>
      </c>
      <c r="L27" s="11"/>
      <c r="M27" s="11">
        <v>109225000767</v>
      </c>
      <c r="N27" s="11"/>
      <c r="O27" s="11">
        <v>127818403794</v>
      </c>
      <c r="P27" s="11"/>
      <c r="Q27" s="11">
        <v>-18593403027</v>
      </c>
    </row>
    <row r="28" spans="1:17" x14ac:dyDescent="0.45">
      <c r="A28" s="3" t="s">
        <v>18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11"/>
      <c r="K28" s="11">
        <v>17000000</v>
      </c>
      <c r="L28" s="11"/>
      <c r="M28" s="11">
        <v>69551690857</v>
      </c>
      <c r="N28" s="11"/>
      <c r="O28" s="11">
        <v>82635376341</v>
      </c>
      <c r="P28" s="11"/>
      <c r="Q28" s="11">
        <v>-13083685484</v>
      </c>
    </row>
    <row r="29" spans="1:17" x14ac:dyDescent="0.45">
      <c r="A29" s="3" t="s">
        <v>111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7000000</v>
      </c>
      <c r="L29" s="11"/>
      <c r="M29" s="11">
        <v>122775533462</v>
      </c>
      <c r="N29" s="11"/>
      <c r="O29" s="11">
        <v>112015518300</v>
      </c>
      <c r="P29" s="11"/>
      <c r="Q29" s="11">
        <v>10760015162</v>
      </c>
    </row>
    <row r="30" spans="1:17" x14ac:dyDescent="0.45">
      <c r="A30" s="3" t="s">
        <v>112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J30" s="11"/>
      <c r="K30" s="11">
        <v>6900</v>
      </c>
      <c r="L30" s="11"/>
      <c r="M30" s="11">
        <v>473548468</v>
      </c>
      <c r="N30" s="11"/>
      <c r="O30" s="11">
        <v>274869352</v>
      </c>
      <c r="P30" s="11"/>
      <c r="Q30" s="11">
        <v>198679116</v>
      </c>
    </row>
    <row r="31" spans="1:17" x14ac:dyDescent="0.45">
      <c r="A31" s="3" t="s">
        <v>38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J31" s="11"/>
      <c r="K31" s="11">
        <v>6000000</v>
      </c>
      <c r="L31" s="11"/>
      <c r="M31" s="11">
        <v>71934302195</v>
      </c>
      <c r="N31" s="11"/>
      <c r="O31" s="11">
        <v>79026974980</v>
      </c>
      <c r="P31" s="11"/>
      <c r="Q31" s="11">
        <v>-7092672785</v>
      </c>
    </row>
    <row r="32" spans="1:17" x14ac:dyDescent="0.45">
      <c r="A32" s="3" t="s">
        <v>113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11"/>
      <c r="K32" s="11">
        <v>2135932</v>
      </c>
      <c r="L32" s="11"/>
      <c r="M32" s="11">
        <v>72379604301</v>
      </c>
      <c r="N32" s="11"/>
      <c r="O32" s="11">
        <v>78944607360</v>
      </c>
      <c r="P32" s="11"/>
      <c r="Q32" s="11">
        <v>-6565003059</v>
      </c>
    </row>
    <row r="33" spans="1:17" x14ac:dyDescent="0.45">
      <c r="A33" s="3" t="s">
        <v>23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v>0</v>
      </c>
      <c r="J33" s="11"/>
      <c r="K33" s="11">
        <v>821644</v>
      </c>
      <c r="L33" s="11"/>
      <c r="M33" s="11">
        <v>62593434949</v>
      </c>
      <c r="N33" s="11"/>
      <c r="O33" s="11">
        <v>70379797149</v>
      </c>
      <c r="P33" s="11"/>
      <c r="Q33" s="11">
        <v>-7786362200</v>
      </c>
    </row>
    <row r="34" spans="1:17" x14ac:dyDescent="0.45">
      <c r="A34" s="3" t="s">
        <v>24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11"/>
      <c r="K34" s="11">
        <v>420000</v>
      </c>
      <c r="L34" s="11"/>
      <c r="M34" s="11">
        <v>36298505264</v>
      </c>
      <c r="N34" s="11"/>
      <c r="O34" s="11">
        <v>37912097772</v>
      </c>
      <c r="P34" s="11"/>
      <c r="Q34" s="11">
        <v>-1613592508</v>
      </c>
    </row>
    <row r="35" spans="1:17" x14ac:dyDescent="0.45">
      <c r="A35" s="3" t="s">
        <v>114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11"/>
      <c r="K35" s="11">
        <v>215684</v>
      </c>
      <c r="L35" s="11"/>
      <c r="M35" s="11">
        <v>9894057423</v>
      </c>
      <c r="N35" s="11"/>
      <c r="O35" s="11">
        <v>11903525764</v>
      </c>
      <c r="P35" s="11"/>
      <c r="Q35" s="11">
        <v>-2009468341</v>
      </c>
    </row>
    <row r="36" spans="1:17" x14ac:dyDescent="0.45">
      <c r="A36" s="3" t="s">
        <v>115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J36" s="11"/>
      <c r="K36" s="11">
        <v>41459</v>
      </c>
      <c r="L36" s="11"/>
      <c r="M36" s="11">
        <v>2423284357</v>
      </c>
      <c r="N36" s="11"/>
      <c r="O36" s="11">
        <v>2317753587</v>
      </c>
      <c r="P36" s="11"/>
      <c r="Q36" s="11">
        <v>105530770</v>
      </c>
    </row>
    <row r="37" spans="1:17" x14ac:dyDescent="0.45">
      <c r="A37" s="3" t="s">
        <v>116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11"/>
      <c r="K37" s="11">
        <v>650066</v>
      </c>
      <c r="L37" s="11"/>
      <c r="M37" s="11">
        <v>18268892146</v>
      </c>
      <c r="N37" s="11"/>
      <c r="O37" s="11">
        <v>24541291632</v>
      </c>
      <c r="P37" s="11"/>
      <c r="Q37" s="11">
        <v>-6272399486</v>
      </c>
    </row>
    <row r="38" spans="1:17" x14ac:dyDescent="0.45">
      <c r="A38" s="3" t="s">
        <v>117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v>0</v>
      </c>
      <c r="J38" s="11"/>
      <c r="K38" s="11">
        <v>728481</v>
      </c>
      <c r="L38" s="11"/>
      <c r="M38" s="11">
        <v>29496989086</v>
      </c>
      <c r="N38" s="11"/>
      <c r="O38" s="11">
        <v>27437912326</v>
      </c>
      <c r="P38" s="11"/>
      <c r="Q38" s="11">
        <v>2059076760</v>
      </c>
    </row>
    <row r="39" spans="1:17" x14ac:dyDescent="0.45">
      <c r="A39" s="3" t="s">
        <v>118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  <c r="J39" s="11"/>
      <c r="K39" s="11">
        <v>4000000</v>
      </c>
      <c r="L39" s="11"/>
      <c r="M39" s="11">
        <v>8699389741</v>
      </c>
      <c r="N39" s="11"/>
      <c r="O39" s="11">
        <v>9088426155</v>
      </c>
      <c r="P39" s="11"/>
      <c r="Q39" s="11">
        <v>-389036414</v>
      </c>
    </row>
    <row r="40" spans="1:17" x14ac:dyDescent="0.45">
      <c r="A40" s="3" t="s">
        <v>33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v>0</v>
      </c>
      <c r="J40" s="11"/>
      <c r="K40" s="11">
        <v>600000</v>
      </c>
      <c r="L40" s="11"/>
      <c r="M40" s="11">
        <v>4755535225</v>
      </c>
      <c r="N40" s="11"/>
      <c r="O40" s="11">
        <v>6000085801</v>
      </c>
      <c r="P40" s="11"/>
      <c r="Q40" s="11">
        <v>-1244550576</v>
      </c>
    </row>
    <row r="41" spans="1:17" x14ac:dyDescent="0.45">
      <c r="A41" s="3" t="s">
        <v>119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J41" s="11"/>
      <c r="K41" s="11">
        <v>5654434</v>
      </c>
      <c r="L41" s="11"/>
      <c r="M41" s="11">
        <v>44691056488</v>
      </c>
      <c r="N41" s="11"/>
      <c r="O41" s="11">
        <v>57613098706</v>
      </c>
      <c r="P41" s="11"/>
      <c r="Q41" s="11">
        <v>-12922042218</v>
      </c>
    </row>
    <row r="42" spans="1:17" x14ac:dyDescent="0.45">
      <c r="A42" s="3" t="s">
        <v>120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v>0</v>
      </c>
      <c r="J42" s="11"/>
      <c r="K42" s="11">
        <v>772588</v>
      </c>
      <c r="L42" s="11"/>
      <c r="M42" s="11">
        <v>7427661063</v>
      </c>
      <c r="N42" s="11"/>
      <c r="O42" s="11">
        <v>11673464772</v>
      </c>
      <c r="P42" s="11"/>
      <c r="Q42" s="11">
        <f>M42-O42</f>
        <v>-4245803709</v>
      </c>
    </row>
    <row r="43" spans="1:17" x14ac:dyDescent="0.45">
      <c r="A43" s="3" t="s">
        <v>121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v>0</v>
      </c>
      <c r="J43" s="11"/>
      <c r="K43" s="11">
        <v>3762444</v>
      </c>
      <c r="L43" s="11"/>
      <c r="M43" s="11">
        <v>193628940084</v>
      </c>
      <c r="N43" s="11"/>
      <c r="O43" s="11">
        <v>216885932001</v>
      </c>
      <c r="P43" s="11"/>
      <c r="Q43" s="11">
        <v>-23256991917</v>
      </c>
    </row>
    <row r="44" spans="1:17" x14ac:dyDescent="0.45">
      <c r="A44" s="3" t="s">
        <v>34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v>0</v>
      </c>
      <c r="J44" s="11"/>
      <c r="K44" s="11">
        <v>4518048</v>
      </c>
      <c r="L44" s="11"/>
      <c r="M44" s="11">
        <v>56631879360</v>
      </c>
      <c r="N44" s="11"/>
      <c r="O44" s="11">
        <v>56745423484</v>
      </c>
      <c r="P44" s="11"/>
      <c r="Q44" s="11">
        <v>-113544124</v>
      </c>
    </row>
    <row r="45" spans="1:17" x14ac:dyDescent="0.45">
      <c r="A45" s="3" t="s">
        <v>122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v>0</v>
      </c>
      <c r="J45" s="11"/>
      <c r="K45" s="11">
        <v>86940</v>
      </c>
      <c r="L45" s="11"/>
      <c r="M45" s="11">
        <v>1373256832</v>
      </c>
      <c r="N45" s="11"/>
      <c r="O45" s="11">
        <v>1528385573</v>
      </c>
      <c r="P45" s="11"/>
      <c r="Q45" s="11">
        <v>-155128741</v>
      </c>
    </row>
    <row r="46" spans="1:17" x14ac:dyDescent="0.45">
      <c r="A46" s="3" t="s">
        <v>123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J46" s="11"/>
      <c r="K46" s="11">
        <v>552821</v>
      </c>
      <c r="L46" s="11"/>
      <c r="M46" s="11">
        <v>2787576778</v>
      </c>
      <c r="N46" s="11"/>
      <c r="O46" s="11">
        <v>5899152891</v>
      </c>
      <c r="P46" s="11"/>
      <c r="Q46" s="11">
        <v>-3111576113</v>
      </c>
    </row>
    <row r="47" spans="1:17" x14ac:dyDescent="0.45">
      <c r="A47" s="3" t="s">
        <v>124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J47" s="11"/>
      <c r="K47" s="11">
        <v>1000000</v>
      </c>
      <c r="L47" s="11"/>
      <c r="M47" s="11">
        <v>10986937585</v>
      </c>
      <c r="N47" s="11"/>
      <c r="O47" s="11">
        <v>10000000000</v>
      </c>
      <c r="P47" s="11"/>
      <c r="Q47" s="11">
        <f>M47-O47</f>
        <v>986937585</v>
      </c>
    </row>
    <row r="48" spans="1:17" ht="21.75" thickBot="1" x14ac:dyDescent="0.6">
      <c r="A48" s="21" t="s">
        <v>137</v>
      </c>
      <c r="C48" s="29">
        <f>SUM(C8:C47)</f>
        <v>21495503</v>
      </c>
      <c r="E48" s="29">
        <f>SUM(E8:E47)</f>
        <v>87391131815</v>
      </c>
      <c r="G48" s="36">
        <f>SUM(G8:G47)</f>
        <v>102034838079</v>
      </c>
      <c r="I48" s="29">
        <f>SUM(I8:I47)</f>
        <v>-14643706264</v>
      </c>
      <c r="K48" s="29">
        <f>SUM(K8:K47)</f>
        <v>143033751</v>
      </c>
      <c r="M48" s="29">
        <f>SUM(M8:M47)</f>
        <v>1804546373987</v>
      </c>
      <c r="O48" s="36">
        <f>SUM(O8:O47)</f>
        <v>1990268722228</v>
      </c>
      <c r="Q48" s="29">
        <f>SUM(Q8:Q47)</f>
        <v>-185722348241</v>
      </c>
    </row>
    <row r="49" spans="9:17" ht="19.5" thickTop="1" x14ac:dyDescent="0.45">
      <c r="Q49" s="31"/>
    </row>
    <row r="50" spans="9:17" x14ac:dyDescent="0.45">
      <c r="M50" s="31"/>
      <c r="O50" s="31"/>
      <c r="Q50" s="11"/>
    </row>
    <row r="51" spans="9:17" x14ac:dyDescent="0.45">
      <c r="I51" s="4"/>
      <c r="O51" s="31"/>
      <c r="Q51" s="4"/>
    </row>
    <row r="52" spans="9:17" x14ac:dyDescent="0.45">
      <c r="I52" s="4"/>
      <c r="M52" s="4"/>
      <c r="O52" s="4"/>
      <c r="Q52" s="4"/>
    </row>
    <row r="53" spans="9:17" x14ac:dyDescent="0.45">
      <c r="I53" s="4"/>
      <c r="M53" s="4"/>
      <c r="O53" s="4"/>
      <c r="Q53" s="4"/>
    </row>
    <row r="54" spans="9:17" x14ac:dyDescent="0.45">
      <c r="I54" s="4"/>
      <c r="K54" s="4"/>
      <c r="M54" s="4"/>
      <c r="O54" s="4"/>
      <c r="Q54" s="4"/>
    </row>
    <row r="55" spans="9:17" x14ac:dyDescent="0.45">
      <c r="I55" s="4"/>
      <c r="K55" s="4"/>
      <c r="M55" s="4"/>
      <c r="Q55" s="4"/>
    </row>
    <row r="56" spans="9:17" x14ac:dyDescent="0.45">
      <c r="K56" s="4"/>
    </row>
    <row r="57" spans="9:17" x14ac:dyDescent="0.45">
      <c r="K57" s="4"/>
    </row>
    <row r="62" spans="9:17" x14ac:dyDescent="0.45">
      <c r="Q62" s="4"/>
    </row>
    <row r="63" spans="9:17" x14ac:dyDescent="0.45">
      <c r="Q63" s="4"/>
    </row>
    <row r="64" spans="9:17" x14ac:dyDescent="0.45">
      <c r="Q64" s="4"/>
    </row>
    <row r="65" spans="17:17" x14ac:dyDescent="0.45">
      <c r="Q65" s="4"/>
    </row>
  </sheetData>
  <mergeCells count="10">
    <mergeCell ref="A2:Q2"/>
    <mergeCell ref="A3:Q3"/>
    <mergeCell ref="A4:Q4"/>
    <mergeCell ref="K7"/>
    <mergeCell ref="Q7"/>
    <mergeCell ref="K6:Q6"/>
    <mergeCell ref="A6:A7"/>
    <mergeCell ref="C7"/>
    <mergeCell ref="I7"/>
    <mergeCell ref="C6:I6"/>
  </mergeCells>
  <pageMargins left="0.7" right="0.7" top="0.75" bottom="0.75" header="0.3" footer="0.3"/>
  <pageSetup paperSize="9" scale="4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view="pageBreakPreview" zoomScale="80" zoomScaleNormal="100" zoomScaleSheetLayoutView="80" workbookViewId="0">
      <selection activeCell="M26" sqref="M26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3.5703125" style="1" bestFit="1" customWidth="1"/>
    <col min="6" max="7" width="1" style="1" customWidth="1"/>
    <col min="8" max="8" width="23.57031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s="16" customFormat="1" ht="24" x14ac:dyDescent="0.55000000000000004">
      <c r="A2" s="67" t="s">
        <v>0</v>
      </c>
      <c r="B2" s="67"/>
      <c r="C2" s="67"/>
      <c r="D2" s="67"/>
      <c r="E2" s="67"/>
      <c r="F2" s="67"/>
      <c r="G2" s="67"/>
      <c r="H2" s="67"/>
      <c r="I2" s="67"/>
    </row>
    <row r="3" spans="1:9" s="16" customFormat="1" ht="24" x14ac:dyDescent="0.55000000000000004">
      <c r="A3" s="67" t="s">
        <v>80</v>
      </c>
      <c r="B3" s="67"/>
      <c r="C3" s="67"/>
      <c r="D3" s="67"/>
      <c r="E3" s="67"/>
      <c r="F3" s="67"/>
      <c r="G3" s="67"/>
      <c r="H3" s="67"/>
      <c r="I3" s="67"/>
    </row>
    <row r="4" spans="1:9" s="16" customFormat="1" ht="24" x14ac:dyDescent="0.55000000000000004">
      <c r="A4" s="67" t="s">
        <v>2</v>
      </c>
      <c r="B4" s="67"/>
      <c r="C4" s="67"/>
      <c r="D4" s="67"/>
      <c r="E4" s="67"/>
      <c r="F4" s="67"/>
      <c r="G4" s="67"/>
      <c r="H4" s="67"/>
      <c r="I4" s="67"/>
    </row>
    <row r="5" spans="1:9" s="16" customFormat="1" ht="22.5" x14ac:dyDescent="0.55000000000000004"/>
    <row r="6" spans="1:9" s="16" customFormat="1" ht="24" x14ac:dyDescent="0.55000000000000004">
      <c r="A6" s="66" t="s">
        <v>129</v>
      </c>
      <c r="B6" s="66" t="s">
        <v>129</v>
      </c>
      <c r="C6" s="66" t="s">
        <v>129</v>
      </c>
      <c r="D6" s="33"/>
      <c r="E6" s="66" t="s">
        <v>82</v>
      </c>
      <c r="F6" s="66" t="s">
        <v>82</v>
      </c>
      <c r="G6" s="33"/>
      <c r="H6" s="66" t="s">
        <v>83</v>
      </c>
      <c r="I6" s="66" t="s">
        <v>83</v>
      </c>
    </row>
    <row r="7" spans="1:9" s="16" customFormat="1" ht="61.5" customHeight="1" x14ac:dyDescent="0.55000000000000004">
      <c r="A7" s="66" t="s">
        <v>130</v>
      </c>
      <c r="B7" s="33"/>
      <c r="C7" s="66" t="s">
        <v>51</v>
      </c>
      <c r="D7" s="33"/>
      <c r="E7" s="76" t="s">
        <v>131</v>
      </c>
      <c r="F7" s="45"/>
      <c r="G7" s="45"/>
      <c r="H7" s="76" t="s">
        <v>131</v>
      </c>
      <c r="I7" s="45"/>
    </row>
    <row r="8" spans="1:9" x14ac:dyDescent="0.45">
      <c r="A8" s="34" t="s">
        <v>57</v>
      </c>
      <c r="B8" s="34"/>
      <c r="C8" s="41">
        <v>279927370</v>
      </c>
      <c r="D8" s="34"/>
      <c r="E8" s="40">
        <v>25222486</v>
      </c>
      <c r="F8" s="34"/>
      <c r="G8" s="34"/>
      <c r="H8" s="40">
        <v>114322508</v>
      </c>
      <c r="I8" s="34"/>
    </row>
    <row r="9" spans="1:9" x14ac:dyDescent="0.45">
      <c r="A9" s="34" t="s">
        <v>60</v>
      </c>
      <c r="B9" s="34"/>
      <c r="C9" s="34" t="s">
        <v>61</v>
      </c>
      <c r="D9" s="34"/>
      <c r="E9" s="40">
        <v>6446</v>
      </c>
      <c r="F9" s="34"/>
      <c r="G9" s="34"/>
      <c r="H9" s="40">
        <v>2119346</v>
      </c>
      <c r="I9" s="34"/>
    </row>
    <row r="10" spans="1:9" x14ac:dyDescent="0.45">
      <c r="A10" s="34" t="s">
        <v>63</v>
      </c>
      <c r="B10" s="34"/>
      <c r="C10" s="34" t="s">
        <v>64</v>
      </c>
      <c r="D10" s="34"/>
      <c r="E10" s="40">
        <v>36915</v>
      </c>
      <c r="F10" s="34"/>
      <c r="G10" s="34"/>
      <c r="H10" s="40">
        <v>127744</v>
      </c>
      <c r="I10" s="34"/>
    </row>
    <row r="11" spans="1:9" x14ac:dyDescent="0.45">
      <c r="A11" s="34" t="s">
        <v>66</v>
      </c>
      <c r="B11" s="34"/>
      <c r="C11" s="34" t="s">
        <v>67</v>
      </c>
      <c r="D11" s="34"/>
      <c r="E11" s="40">
        <v>5318610</v>
      </c>
      <c r="F11" s="34"/>
      <c r="G11" s="34"/>
      <c r="H11" s="11">
        <v>-129481530</v>
      </c>
      <c r="I11" s="34"/>
    </row>
    <row r="12" spans="1:9" x14ac:dyDescent="0.45">
      <c r="A12" s="34" t="s">
        <v>76</v>
      </c>
      <c r="B12" s="34"/>
      <c r="C12" s="34" t="s">
        <v>77</v>
      </c>
      <c r="D12" s="34"/>
      <c r="E12" s="40">
        <v>346762534</v>
      </c>
      <c r="F12" s="34"/>
      <c r="G12" s="34"/>
      <c r="H12" s="40">
        <v>4613698630</v>
      </c>
      <c r="I12" s="34"/>
    </row>
    <row r="13" spans="1:9" ht="19.5" thickBot="1" x14ac:dyDescent="0.5">
      <c r="A13" s="42" t="s">
        <v>137</v>
      </c>
      <c r="B13" s="34"/>
      <c r="C13" s="46"/>
      <c r="D13" s="34"/>
      <c r="E13" s="43">
        <f>SUM(E8:E12)</f>
        <v>377346991</v>
      </c>
      <c r="F13" s="34"/>
      <c r="G13" s="34"/>
      <c r="H13" s="43">
        <f>SUM(H8:H12)</f>
        <v>4600786698</v>
      </c>
      <c r="I13" s="34"/>
    </row>
    <row r="14" spans="1:9" ht="19.5" thickTop="1" x14ac:dyDescent="0.45">
      <c r="A14" s="34"/>
      <c r="B14" s="34"/>
      <c r="C14" s="34"/>
      <c r="D14" s="34"/>
      <c r="E14" s="34"/>
      <c r="F14" s="34"/>
      <c r="G14" s="34"/>
      <c r="H14" s="34"/>
      <c r="I14" s="34"/>
    </row>
    <row r="15" spans="1:9" x14ac:dyDescent="0.45">
      <c r="E15" s="44"/>
    </row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paperSize="9" scale="6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</sheetPr>
  <dimension ref="A1:U64"/>
  <sheetViews>
    <sheetView rightToLeft="1" view="pageBreakPreview" topLeftCell="A34" zoomScale="85" zoomScaleNormal="85" zoomScaleSheetLayoutView="85" workbookViewId="0">
      <selection activeCell="U60" sqref="U60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7.28515625" style="34" bestFit="1" customWidth="1"/>
    <col min="4" max="4" width="1" style="34" customWidth="1"/>
    <col min="5" max="5" width="18.42578125" style="34" customWidth="1"/>
    <col min="6" max="6" width="1" style="34" customWidth="1"/>
    <col min="7" max="7" width="16.5703125" style="34" bestFit="1" customWidth="1"/>
    <col min="8" max="8" width="1" style="34" customWidth="1"/>
    <col min="9" max="9" width="18.28515625" style="34" bestFit="1" customWidth="1"/>
    <col min="10" max="10" width="1" style="34" customWidth="1"/>
    <col min="11" max="11" width="20.42578125" style="34" bestFit="1" customWidth="1"/>
    <col min="12" max="12" width="1" style="34" customWidth="1"/>
    <col min="13" max="13" width="17.28515625" style="34" bestFit="1" customWidth="1"/>
    <col min="14" max="14" width="1" style="34" customWidth="1"/>
    <col min="15" max="15" width="18.42578125" style="34" bestFit="1" customWidth="1"/>
    <col min="16" max="16" width="1" style="34" customWidth="1"/>
    <col min="17" max="17" width="18.42578125" style="34" bestFit="1" customWidth="1"/>
    <col min="18" max="18" width="1" style="34" customWidth="1"/>
    <col min="19" max="19" width="18.140625" style="34" bestFit="1" customWidth="1"/>
    <col min="20" max="20" width="1" style="34" customWidth="1"/>
    <col min="21" max="21" width="20.42578125" style="34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s="16" customFormat="1" ht="22.5" x14ac:dyDescent="0.55000000000000004"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s="16" customFormat="1" ht="24" x14ac:dyDescent="0.5500000000000000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s="16" customFormat="1" ht="24" x14ac:dyDescent="0.55000000000000004">
      <c r="A3" s="67" t="s">
        <v>80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21" s="16" customFormat="1" ht="24" x14ac:dyDescent="0.5500000000000000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s="16" customFormat="1" ht="22.5" x14ac:dyDescent="0.55000000000000004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s="16" customFormat="1" ht="24" x14ac:dyDescent="0.55000000000000004">
      <c r="A6" s="63" t="s">
        <v>3</v>
      </c>
      <c r="C6" s="66" t="s">
        <v>82</v>
      </c>
      <c r="D6" s="66" t="s">
        <v>82</v>
      </c>
      <c r="E6" s="66" t="s">
        <v>82</v>
      </c>
      <c r="F6" s="66" t="s">
        <v>82</v>
      </c>
      <c r="G6" s="66" t="s">
        <v>82</v>
      </c>
      <c r="H6" s="66" t="s">
        <v>82</v>
      </c>
      <c r="I6" s="66" t="s">
        <v>82</v>
      </c>
      <c r="J6" s="66" t="s">
        <v>82</v>
      </c>
      <c r="K6" s="66" t="s">
        <v>82</v>
      </c>
      <c r="L6" s="33"/>
      <c r="M6" s="66" t="s">
        <v>83</v>
      </c>
      <c r="N6" s="66" t="s">
        <v>83</v>
      </c>
      <c r="O6" s="66" t="s">
        <v>83</v>
      </c>
      <c r="P6" s="66" t="s">
        <v>83</v>
      </c>
      <c r="Q6" s="66" t="s">
        <v>83</v>
      </c>
      <c r="R6" s="66" t="s">
        <v>83</v>
      </c>
      <c r="S6" s="66" t="s">
        <v>83</v>
      </c>
      <c r="T6" s="66" t="s">
        <v>83</v>
      </c>
      <c r="U6" s="66" t="s">
        <v>83</v>
      </c>
    </row>
    <row r="7" spans="1:21" s="16" customFormat="1" ht="24" x14ac:dyDescent="0.55000000000000004">
      <c r="A7" s="65" t="s">
        <v>3</v>
      </c>
      <c r="C7" s="66" t="s">
        <v>125</v>
      </c>
      <c r="D7" s="33"/>
      <c r="E7" s="66" t="s">
        <v>126</v>
      </c>
      <c r="F7" s="33"/>
      <c r="G7" s="66" t="s">
        <v>127</v>
      </c>
      <c r="H7" s="33"/>
      <c r="I7" s="66" t="s">
        <v>54</v>
      </c>
      <c r="J7" s="33"/>
      <c r="K7" s="66" t="s">
        <v>128</v>
      </c>
      <c r="L7" s="33"/>
      <c r="M7" s="66" t="s">
        <v>125</v>
      </c>
      <c r="N7" s="33"/>
      <c r="O7" s="66" t="s">
        <v>126</v>
      </c>
      <c r="P7" s="33"/>
      <c r="Q7" s="66" t="s">
        <v>127</v>
      </c>
      <c r="R7" s="33"/>
      <c r="S7" s="66" t="s">
        <v>54</v>
      </c>
      <c r="T7" s="33"/>
      <c r="U7" s="66" t="s">
        <v>128</v>
      </c>
    </row>
    <row r="8" spans="1:21" x14ac:dyDescent="0.45">
      <c r="A8" s="1" t="s">
        <v>39</v>
      </c>
      <c r="C8" s="11">
        <v>0</v>
      </c>
      <c r="D8" s="11"/>
      <c r="E8" s="11">
        <v>2783477804</v>
      </c>
      <c r="F8" s="11"/>
      <c r="G8" s="11">
        <v>-995673440</v>
      </c>
      <c r="H8" s="11"/>
      <c r="I8" s="11">
        <v>1787804364</v>
      </c>
      <c r="K8" s="35">
        <v>-2.1499999999999998E-2</v>
      </c>
      <c r="M8" s="11">
        <v>0</v>
      </c>
      <c r="N8" s="11"/>
      <c r="O8" s="11">
        <v>-31870037034</v>
      </c>
      <c r="P8" s="11"/>
      <c r="Q8" s="11">
        <v>-7526666884</v>
      </c>
      <c r="R8" s="11"/>
      <c r="S8" s="11">
        <f>M8+O8+Q8</f>
        <v>-39396703918</v>
      </c>
      <c r="U8" s="35">
        <v>-5.9499999999999997E-2</v>
      </c>
    </row>
    <row r="9" spans="1:21" x14ac:dyDescent="0.45">
      <c r="A9" s="1" t="s">
        <v>16</v>
      </c>
      <c r="C9" s="11">
        <v>0</v>
      </c>
      <c r="D9" s="11"/>
      <c r="E9" s="11">
        <v>4463806078</v>
      </c>
      <c r="F9" s="11"/>
      <c r="G9" s="11">
        <v>-6972201772</v>
      </c>
      <c r="H9" s="11"/>
      <c r="I9" s="11">
        <v>-2508395694</v>
      </c>
      <c r="K9" s="35">
        <v>3.0200000000000001E-2</v>
      </c>
      <c r="M9" s="11">
        <v>0</v>
      </c>
      <c r="N9" s="11"/>
      <c r="O9" s="11">
        <v>0</v>
      </c>
      <c r="P9" s="11"/>
      <c r="Q9" s="11">
        <v>-11267072188</v>
      </c>
      <c r="R9" s="11"/>
      <c r="S9" s="11">
        <f t="shared" ref="S9:S58" si="0">M9+O9+Q9</f>
        <v>-11267072188</v>
      </c>
      <c r="U9" s="35">
        <v>-1.7000000000000001E-2</v>
      </c>
    </row>
    <row r="10" spans="1:21" x14ac:dyDescent="0.45">
      <c r="A10" s="1" t="s">
        <v>41</v>
      </c>
      <c r="C10" s="11">
        <v>0</v>
      </c>
      <c r="D10" s="11"/>
      <c r="E10" s="11">
        <v>-6977458900</v>
      </c>
      <c r="F10" s="11"/>
      <c r="G10" s="11">
        <v>-3799121073</v>
      </c>
      <c r="H10" s="11"/>
      <c r="I10" s="11">
        <v>-10776579973</v>
      </c>
      <c r="K10" s="35">
        <v>0.12970000000000001</v>
      </c>
      <c r="M10" s="11">
        <v>9375000000</v>
      </c>
      <c r="N10" s="11"/>
      <c r="O10" s="11">
        <v>-33009657510</v>
      </c>
      <c r="P10" s="11"/>
      <c r="Q10" s="11">
        <v>-7415955444</v>
      </c>
      <c r="R10" s="11"/>
      <c r="S10" s="11">
        <f t="shared" si="0"/>
        <v>-31050612954</v>
      </c>
      <c r="U10" s="35">
        <v>-4.6899999999999997E-2</v>
      </c>
    </row>
    <row r="11" spans="1:21" x14ac:dyDescent="0.45">
      <c r="A11" s="1" t="s">
        <v>21</v>
      </c>
      <c r="C11" s="11">
        <v>0</v>
      </c>
      <c r="D11" s="11"/>
      <c r="E11" s="11">
        <v>574400289</v>
      </c>
      <c r="F11" s="11"/>
      <c r="G11" s="11">
        <v>-417434322</v>
      </c>
      <c r="H11" s="11"/>
      <c r="I11" s="11">
        <v>156965967</v>
      </c>
      <c r="K11" s="35">
        <v>-1.9E-3</v>
      </c>
      <c r="M11" s="11">
        <v>0</v>
      </c>
      <c r="N11" s="11"/>
      <c r="O11" s="11">
        <v>-2017645564</v>
      </c>
      <c r="P11" s="11"/>
      <c r="Q11" s="11">
        <v>-17124353083</v>
      </c>
      <c r="R11" s="11"/>
      <c r="S11" s="11">
        <f t="shared" si="0"/>
        <v>-19141998647</v>
      </c>
      <c r="U11" s="35">
        <v>-2.8899999999999999E-2</v>
      </c>
    </row>
    <row r="12" spans="1:21" x14ac:dyDescent="0.45">
      <c r="A12" s="1" t="s">
        <v>29</v>
      </c>
      <c r="C12" s="11">
        <v>0</v>
      </c>
      <c r="D12" s="11"/>
      <c r="E12" s="11">
        <v>537526829</v>
      </c>
      <c r="F12" s="11"/>
      <c r="G12" s="11">
        <v>-845422158</v>
      </c>
      <c r="H12" s="11"/>
      <c r="I12" s="11">
        <v>-307895329</v>
      </c>
      <c r="K12" s="35">
        <v>3.7000000000000002E-3</v>
      </c>
      <c r="M12" s="11">
        <v>0</v>
      </c>
      <c r="N12" s="11"/>
      <c r="O12" s="11">
        <v>0</v>
      </c>
      <c r="P12" s="11"/>
      <c r="Q12" s="11">
        <v>-1793901479</v>
      </c>
      <c r="R12" s="11"/>
      <c r="S12" s="11">
        <f t="shared" si="0"/>
        <v>-1793901479</v>
      </c>
      <c r="U12" s="35">
        <v>-2.7000000000000001E-3</v>
      </c>
    </row>
    <row r="13" spans="1:21" x14ac:dyDescent="0.45">
      <c r="A13" s="1" t="s">
        <v>31</v>
      </c>
      <c r="C13" s="11">
        <v>0</v>
      </c>
      <c r="D13" s="11"/>
      <c r="E13" s="11">
        <v>-14100834460</v>
      </c>
      <c r="F13" s="11"/>
      <c r="G13" s="11">
        <v>-1028845030</v>
      </c>
      <c r="H13" s="11"/>
      <c r="I13" s="11">
        <v>-15129679490</v>
      </c>
      <c r="K13" s="35">
        <v>0.18210000000000001</v>
      </c>
      <c r="M13" s="11">
        <v>0</v>
      </c>
      <c r="N13" s="11"/>
      <c r="O13" s="11">
        <v>-32220758487</v>
      </c>
      <c r="P13" s="11"/>
      <c r="Q13" s="11">
        <v>-2257010312</v>
      </c>
      <c r="R13" s="11"/>
      <c r="S13" s="11">
        <f t="shared" si="0"/>
        <v>-34477768799</v>
      </c>
      <c r="U13" s="35">
        <v>-5.21E-2</v>
      </c>
    </row>
    <row r="14" spans="1:21" x14ac:dyDescent="0.45">
      <c r="A14" s="1" t="s">
        <v>25</v>
      </c>
      <c r="C14" s="11">
        <v>0</v>
      </c>
      <c r="D14" s="11"/>
      <c r="E14" s="11">
        <v>-380596427</v>
      </c>
      <c r="F14" s="11"/>
      <c r="G14" s="11">
        <v>479633380</v>
      </c>
      <c r="H14" s="11"/>
      <c r="I14" s="11">
        <v>99036953</v>
      </c>
      <c r="K14" s="35">
        <v>-1.1999999999999999E-3</v>
      </c>
      <c r="M14" s="11">
        <v>0</v>
      </c>
      <c r="N14" s="11"/>
      <c r="O14" s="11">
        <v>340816671</v>
      </c>
      <c r="P14" s="11"/>
      <c r="Q14" s="11">
        <v>-3063832813</v>
      </c>
      <c r="R14" s="11"/>
      <c r="S14" s="11">
        <f t="shared" si="0"/>
        <v>-2723016142</v>
      </c>
      <c r="U14" s="35">
        <v>-4.1000000000000003E-3</v>
      </c>
    </row>
    <row r="15" spans="1:21" x14ac:dyDescent="0.45">
      <c r="A15" s="1" t="s">
        <v>27</v>
      </c>
      <c r="C15" s="11">
        <v>0</v>
      </c>
      <c r="D15" s="11"/>
      <c r="E15" s="11">
        <v>-46703101</v>
      </c>
      <c r="F15" s="11"/>
      <c r="G15" s="11">
        <v>-1064641849</v>
      </c>
      <c r="H15" s="11"/>
      <c r="I15" s="11">
        <v>-1111344950</v>
      </c>
      <c r="K15" s="35">
        <v>1.34E-2</v>
      </c>
      <c r="M15" s="11">
        <v>0</v>
      </c>
      <c r="N15" s="11"/>
      <c r="O15" s="11">
        <v>0</v>
      </c>
      <c r="P15" s="11"/>
      <c r="Q15" s="11">
        <v>-1064641849</v>
      </c>
      <c r="R15" s="11"/>
      <c r="S15" s="11">
        <f t="shared" si="0"/>
        <v>-1064641849</v>
      </c>
      <c r="U15" s="35">
        <v>-1.6000000000000001E-3</v>
      </c>
    </row>
    <row r="16" spans="1:21" x14ac:dyDescent="0.45">
      <c r="A16" s="1" t="s">
        <v>42</v>
      </c>
      <c r="C16" s="11">
        <v>0</v>
      </c>
      <c r="D16" s="11"/>
      <c r="E16" s="11">
        <v>14085740762</v>
      </c>
      <c r="F16" s="11"/>
      <c r="G16" s="11">
        <v>0</v>
      </c>
      <c r="H16" s="11"/>
      <c r="I16" s="11">
        <v>14085740762</v>
      </c>
      <c r="K16" s="35">
        <v>-0.16950000000000001</v>
      </c>
      <c r="M16" s="11">
        <v>0</v>
      </c>
      <c r="N16" s="11"/>
      <c r="O16" s="11">
        <v>-38216349521</v>
      </c>
      <c r="P16" s="11"/>
      <c r="Q16" s="11">
        <v>-1329402009</v>
      </c>
      <c r="R16" s="11"/>
      <c r="S16" s="11">
        <f t="shared" si="0"/>
        <v>-39545751530</v>
      </c>
      <c r="U16" s="35">
        <v>-5.9700000000000003E-2</v>
      </c>
    </row>
    <row r="17" spans="1:21" x14ac:dyDescent="0.45">
      <c r="A17" s="1" t="s">
        <v>45</v>
      </c>
      <c r="C17" s="11">
        <v>0</v>
      </c>
      <c r="D17" s="11"/>
      <c r="E17" s="11">
        <v>11943079809</v>
      </c>
      <c r="F17" s="11"/>
      <c r="G17" s="11">
        <v>0</v>
      </c>
      <c r="H17" s="11"/>
      <c r="I17" s="11">
        <v>11943079809</v>
      </c>
      <c r="K17" s="35">
        <v>-0.14369999999999999</v>
      </c>
      <c r="M17" s="11">
        <v>0</v>
      </c>
      <c r="N17" s="11"/>
      <c r="O17" s="11">
        <v>-34817113969</v>
      </c>
      <c r="P17" s="11"/>
      <c r="Q17" s="11">
        <v>-34428587390</v>
      </c>
      <c r="R17" s="11"/>
      <c r="S17" s="11">
        <f t="shared" si="0"/>
        <v>-69245701359</v>
      </c>
      <c r="U17" s="35">
        <v>-0.1046</v>
      </c>
    </row>
    <row r="18" spans="1:21" x14ac:dyDescent="0.45">
      <c r="A18" s="1" t="s">
        <v>106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v>0</v>
      </c>
      <c r="K18" s="57">
        <v>0</v>
      </c>
      <c r="M18" s="11">
        <v>0</v>
      </c>
      <c r="N18" s="11"/>
      <c r="O18" s="11">
        <v>0</v>
      </c>
      <c r="P18" s="11"/>
      <c r="Q18" s="11">
        <v>-7063600218</v>
      </c>
      <c r="R18" s="11"/>
      <c r="S18" s="11">
        <f t="shared" si="0"/>
        <v>-7063600218</v>
      </c>
      <c r="U18" s="35">
        <v>-1.0699999999999999E-2</v>
      </c>
    </row>
    <row r="19" spans="1:21" x14ac:dyDescent="0.45">
      <c r="A19" s="1" t="s">
        <v>107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v>0</v>
      </c>
      <c r="K19" s="57">
        <v>0</v>
      </c>
      <c r="M19" s="11">
        <v>0</v>
      </c>
      <c r="N19" s="11"/>
      <c r="O19" s="11">
        <v>0</v>
      </c>
      <c r="P19" s="11"/>
      <c r="Q19" s="11">
        <v>2637341323</v>
      </c>
      <c r="R19" s="11"/>
      <c r="S19" s="11">
        <f t="shared" si="0"/>
        <v>2637341323</v>
      </c>
      <c r="U19" s="35">
        <v>4.0000000000000001E-3</v>
      </c>
    </row>
    <row r="20" spans="1:21" x14ac:dyDescent="0.45">
      <c r="A20" s="1" t="s">
        <v>20</v>
      </c>
      <c r="C20" s="11">
        <v>0</v>
      </c>
      <c r="D20" s="11"/>
      <c r="E20" s="11">
        <v>-3717747000</v>
      </c>
      <c r="F20" s="11"/>
      <c r="G20" s="11">
        <v>0</v>
      </c>
      <c r="H20" s="11"/>
      <c r="I20" s="11">
        <v>-3717747000</v>
      </c>
      <c r="K20" s="35">
        <v>4.4699999999999997E-2</v>
      </c>
      <c r="M20" s="11">
        <v>0</v>
      </c>
      <c r="N20" s="11"/>
      <c r="O20" s="11">
        <v>-4220962465</v>
      </c>
      <c r="P20" s="11"/>
      <c r="Q20" s="11">
        <v>-714954243</v>
      </c>
      <c r="R20" s="11"/>
      <c r="S20" s="11">
        <f t="shared" si="0"/>
        <v>-4935916708</v>
      </c>
      <c r="U20" s="35">
        <v>-7.4999999999999997E-3</v>
      </c>
    </row>
    <row r="21" spans="1:21" x14ac:dyDescent="0.45">
      <c r="A21" s="1" t="s">
        <v>43</v>
      </c>
      <c r="C21" s="11">
        <v>0</v>
      </c>
      <c r="D21" s="11"/>
      <c r="E21" s="11">
        <v>-2653509941</v>
      </c>
      <c r="F21" s="11"/>
      <c r="G21" s="11">
        <v>0</v>
      </c>
      <c r="H21" s="11"/>
      <c r="I21" s="11">
        <v>-2653509941</v>
      </c>
      <c r="K21" s="35">
        <v>3.1899999999999998E-2</v>
      </c>
      <c r="M21" s="11">
        <v>0</v>
      </c>
      <c r="N21" s="11"/>
      <c r="O21" s="11">
        <v>-3171811048</v>
      </c>
      <c r="P21" s="11"/>
      <c r="Q21" s="11">
        <v>558062581</v>
      </c>
      <c r="R21" s="11"/>
      <c r="S21" s="11">
        <f t="shared" si="0"/>
        <v>-2613748467</v>
      </c>
      <c r="U21" s="35">
        <v>-3.8999999999999998E-3</v>
      </c>
    </row>
    <row r="22" spans="1:21" x14ac:dyDescent="0.45">
      <c r="A22" s="1" t="s">
        <v>108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v>0</v>
      </c>
      <c r="K22" s="56">
        <v>0</v>
      </c>
      <c r="M22" s="11">
        <v>0</v>
      </c>
      <c r="N22" s="11"/>
      <c r="O22" s="11">
        <v>0</v>
      </c>
      <c r="P22" s="11"/>
      <c r="Q22" s="11">
        <v>5959334733</v>
      </c>
      <c r="R22" s="11"/>
      <c r="S22" s="11">
        <f t="shared" si="0"/>
        <v>5959334733</v>
      </c>
      <c r="U22" s="35">
        <v>8.9999999999999993E-3</v>
      </c>
    </row>
    <row r="23" spans="1:21" x14ac:dyDescent="0.45">
      <c r="A23" s="1" t="s">
        <v>19</v>
      </c>
      <c r="C23" s="11">
        <v>0</v>
      </c>
      <c r="D23" s="11"/>
      <c r="E23" s="11">
        <v>-26421700959</v>
      </c>
      <c r="F23" s="11"/>
      <c r="G23" s="11">
        <v>0</v>
      </c>
      <c r="H23" s="11"/>
      <c r="I23" s="11">
        <v>-26421700959</v>
      </c>
      <c r="K23" s="35">
        <v>0.31790000000000002</v>
      </c>
      <c r="M23" s="11">
        <v>0</v>
      </c>
      <c r="N23" s="11"/>
      <c r="O23" s="11">
        <v>-4532593052</v>
      </c>
      <c r="P23" s="11"/>
      <c r="Q23" s="11">
        <v>-5412102490</v>
      </c>
      <c r="R23" s="11"/>
      <c r="S23" s="11">
        <f t="shared" si="0"/>
        <v>-9944695542</v>
      </c>
      <c r="U23" s="35">
        <v>-1.4999999999999999E-2</v>
      </c>
    </row>
    <row r="24" spans="1:21" x14ac:dyDescent="0.45">
      <c r="A24" s="1" t="s">
        <v>44</v>
      </c>
      <c r="C24" s="11">
        <v>0</v>
      </c>
      <c r="D24" s="11"/>
      <c r="E24" s="11">
        <v>-500235273</v>
      </c>
      <c r="F24" s="11"/>
      <c r="G24" s="11">
        <v>0</v>
      </c>
      <c r="H24" s="11"/>
      <c r="I24" s="11">
        <v>-500235273</v>
      </c>
      <c r="K24" s="35">
        <v>6.0000000000000001E-3</v>
      </c>
      <c r="M24" s="11">
        <v>0</v>
      </c>
      <c r="N24" s="11"/>
      <c r="O24" s="11">
        <v>193434921</v>
      </c>
      <c r="P24" s="11"/>
      <c r="Q24" s="11">
        <v>-999020250</v>
      </c>
      <c r="R24" s="11"/>
      <c r="S24" s="11">
        <f t="shared" si="0"/>
        <v>-805585329</v>
      </c>
      <c r="U24" s="35">
        <v>-1.1999999999999999E-3</v>
      </c>
    </row>
    <row r="25" spans="1:21" x14ac:dyDescent="0.45">
      <c r="A25" s="1" t="s">
        <v>109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v>0</v>
      </c>
      <c r="K25" s="57">
        <v>0</v>
      </c>
      <c r="M25" s="11">
        <v>0</v>
      </c>
      <c r="N25" s="11"/>
      <c r="O25" s="11">
        <v>0</v>
      </c>
      <c r="P25" s="11"/>
      <c r="Q25" s="11">
        <v>-521062873</v>
      </c>
      <c r="R25" s="11"/>
      <c r="S25" s="11">
        <f t="shared" si="0"/>
        <v>-521062873</v>
      </c>
      <c r="U25" s="35">
        <v>-8.0000000000000004E-4</v>
      </c>
    </row>
    <row r="26" spans="1:21" x14ac:dyDescent="0.45">
      <c r="A26" s="1" t="s">
        <v>110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v>0</v>
      </c>
      <c r="K26" s="57">
        <v>0</v>
      </c>
      <c r="M26" s="11">
        <v>0</v>
      </c>
      <c r="N26" s="11"/>
      <c r="O26" s="11">
        <v>0</v>
      </c>
      <c r="P26" s="11"/>
      <c r="Q26" s="11">
        <v>1450097925</v>
      </c>
      <c r="R26" s="11"/>
      <c r="S26" s="11">
        <f t="shared" si="0"/>
        <v>1450097925</v>
      </c>
      <c r="U26" s="35">
        <v>2.2000000000000001E-3</v>
      </c>
    </row>
    <row r="27" spans="1:21" x14ac:dyDescent="0.45">
      <c r="A27" s="1" t="s">
        <v>32</v>
      </c>
      <c r="C27" s="11">
        <v>0</v>
      </c>
      <c r="D27" s="11"/>
      <c r="E27" s="11">
        <v>-2252167394</v>
      </c>
      <c r="F27" s="11"/>
      <c r="G27" s="11">
        <v>0</v>
      </c>
      <c r="H27" s="11"/>
      <c r="I27" s="11">
        <v>-2252167394</v>
      </c>
      <c r="K27" s="35">
        <v>2.7099999999999999E-2</v>
      </c>
      <c r="M27" s="11">
        <v>0</v>
      </c>
      <c r="N27" s="11"/>
      <c r="O27" s="11">
        <v>-15014449292</v>
      </c>
      <c r="P27" s="11"/>
      <c r="Q27" s="11">
        <v>-18593403027</v>
      </c>
      <c r="R27" s="11"/>
      <c r="S27" s="11">
        <f t="shared" si="0"/>
        <v>-33607852319</v>
      </c>
      <c r="U27" s="35">
        <v>-5.0799999999999998E-2</v>
      </c>
    </row>
    <row r="28" spans="1:21" x14ac:dyDescent="0.45">
      <c r="A28" s="1" t="s">
        <v>18</v>
      </c>
      <c r="C28" s="11">
        <v>0</v>
      </c>
      <c r="D28" s="11"/>
      <c r="E28" s="11">
        <v>8857312411</v>
      </c>
      <c r="F28" s="11"/>
      <c r="G28" s="11">
        <v>0</v>
      </c>
      <c r="H28" s="11"/>
      <c r="I28" s="11">
        <v>8857312411</v>
      </c>
      <c r="K28" s="35">
        <v>-0.1066</v>
      </c>
      <c r="M28" s="11">
        <v>0</v>
      </c>
      <c r="N28" s="11"/>
      <c r="O28" s="11">
        <v>-486954927</v>
      </c>
      <c r="P28" s="11"/>
      <c r="Q28" s="11">
        <v>-13083685484</v>
      </c>
      <c r="R28" s="11"/>
      <c r="S28" s="11">
        <f t="shared" si="0"/>
        <v>-13570640411</v>
      </c>
      <c r="U28" s="35">
        <v>-2.0500000000000001E-2</v>
      </c>
    </row>
    <row r="29" spans="1:21" x14ac:dyDescent="0.45">
      <c r="A29" s="1" t="s">
        <v>111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K29" s="57">
        <v>0</v>
      </c>
      <c r="M29" s="11">
        <v>0</v>
      </c>
      <c r="N29" s="11"/>
      <c r="O29" s="11">
        <v>0</v>
      </c>
      <c r="P29" s="11"/>
      <c r="Q29" s="11">
        <v>10760015162</v>
      </c>
      <c r="R29" s="11"/>
      <c r="S29" s="11">
        <f t="shared" si="0"/>
        <v>10760015162</v>
      </c>
      <c r="U29" s="35">
        <v>1.6299999999999999E-2</v>
      </c>
    </row>
    <row r="30" spans="1:21" x14ac:dyDescent="0.45">
      <c r="A30" s="1" t="s">
        <v>112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K30" s="57">
        <v>0</v>
      </c>
      <c r="M30" s="11">
        <v>0</v>
      </c>
      <c r="N30" s="11"/>
      <c r="O30" s="11">
        <v>0</v>
      </c>
      <c r="P30" s="11"/>
      <c r="Q30" s="11">
        <v>198679116</v>
      </c>
      <c r="R30" s="11"/>
      <c r="S30" s="11">
        <f t="shared" si="0"/>
        <v>198679116</v>
      </c>
      <c r="U30" s="35">
        <v>2.9999999999999997E-4</v>
      </c>
    </row>
    <row r="31" spans="1:21" x14ac:dyDescent="0.45">
      <c r="A31" s="1" t="s">
        <v>38</v>
      </c>
      <c r="C31" s="11">
        <v>0</v>
      </c>
      <c r="D31" s="11"/>
      <c r="E31" s="11">
        <v>-967442223</v>
      </c>
      <c r="F31" s="11"/>
      <c r="G31" s="11">
        <v>0</v>
      </c>
      <c r="H31" s="11"/>
      <c r="I31" s="11">
        <v>-967442223</v>
      </c>
      <c r="K31" s="35">
        <v>1.1599999999999999E-2</v>
      </c>
      <c r="M31" s="11">
        <v>0</v>
      </c>
      <c r="N31" s="11"/>
      <c r="O31" s="11">
        <v>-28401339592</v>
      </c>
      <c r="P31" s="11"/>
      <c r="Q31" s="11">
        <v>-7092672785</v>
      </c>
      <c r="R31" s="11"/>
      <c r="S31" s="11">
        <f t="shared" si="0"/>
        <v>-35494012377</v>
      </c>
      <c r="U31" s="35">
        <v>-5.3600000000000002E-2</v>
      </c>
    </row>
    <row r="32" spans="1:21" x14ac:dyDescent="0.45">
      <c r="A32" s="1" t="s">
        <v>113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K32" s="57">
        <v>0</v>
      </c>
      <c r="M32" s="11">
        <v>0</v>
      </c>
      <c r="N32" s="11"/>
      <c r="O32" s="11">
        <v>0</v>
      </c>
      <c r="P32" s="11"/>
      <c r="Q32" s="11">
        <v>-6565003059</v>
      </c>
      <c r="R32" s="11"/>
      <c r="S32" s="11">
        <f t="shared" si="0"/>
        <v>-6565003059</v>
      </c>
      <c r="U32" s="35">
        <v>-9.9000000000000008E-3</v>
      </c>
    </row>
    <row r="33" spans="1:21" x14ac:dyDescent="0.45">
      <c r="A33" s="1" t="s">
        <v>23</v>
      </c>
      <c r="C33" s="11">
        <v>2585596222</v>
      </c>
      <c r="D33" s="11"/>
      <c r="E33" s="11">
        <v>-3199846950</v>
      </c>
      <c r="F33" s="11"/>
      <c r="G33" s="11">
        <v>0</v>
      </c>
      <c r="H33" s="11"/>
      <c r="I33" s="11">
        <v>-614250728</v>
      </c>
      <c r="K33" s="35">
        <v>7.4000000000000003E-3</v>
      </c>
      <c r="M33" s="11">
        <v>2585596222</v>
      </c>
      <c r="N33" s="11"/>
      <c r="O33" s="11">
        <v>-5338048534</v>
      </c>
      <c r="P33" s="11"/>
      <c r="Q33" s="11">
        <v>-7786362200</v>
      </c>
      <c r="R33" s="11"/>
      <c r="S33" s="11">
        <f t="shared" si="0"/>
        <v>-10538814512</v>
      </c>
      <c r="U33" s="35">
        <v>-1.5900000000000001E-2</v>
      </c>
    </row>
    <row r="34" spans="1:21" x14ac:dyDescent="0.45">
      <c r="A34" s="1" t="s">
        <v>24</v>
      </c>
      <c r="C34" s="11">
        <v>13038555858</v>
      </c>
      <c r="D34" s="11"/>
      <c r="E34" s="11">
        <v>-6009449751</v>
      </c>
      <c r="F34" s="11"/>
      <c r="G34" s="11">
        <v>0</v>
      </c>
      <c r="H34" s="11"/>
      <c r="I34" s="11">
        <v>7029106107</v>
      </c>
      <c r="K34" s="35">
        <v>-8.4599999999999995E-2</v>
      </c>
      <c r="M34" s="11">
        <v>13038555858</v>
      </c>
      <c r="N34" s="11"/>
      <c r="O34" s="11">
        <v>-11689362977</v>
      </c>
      <c r="P34" s="11"/>
      <c r="Q34" s="11">
        <v>-1613592508</v>
      </c>
      <c r="R34" s="11"/>
      <c r="S34" s="11">
        <f t="shared" si="0"/>
        <v>-264399627</v>
      </c>
      <c r="U34" s="35">
        <v>-4.0000000000000002E-4</v>
      </c>
    </row>
    <row r="35" spans="1:21" x14ac:dyDescent="0.45">
      <c r="A35" s="1" t="s">
        <v>114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K35" s="57">
        <v>0</v>
      </c>
      <c r="M35" s="11">
        <v>0</v>
      </c>
      <c r="N35" s="11"/>
      <c r="O35" s="11">
        <v>0</v>
      </c>
      <c r="P35" s="11"/>
      <c r="Q35" s="11">
        <v>-2009468341</v>
      </c>
      <c r="R35" s="11"/>
      <c r="S35" s="11">
        <f t="shared" si="0"/>
        <v>-2009468341</v>
      </c>
      <c r="U35" s="35">
        <v>-3.0000000000000001E-3</v>
      </c>
    </row>
    <row r="36" spans="1:21" x14ac:dyDescent="0.45">
      <c r="A36" s="1" t="s">
        <v>115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K36" s="57">
        <v>0</v>
      </c>
      <c r="M36" s="11">
        <v>0</v>
      </c>
      <c r="N36" s="11"/>
      <c r="O36" s="11">
        <v>0</v>
      </c>
      <c r="P36" s="11"/>
      <c r="Q36" s="11">
        <v>105530770</v>
      </c>
      <c r="R36" s="11"/>
      <c r="S36" s="11">
        <f t="shared" si="0"/>
        <v>105530770</v>
      </c>
      <c r="U36" s="35">
        <v>2.0000000000000001E-4</v>
      </c>
    </row>
    <row r="37" spans="1:21" x14ac:dyDescent="0.45">
      <c r="A37" s="1" t="s">
        <v>116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K37" s="57">
        <v>0</v>
      </c>
      <c r="M37" s="11">
        <v>0</v>
      </c>
      <c r="N37" s="11"/>
      <c r="O37" s="11">
        <v>0</v>
      </c>
      <c r="P37" s="11"/>
      <c r="Q37" s="11">
        <v>-6272399486</v>
      </c>
      <c r="R37" s="11"/>
      <c r="S37" s="11">
        <f t="shared" si="0"/>
        <v>-6272399486</v>
      </c>
      <c r="U37" s="35">
        <v>-9.4999999999999998E-3</v>
      </c>
    </row>
    <row r="38" spans="1:21" x14ac:dyDescent="0.45">
      <c r="A38" s="1" t="s">
        <v>117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v>0</v>
      </c>
      <c r="K38" s="57">
        <v>0</v>
      </c>
      <c r="M38" s="11">
        <v>0</v>
      </c>
      <c r="N38" s="11"/>
      <c r="O38" s="11">
        <v>0</v>
      </c>
      <c r="P38" s="11"/>
      <c r="Q38" s="11">
        <v>2059076760</v>
      </c>
      <c r="R38" s="11"/>
      <c r="S38" s="11">
        <f t="shared" si="0"/>
        <v>2059076760</v>
      </c>
      <c r="U38" s="35">
        <v>3.0999999999999999E-3</v>
      </c>
    </row>
    <row r="39" spans="1:21" x14ac:dyDescent="0.45">
      <c r="A39" s="1" t="s">
        <v>118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  <c r="K39" s="57">
        <v>0</v>
      </c>
      <c r="M39" s="11">
        <v>0</v>
      </c>
      <c r="N39" s="11"/>
      <c r="O39" s="11">
        <v>0</v>
      </c>
      <c r="P39" s="11"/>
      <c r="Q39" s="11">
        <v>-389036414</v>
      </c>
      <c r="R39" s="11"/>
      <c r="S39" s="11">
        <f t="shared" si="0"/>
        <v>-389036414</v>
      </c>
      <c r="U39" s="35">
        <v>-5.9999999999999995E-4</v>
      </c>
    </row>
    <row r="40" spans="1:21" x14ac:dyDescent="0.45">
      <c r="A40" s="1" t="s">
        <v>33</v>
      </c>
      <c r="C40" s="11">
        <v>0</v>
      </c>
      <c r="D40" s="11"/>
      <c r="E40" s="11">
        <v>-10233744750</v>
      </c>
      <c r="F40" s="11"/>
      <c r="G40" s="11">
        <v>0</v>
      </c>
      <c r="H40" s="11"/>
      <c r="I40" s="11">
        <v>-10233744750</v>
      </c>
      <c r="K40" s="35">
        <v>0.1231</v>
      </c>
      <c r="M40" s="11">
        <v>0</v>
      </c>
      <c r="N40" s="11"/>
      <c r="O40" s="11">
        <v>-22867126199</v>
      </c>
      <c r="P40" s="11"/>
      <c r="Q40" s="11">
        <v>-1244550576</v>
      </c>
      <c r="R40" s="11"/>
      <c r="S40" s="11">
        <f t="shared" si="0"/>
        <v>-24111676775</v>
      </c>
      <c r="U40" s="35">
        <v>-3.6400000000000002E-2</v>
      </c>
    </row>
    <row r="41" spans="1:21" x14ac:dyDescent="0.45">
      <c r="A41" s="1" t="s">
        <v>119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K41" s="57">
        <v>0</v>
      </c>
      <c r="M41" s="11">
        <v>0</v>
      </c>
      <c r="N41" s="11"/>
      <c r="O41" s="11">
        <v>0</v>
      </c>
      <c r="P41" s="11"/>
      <c r="Q41" s="11">
        <v>-12922042218</v>
      </c>
      <c r="R41" s="11"/>
      <c r="S41" s="11">
        <f t="shared" si="0"/>
        <v>-12922042218</v>
      </c>
      <c r="U41" s="35">
        <v>-1.95E-2</v>
      </c>
    </row>
    <row r="42" spans="1:21" x14ac:dyDescent="0.45">
      <c r="A42" s="1" t="s">
        <v>120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v>0</v>
      </c>
      <c r="K42" s="57">
        <v>0</v>
      </c>
      <c r="M42" s="11">
        <v>0</v>
      </c>
      <c r="N42" s="11"/>
      <c r="O42" s="11">
        <v>0</v>
      </c>
      <c r="P42" s="11"/>
      <c r="Q42" s="11">
        <v>-4245803677</v>
      </c>
      <c r="R42" s="11"/>
      <c r="S42" s="11">
        <f t="shared" si="0"/>
        <v>-4245803677</v>
      </c>
      <c r="U42" s="35">
        <v>-6.4000000000000003E-3</v>
      </c>
    </row>
    <row r="43" spans="1:21" x14ac:dyDescent="0.45">
      <c r="A43" s="1" t="s">
        <v>121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v>0</v>
      </c>
      <c r="K43" s="57">
        <v>0</v>
      </c>
      <c r="M43" s="11">
        <v>0</v>
      </c>
      <c r="N43" s="11"/>
      <c r="O43" s="11">
        <v>0</v>
      </c>
      <c r="P43" s="11"/>
      <c r="Q43" s="11">
        <v>-23256991917</v>
      </c>
      <c r="R43" s="11"/>
      <c r="S43" s="11">
        <f t="shared" si="0"/>
        <v>-23256991917</v>
      </c>
      <c r="U43" s="35">
        <v>-3.5099999999999999E-2</v>
      </c>
    </row>
    <row r="44" spans="1:21" x14ac:dyDescent="0.45">
      <c r="A44" s="1" t="s">
        <v>34</v>
      </c>
      <c r="C44" s="11">
        <v>0</v>
      </c>
      <c r="D44" s="11"/>
      <c r="E44" s="11">
        <v>-112928930</v>
      </c>
      <c r="F44" s="11"/>
      <c r="G44" s="11">
        <v>0</v>
      </c>
      <c r="H44" s="11"/>
      <c r="I44" s="11">
        <v>-112928930</v>
      </c>
      <c r="K44" s="35">
        <v>1.4E-3</v>
      </c>
      <c r="M44" s="11">
        <v>1453189400</v>
      </c>
      <c r="N44" s="11"/>
      <c r="O44" s="11">
        <v>-246761963</v>
      </c>
      <c r="P44" s="11"/>
      <c r="Q44" s="11">
        <v>-113544124</v>
      </c>
      <c r="R44" s="11"/>
      <c r="S44" s="11">
        <f t="shared" si="0"/>
        <v>1092883313</v>
      </c>
      <c r="U44" s="35">
        <v>1.6999999999999999E-3</v>
      </c>
    </row>
    <row r="45" spans="1:21" x14ac:dyDescent="0.45">
      <c r="A45" s="1" t="s">
        <v>122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v>0</v>
      </c>
      <c r="K45" s="57">
        <v>0</v>
      </c>
      <c r="M45" s="11">
        <v>0</v>
      </c>
      <c r="N45" s="11"/>
      <c r="O45" s="11">
        <v>0</v>
      </c>
      <c r="P45" s="11"/>
      <c r="Q45" s="11">
        <v>-155128741</v>
      </c>
      <c r="R45" s="11"/>
      <c r="S45" s="11">
        <f t="shared" si="0"/>
        <v>-155128741</v>
      </c>
      <c r="U45" s="35">
        <v>-2.0000000000000001E-4</v>
      </c>
    </row>
    <row r="46" spans="1:21" x14ac:dyDescent="0.45">
      <c r="A46" s="1" t="s">
        <v>123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K46" s="57">
        <v>0</v>
      </c>
      <c r="M46" s="11">
        <v>0</v>
      </c>
      <c r="N46" s="11"/>
      <c r="O46" s="11">
        <v>0</v>
      </c>
      <c r="P46" s="11"/>
      <c r="Q46" s="11">
        <v>-3111576113</v>
      </c>
      <c r="R46" s="11"/>
      <c r="S46" s="11">
        <f t="shared" si="0"/>
        <v>-3111576113</v>
      </c>
      <c r="U46" s="35">
        <v>-4.7000000000000002E-3</v>
      </c>
    </row>
    <row r="47" spans="1:21" x14ac:dyDescent="0.45">
      <c r="A47" s="1" t="s">
        <v>124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K47" s="57">
        <v>0</v>
      </c>
      <c r="M47" s="11">
        <v>0</v>
      </c>
      <c r="N47" s="11"/>
      <c r="O47" s="11">
        <v>0</v>
      </c>
      <c r="P47" s="11"/>
      <c r="Q47" s="11">
        <f>986937585-1</f>
        <v>986937584</v>
      </c>
      <c r="R47" s="11"/>
      <c r="S47" s="11">
        <f t="shared" si="0"/>
        <v>986937584</v>
      </c>
      <c r="U47" s="35">
        <v>1.5E-3</v>
      </c>
    </row>
    <row r="48" spans="1:21" x14ac:dyDescent="0.45">
      <c r="A48" s="1" t="s">
        <v>35</v>
      </c>
      <c r="C48" s="11">
        <v>0</v>
      </c>
      <c r="D48" s="11"/>
      <c r="E48" s="11">
        <v>-3553538140</v>
      </c>
      <c r="F48" s="11"/>
      <c r="G48" s="11">
        <v>0</v>
      </c>
      <c r="H48" s="11"/>
      <c r="I48" s="11">
        <v>-3553538140</v>
      </c>
      <c r="K48" s="35">
        <v>4.2799999999999998E-2</v>
      </c>
      <c r="M48" s="11">
        <v>2130402590</v>
      </c>
      <c r="N48" s="11"/>
      <c r="O48" s="11">
        <v>-91031062162</v>
      </c>
      <c r="P48" s="11"/>
      <c r="Q48" s="11">
        <v>0</v>
      </c>
      <c r="R48" s="11"/>
      <c r="S48" s="11">
        <f t="shared" si="0"/>
        <v>-88900659572</v>
      </c>
      <c r="U48" s="35">
        <v>-0.1343</v>
      </c>
    </row>
    <row r="49" spans="1:21" x14ac:dyDescent="0.45">
      <c r="A49" s="1" t="s">
        <v>37</v>
      </c>
      <c r="C49" s="11">
        <v>0</v>
      </c>
      <c r="D49" s="11"/>
      <c r="E49" s="11">
        <v>-8003096550</v>
      </c>
      <c r="F49" s="11"/>
      <c r="G49" s="11">
        <v>0</v>
      </c>
      <c r="H49" s="11"/>
      <c r="I49" s="11">
        <v>-8003096550</v>
      </c>
      <c r="K49" s="35">
        <v>9.6299999999999997E-2</v>
      </c>
      <c r="M49" s="11">
        <v>6640000000</v>
      </c>
      <c r="N49" s="11"/>
      <c r="O49" s="11">
        <v>-28547127900</v>
      </c>
      <c r="P49" s="11"/>
      <c r="Q49" s="11">
        <v>0</v>
      </c>
      <c r="R49" s="11"/>
      <c r="S49" s="11">
        <f t="shared" si="0"/>
        <v>-21907127900</v>
      </c>
      <c r="U49" s="35">
        <v>-3.3099999999999997E-2</v>
      </c>
    </row>
    <row r="50" spans="1:21" x14ac:dyDescent="0.45">
      <c r="A50" s="1" t="s">
        <v>26</v>
      </c>
      <c r="C50" s="11">
        <v>0</v>
      </c>
      <c r="D50" s="11"/>
      <c r="E50" s="11">
        <v>-12594423</v>
      </c>
      <c r="F50" s="11"/>
      <c r="G50" s="11">
        <v>0</v>
      </c>
      <c r="H50" s="11"/>
      <c r="I50" s="11">
        <v>-12594423</v>
      </c>
      <c r="K50" s="35">
        <v>2.0000000000000001E-4</v>
      </c>
      <c r="M50" s="11">
        <v>0</v>
      </c>
      <c r="N50" s="11"/>
      <c r="O50" s="11">
        <v>-866060910</v>
      </c>
      <c r="P50" s="11"/>
      <c r="Q50" s="11">
        <v>0</v>
      </c>
      <c r="R50" s="11"/>
      <c r="S50" s="11">
        <f t="shared" si="0"/>
        <v>-866060910</v>
      </c>
      <c r="U50" s="35">
        <v>-1.2999999999999999E-3</v>
      </c>
    </row>
    <row r="51" spans="1:21" x14ac:dyDescent="0.45">
      <c r="A51" s="1" t="s">
        <v>30</v>
      </c>
      <c r="C51" s="11">
        <v>0</v>
      </c>
      <c r="D51" s="11"/>
      <c r="E51" s="11">
        <v>-1931833565</v>
      </c>
      <c r="F51" s="11"/>
      <c r="G51" s="11">
        <v>0</v>
      </c>
      <c r="H51" s="11"/>
      <c r="I51" s="11">
        <v>-1931833565</v>
      </c>
      <c r="K51" s="35">
        <v>2.3199999999999998E-2</v>
      </c>
      <c r="M51" s="11">
        <v>0</v>
      </c>
      <c r="N51" s="11"/>
      <c r="O51" s="11">
        <v>-1628345248</v>
      </c>
      <c r="P51" s="11"/>
      <c r="Q51" s="11">
        <v>0</v>
      </c>
      <c r="R51" s="11"/>
      <c r="S51" s="11">
        <f t="shared" si="0"/>
        <v>-1628345248</v>
      </c>
      <c r="U51" s="35">
        <v>-2.5000000000000001E-3</v>
      </c>
    </row>
    <row r="52" spans="1:21" x14ac:dyDescent="0.45">
      <c r="A52" s="1" t="s">
        <v>22</v>
      </c>
      <c r="C52" s="11">
        <v>0</v>
      </c>
      <c r="D52" s="11"/>
      <c r="E52" s="11">
        <v>-4023914400</v>
      </c>
      <c r="F52" s="11"/>
      <c r="G52" s="11">
        <v>0</v>
      </c>
      <c r="H52" s="11"/>
      <c r="I52" s="11">
        <v>-4023914400</v>
      </c>
      <c r="K52" s="35">
        <v>4.8399999999999999E-2</v>
      </c>
      <c r="M52" s="11">
        <v>0</v>
      </c>
      <c r="N52" s="11"/>
      <c r="O52" s="11">
        <v>-13882386797</v>
      </c>
      <c r="P52" s="11"/>
      <c r="Q52" s="11">
        <v>0</v>
      </c>
      <c r="R52" s="11"/>
      <c r="S52" s="11">
        <f t="shared" si="0"/>
        <v>-13882386797</v>
      </c>
      <c r="U52" s="35">
        <v>-2.1000000000000001E-2</v>
      </c>
    </row>
    <row r="53" spans="1:21" x14ac:dyDescent="0.45">
      <c r="A53" s="1" t="s">
        <v>28</v>
      </c>
      <c r="C53" s="11">
        <v>0</v>
      </c>
      <c r="D53" s="11"/>
      <c r="E53" s="11">
        <v>-93592450</v>
      </c>
      <c r="F53" s="11"/>
      <c r="G53" s="11">
        <v>0</v>
      </c>
      <c r="H53" s="11"/>
      <c r="I53" s="11">
        <v>-93592450</v>
      </c>
      <c r="K53" s="35">
        <v>1.1000000000000001E-3</v>
      </c>
      <c r="M53" s="11">
        <v>0</v>
      </c>
      <c r="N53" s="11"/>
      <c r="O53" s="11">
        <v>895694816</v>
      </c>
      <c r="P53" s="11"/>
      <c r="Q53" s="11">
        <v>0</v>
      </c>
      <c r="R53" s="11"/>
      <c r="S53" s="11">
        <f t="shared" si="0"/>
        <v>895694816</v>
      </c>
      <c r="U53" s="35">
        <v>1.4E-3</v>
      </c>
    </row>
    <row r="54" spans="1:21" x14ac:dyDescent="0.45">
      <c r="A54" s="1" t="s">
        <v>17</v>
      </c>
      <c r="C54" s="11">
        <v>0</v>
      </c>
      <c r="D54" s="11"/>
      <c r="E54" s="11">
        <v>1770403050</v>
      </c>
      <c r="F54" s="11"/>
      <c r="G54" s="11">
        <v>0</v>
      </c>
      <c r="H54" s="11"/>
      <c r="I54" s="11">
        <v>1770403050</v>
      </c>
      <c r="K54" s="35">
        <v>-2.1299999999999999E-2</v>
      </c>
      <c r="M54" s="11">
        <v>0</v>
      </c>
      <c r="N54" s="11"/>
      <c r="O54" s="11">
        <v>-17437284180</v>
      </c>
      <c r="P54" s="11"/>
      <c r="Q54" s="11">
        <v>0</v>
      </c>
      <c r="R54" s="11"/>
      <c r="S54" s="11">
        <f t="shared" si="0"/>
        <v>-17437284180</v>
      </c>
      <c r="U54" s="35">
        <v>-2.63E-2</v>
      </c>
    </row>
    <row r="55" spans="1:21" x14ac:dyDescent="0.45">
      <c r="A55" s="1" t="s">
        <v>36</v>
      </c>
      <c r="C55" s="11">
        <v>0</v>
      </c>
      <c r="D55" s="11"/>
      <c r="E55" s="11">
        <v>-7786400886</v>
      </c>
      <c r="F55" s="11"/>
      <c r="G55" s="11">
        <v>0</v>
      </c>
      <c r="H55" s="11"/>
      <c r="I55" s="11">
        <v>-7786400886</v>
      </c>
      <c r="K55" s="35">
        <v>9.3700000000000006E-2</v>
      </c>
      <c r="M55" s="11">
        <v>0</v>
      </c>
      <c r="N55" s="11"/>
      <c r="O55" s="11">
        <v>-11770140874</v>
      </c>
      <c r="P55" s="11"/>
      <c r="Q55" s="11">
        <v>0</v>
      </c>
      <c r="R55" s="11"/>
      <c r="S55" s="11">
        <f t="shared" si="0"/>
        <v>-11770140874</v>
      </c>
      <c r="U55" s="35">
        <v>-1.78E-2</v>
      </c>
    </row>
    <row r="56" spans="1:21" x14ac:dyDescent="0.45">
      <c r="A56" s="1" t="s">
        <v>40</v>
      </c>
      <c r="C56" s="11">
        <v>0</v>
      </c>
      <c r="D56" s="11"/>
      <c r="E56" s="11">
        <v>-11702798323</v>
      </c>
      <c r="F56" s="11"/>
      <c r="G56" s="11">
        <v>0</v>
      </c>
      <c r="H56" s="11"/>
      <c r="I56" s="11">
        <v>-11702798323</v>
      </c>
      <c r="K56" s="35">
        <v>0.14080000000000001</v>
      </c>
      <c r="M56" s="11">
        <v>0</v>
      </c>
      <c r="N56" s="11"/>
      <c r="O56" s="11">
        <v>-39297875293</v>
      </c>
      <c r="P56" s="11"/>
      <c r="Q56" s="11">
        <v>0</v>
      </c>
      <c r="R56" s="11"/>
      <c r="S56" s="11">
        <f t="shared" si="0"/>
        <v>-39297875293</v>
      </c>
      <c r="U56" s="35">
        <v>-5.9400000000000001E-2</v>
      </c>
    </row>
    <row r="57" spans="1:21" x14ac:dyDescent="0.45">
      <c r="A57" s="1" t="s">
        <v>46</v>
      </c>
      <c r="C57" s="11">
        <v>0</v>
      </c>
      <c r="D57" s="11"/>
      <c r="E57" s="11">
        <v>-9830160450</v>
      </c>
      <c r="F57" s="11"/>
      <c r="G57" s="11">
        <v>0</v>
      </c>
      <c r="H57" s="11"/>
      <c r="I57" s="11">
        <v>-9830160450</v>
      </c>
      <c r="K57" s="35">
        <v>0.1183</v>
      </c>
      <c r="M57" s="11">
        <v>0</v>
      </c>
      <c r="N57" s="11"/>
      <c r="O57" s="11">
        <v>-34160528250</v>
      </c>
      <c r="P57" s="11"/>
      <c r="Q57" s="11">
        <v>0</v>
      </c>
      <c r="R57" s="11"/>
      <c r="S57" s="11">
        <f t="shared" si="0"/>
        <v>-34160528250</v>
      </c>
      <c r="U57" s="35">
        <v>-5.16E-2</v>
      </c>
    </row>
    <row r="58" spans="1:21" x14ac:dyDescent="0.45">
      <c r="A58" s="1" t="s">
        <v>15</v>
      </c>
      <c r="C58" s="11">
        <v>0</v>
      </c>
      <c r="D58" s="11"/>
      <c r="E58" s="11">
        <f>-6004062000-15</f>
        <v>-6004062015</v>
      </c>
      <c r="F58" s="11"/>
      <c r="G58" s="11">
        <v>0</v>
      </c>
      <c r="H58" s="11"/>
      <c r="I58" s="11">
        <f>-6004062000-15</f>
        <v>-6004062015</v>
      </c>
      <c r="K58" s="35">
        <v>7.22E-2</v>
      </c>
      <c r="M58" s="11">
        <v>0</v>
      </c>
      <c r="N58" s="11"/>
      <c r="O58" s="11">
        <f>-23101722000-17</f>
        <v>-23101722017</v>
      </c>
      <c r="P58" s="11"/>
      <c r="Q58" s="11">
        <v>0</v>
      </c>
      <c r="R58" s="11"/>
      <c r="S58" s="11">
        <f t="shared" si="0"/>
        <v>-23101722017</v>
      </c>
      <c r="U58" s="35">
        <v>-3.49E-2</v>
      </c>
    </row>
    <row r="59" spans="1:21" ht="21.75" thickBot="1" x14ac:dyDescent="0.6">
      <c r="A59" s="39" t="s">
        <v>137</v>
      </c>
      <c r="C59" s="38">
        <f>SUM(C8:C58)</f>
        <v>15624152080</v>
      </c>
      <c r="E59" s="38">
        <f>SUM(E8:E58)</f>
        <v>-85500610229</v>
      </c>
      <c r="G59" s="38">
        <f>SUM(G8:G58)</f>
        <v>-14643706264</v>
      </c>
      <c r="I59" s="38">
        <f>SUM(I8:I58)</f>
        <v>-84520164413</v>
      </c>
      <c r="K59" s="62">
        <f>SUM(K8:K58)</f>
        <v>1.0168999999999999</v>
      </c>
      <c r="M59" s="38">
        <f>SUM(M8:M58)</f>
        <v>35222744070</v>
      </c>
      <c r="O59" s="38">
        <f>SUM(O8:O58)</f>
        <v>-528413559357</v>
      </c>
      <c r="Q59" s="38">
        <f>SUM(Q8:Q58)</f>
        <v>-185722348241</v>
      </c>
      <c r="S59" s="38">
        <f>SUM(S8:S58)</f>
        <v>-678913163528</v>
      </c>
      <c r="U59" s="62">
        <f>SUM(U8:U58)</f>
        <v>-1.0252000000000001</v>
      </c>
    </row>
    <row r="60" spans="1:21" ht="19.5" thickTop="1" x14ac:dyDescent="0.45">
      <c r="C60" s="40"/>
      <c r="M60" s="40"/>
      <c r="O60" s="55"/>
    </row>
    <row r="61" spans="1:21" x14ac:dyDescent="0.45">
      <c r="G61" s="37"/>
      <c r="I61" s="37"/>
      <c r="O61" s="11"/>
      <c r="Q61" s="11"/>
      <c r="S61" s="37"/>
    </row>
    <row r="62" spans="1:21" x14ac:dyDescent="0.45">
      <c r="G62" s="37"/>
      <c r="O62" s="37"/>
    </row>
    <row r="63" spans="1:21" x14ac:dyDescent="0.45">
      <c r="O63" s="37"/>
    </row>
    <row r="64" spans="1:21" x14ac:dyDescent="0.45">
      <c r="S64" s="37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scale="3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rightToLeft="1" view="pageBreakPreview" zoomScale="115" zoomScaleNormal="100" zoomScaleSheetLayoutView="115" workbookViewId="0">
      <selection activeCell="F22" sqref="F2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8.85546875" style="1" customWidth="1"/>
    <col min="4" max="4" width="1" style="1" customWidth="1"/>
    <col min="5" max="5" width="23.5703125" style="1" customWidth="1"/>
    <col min="6" max="7" width="18.42578125" style="1" customWidth="1"/>
    <col min="8" max="16384" width="9.140625" style="1"/>
  </cols>
  <sheetData>
    <row r="1" spans="1:6" s="16" customFormat="1" ht="22.5" x14ac:dyDescent="0.55000000000000004"/>
    <row r="2" spans="1:6" s="16" customFormat="1" ht="22.5" x14ac:dyDescent="0.55000000000000004">
      <c r="A2" s="77" t="s">
        <v>0</v>
      </c>
      <c r="B2" s="77"/>
      <c r="C2" s="77"/>
      <c r="D2" s="77"/>
      <c r="E2" s="77"/>
    </row>
    <row r="3" spans="1:6" s="16" customFormat="1" ht="22.5" x14ac:dyDescent="0.55000000000000004">
      <c r="A3" s="77" t="s">
        <v>80</v>
      </c>
      <c r="B3" s="77"/>
      <c r="C3" s="77"/>
      <c r="D3" s="77"/>
      <c r="E3" s="77"/>
    </row>
    <row r="4" spans="1:6" s="16" customFormat="1" ht="22.5" x14ac:dyDescent="0.55000000000000004">
      <c r="A4" s="77" t="s">
        <v>2</v>
      </c>
      <c r="B4" s="77"/>
      <c r="C4" s="77"/>
      <c r="D4" s="77"/>
      <c r="E4" s="77"/>
    </row>
    <row r="5" spans="1:6" s="16" customFormat="1" ht="22.5" x14ac:dyDescent="0.55000000000000004"/>
    <row r="6" spans="1:6" s="16" customFormat="1" ht="22.5" x14ac:dyDescent="0.55000000000000004">
      <c r="A6" s="80" t="s">
        <v>132</v>
      </c>
      <c r="C6" s="79" t="s">
        <v>82</v>
      </c>
      <c r="E6" s="79" t="s">
        <v>6</v>
      </c>
    </row>
    <row r="7" spans="1:6" s="16" customFormat="1" ht="22.5" x14ac:dyDescent="0.55000000000000004">
      <c r="A7" s="78" t="s">
        <v>132</v>
      </c>
      <c r="C7" s="78" t="s">
        <v>54</v>
      </c>
      <c r="E7" s="78" t="s">
        <v>54</v>
      </c>
    </row>
    <row r="8" spans="1:6" ht="21" x14ac:dyDescent="0.45">
      <c r="A8" s="50" t="s">
        <v>132</v>
      </c>
      <c r="B8" s="48"/>
      <c r="C8" s="49">
        <v>22921544</v>
      </c>
      <c r="D8" s="48"/>
      <c r="E8" s="49">
        <v>429345002</v>
      </c>
      <c r="F8" s="48"/>
    </row>
    <row r="9" spans="1:6" ht="21" x14ac:dyDescent="0.45">
      <c r="A9" s="50" t="s">
        <v>133</v>
      </c>
      <c r="B9" s="48"/>
      <c r="C9" s="49" t="s">
        <v>138</v>
      </c>
      <c r="D9" s="48"/>
      <c r="E9" s="49">
        <v>1103641</v>
      </c>
      <c r="F9" s="48"/>
    </row>
    <row r="10" spans="1:6" ht="21" x14ac:dyDescent="0.45">
      <c r="A10" s="50" t="s">
        <v>134</v>
      </c>
      <c r="B10" s="48"/>
      <c r="C10" s="49">
        <v>3903056</v>
      </c>
      <c r="D10" s="48"/>
      <c r="E10" s="49">
        <v>400962284</v>
      </c>
      <c r="F10" s="48"/>
    </row>
    <row r="11" spans="1:6" ht="21.75" thickBot="1" x14ac:dyDescent="0.5">
      <c r="A11" s="47" t="s">
        <v>89</v>
      </c>
      <c r="B11" s="48"/>
      <c r="C11" s="51">
        <v>26824600</v>
      </c>
      <c r="D11" s="48"/>
      <c r="E11" s="51">
        <v>831410927</v>
      </c>
      <c r="F11" s="48"/>
    </row>
    <row r="12" spans="1:6" ht="19.5" thickTop="1" x14ac:dyDescent="0.45">
      <c r="A12" s="48"/>
      <c r="B12" s="48"/>
      <c r="C12" s="48"/>
      <c r="D12" s="48"/>
      <c r="E12" s="48"/>
      <c r="F12" s="48"/>
    </row>
    <row r="14" spans="1:6" x14ac:dyDescent="0.45">
      <c r="C14" s="2"/>
    </row>
    <row r="15" spans="1:6" x14ac:dyDescent="0.45">
      <c r="C15" s="2"/>
    </row>
    <row r="16" spans="1:6" x14ac:dyDescent="0.45">
      <c r="C16" s="2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درآمد سپرده بانکی</vt:lpstr>
      <vt:lpstr>سرمایه‌گذاری در سهام</vt:lpstr>
      <vt:lpstr>سایر درآمدها</vt:lpstr>
      <vt:lpstr>جمع درآمدها</vt:lpstr>
      <vt:lpstr>'درآمد ناشی از تغییر قیمت اوراق'!Print_Area</vt:lpstr>
      <vt:lpstr>'درآمد ناشی از فروش'!Print_Area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2021-05-23T08:02:23Z</dcterms:created>
  <dcterms:modified xsi:type="dcterms:W3CDTF">2021-05-26T05:39:41Z</dcterms:modified>
</cp:coreProperties>
</file>