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صندوق سرمایه گذاری سهام بزرگ کاردان\گزارش افشا پرتفو\"/>
    </mc:Choice>
  </mc:AlternateContent>
  <xr:revisionPtr revIDLastSave="0" documentId="13_ncr:1_{1FDDFA80-42D2-4430-8E3E-046B03A64FEB}" xr6:coauthVersionLast="45" xr6:coauthVersionMax="45" xr10:uidLastSave="{00000000-0000-0000-0000-000000000000}"/>
  <bookViews>
    <workbookView xWindow="-120" yWindow="-120" windowWidth="24240" windowHeight="13140" tabRatio="935" activeTab="6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definedNames>
    <definedName name="_xlnm.Print_Area" localSheetId="9">'جمع درآمدها'!$A$1:$H$11</definedName>
    <definedName name="_xlnm.Print_Area" localSheetId="7">'درآمد سپرده بانکی'!$A$1:$H$14</definedName>
    <definedName name="_xlnm.Print_Area" localSheetId="3">'درآمد سود سهام'!$A$1:$T$19</definedName>
    <definedName name="_xlnm.Print_Area" localSheetId="4">'درآمد ناشی از تغییر قیمت اوراق'!$A$1:$R$42</definedName>
    <definedName name="_xlnm.Print_Area" localSheetId="5">'درآمد ناشی از فروش'!$A$1:$R$54</definedName>
    <definedName name="_xlnm.Print_Area" localSheetId="8">'سایر درآمدها'!$A$1:$F$12</definedName>
    <definedName name="_xlnm.Print_Area" localSheetId="1">سپرده!$A$1:$T$17</definedName>
    <definedName name="_xlnm.Print_Area" localSheetId="6">'سرمایه‌گذاری در سهام'!$A$1:$V$66</definedName>
    <definedName name="_xlnm.Print_Area" localSheetId="2">'سود اوراق بهادار و سپرده بانکی'!$A$1:$T$14</definedName>
    <definedName name="_xlnm.Print_Area" localSheetId="0">سهام!$A$1:$Z$45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9" i="8" l="1"/>
  <c r="M10" i="8"/>
  <c r="M11" i="8"/>
  <c r="M12" i="8"/>
  <c r="M13" i="8"/>
  <c r="M14" i="8"/>
  <c r="M15" i="8"/>
  <c r="M16" i="8"/>
  <c r="M17" i="8"/>
  <c r="M18" i="8" s="1"/>
  <c r="M8" i="8"/>
  <c r="S8" i="8"/>
  <c r="G18" i="8"/>
  <c r="E18" i="8"/>
  <c r="O18" i="8"/>
  <c r="K18" i="8"/>
  <c r="Q18" i="8"/>
  <c r="I18" i="8"/>
  <c r="C9" i="15" l="1"/>
  <c r="O53" i="10" l="1"/>
  <c r="Q52" i="10"/>
  <c r="Q53" i="10"/>
  <c r="M53" i="10" l="1"/>
  <c r="C8" i="15" l="1"/>
  <c r="C7" i="15"/>
  <c r="U64" i="11"/>
  <c r="K64" i="11"/>
  <c r="S15" i="6"/>
  <c r="Y43" i="1"/>
  <c r="I38" i="11" l="1"/>
  <c r="I8" i="11"/>
  <c r="M64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S8" i="11"/>
  <c r="S63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C64" i="11"/>
  <c r="E64" i="11"/>
  <c r="I64" i="11" s="1"/>
  <c r="G64" i="11"/>
  <c r="O64" i="11"/>
  <c r="Q64" i="11"/>
  <c r="E13" i="13"/>
  <c r="G13" i="13"/>
  <c r="E11" i="14"/>
  <c r="C11" i="14"/>
  <c r="S64" i="11" l="1"/>
  <c r="C53" i="10" l="1"/>
  <c r="E53" i="10"/>
  <c r="G53" i="10"/>
  <c r="I53" i="10"/>
  <c r="K53" i="10"/>
  <c r="Q8" i="9"/>
  <c r="Q35" i="9"/>
  <c r="M35" i="9"/>
  <c r="M41" i="9" l="1"/>
  <c r="O41" i="9"/>
  <c r="K41" i="9"/>
  <c r="G41" i="9"/>
  <c r="E41" i="9"/>
  <c r="C41" i="9"/>
  <c r="I40" i="9"/>
  <c r="I41" i="9" s="1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6" i="9"/>
  <c r="Q37" i="9"/>
  <c r="Q38" i="9"/>
  <c r="Q39" i="9"/>
  <c r="S9" i="8"/>
  <c r="S10" i="8"/>
  <c r="S11" i="8"/>
  <c r="S12" i="8"/>
  <c r="S13" i="8"/>
  <c r="S14" i="8"/>
  <c r="S15" i="8"/>
  <c r="Q41" i="9" l="1"/>
  <c r="O16" i="8"/>
  <c r="Q13" i="7"/>
  <c r="O13" i="7"/>
  <c r="K13" i="7"/>
  <c r="M13" i="7" s="1"/>
  <c r="I13" i="7"/>
  <c r="K15" i="6"/>
  <c r="M15" i="6"/>
  <c r="O15" i="6"/>
  <c r="Q15" i="6"/>
  <c r="E37" i="1"/>
  <c r="E43" i="1" s="1"/>
  <c r="G37" i="1"/>
  <c r="G43" i="1" s="1"/>
  <c r="W42" i="1"/>
  <c r="W43" i="1" s="1"/>
  <c r="U42" i="1"/>
  <c r="U43" i="1" s="1"/>
  <c r="C43" i="1"/>
  <c r="K43" i="1"/>
  <c r="I43" i="1"/>
  <c r="M43" i="1"/>
  <c r="O43" i="1"/>
  <c r="Q43" i="1"/>
  <c r="S43" i="1"/>
  <c r="S13" i="7" l="1"/>
  <c r="S16" i="8"/>
  <c r="S18" i="8" s="1"/>
</calcChain>
</file>

<file path=xl/sharedStrings.xml><?xml version="1.0" encoding="utf-8"?>
<sst xmlns="http://schemas.openxmlformats.org/spreadsheetml/2006/main" count="530" uniqueCount="148">
  <si>
    <t>صندوق سرمایه‌گذاری سهام بزرگ کاردان</t>
  </si>
  <si>
    <t>صورت وضعیت پورتفوی</t>
  </si>
  <si>
    <t>برای ماه منتهی به 1400/03/31</t>
  </si>
  <si>
    <t>نام شرکت</t>
  </si>
  <si>
    <t>1400/02/31</t>
  </si>
  <si>
    <t>تغییرات طی دوره</t>
  </si>
  <si>
    <t>1400/03/31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</si>
  <si>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</si>
  <si>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</si>
  <si>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</si>
  <si>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</si>
  <si>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</si>
  <si>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</si>
  <si>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</si>
  <si>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</si>
  <si>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باما</t>
  </si>
  <si>
    <t>بانک سامان</t>
  </si>
  <si>
    <t>بانک ملت</t>
  </si>
  <si>
    <t>بیمه تجارت نو</t>
  </si>
  <si>
    <t>پالایش نفت تبریز</t>
  </si>
  <si>
    <t>پتروشیمی پارس</t>
  </si>
  <si>
    <t>پدیده شیمی قرن</t>
  </si>
  <si>
    <t>پلی پروپیلن جم - جم پیلن</t>
  </si>
  <si>
    <t>پلیمر آریا ساسول</t>
  </si>
  <si>
    <t>تامین سرمایه نوین</t>
  </si>
  <si>
    <t>ح . معدنی و صنعتی گل گهر</t>
  </si>
  <si>
    <t>رایان هم افزا</t>
  </si>
  <si>
    <t>سبحان دارو</t>
  </si>
  <si>
    <t>سرمایه گذاری تامین اجتماعی</t>
  </si>
  <si>
    <t>سرمایه گذاری صدرتامین</t>
  </si>
  <si>
    <t>سرمایه گذاری گروه توسعه ملی</t>
  </si>
  <si>
    <t>سرمایه‌گذاری‌ سپه‌</t>
  </si>
  <si>
    <t>سرمایه‌گذاری‌ ملی‌ایران‌</t>
  </si>
  <si>
    <t>سرمایه‌گذاری‌توکافولاد(هلدینگ</t>
  </si>
  <si>
    <t>سرمایه‌گذاری‌غدیر(هلدینگ‌</t>
  </si>
  <si>
    <t>صنایع پتروشیمی خلیج فارس</t>
  </si>
  <si>
    <t>فولاد مبارکه اصفهان</t>
  </si>
  <si>
    <t>گروه‌بهمن‌</t>
  </si>
  <si>
    <t>گسترش نفت و گاز پارسیان</t>
  </si>
  <si>
    <t>م .صنایع و معادن احیاء سپاهان</t>
  </si>
  <si>
    <t>مبین انرژی خلیج فارس</t>
  </si>
  <si>
    <t>معدنی و صنعتی گل گهر</t>
  </si>
  <si>
    <t>ملی‌ صنایع‌ مس‌ ایران‌</t>
  </si>
  <si>
    <t>کشتیرانی جمهوری اسلامی ایران</t>
  </si>
  <si>
    <t>گ.مدیریت ارزش سرمایه ص ب کشوری</t>
  </si>
  <si>
    <t>لیزینگ کارآفرین</t>
  </si>
  <si>
    <t>صنعت غذایی کورش</t>
  </si>
  <si>
    <t>ح . پدیده شیمی قرن</t>
  </si>
  <si>
    <t>تولید و توسعه سرب روی ایرانیان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</si>
  <si>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</si>
  <si>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</si>
  <si>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</si>
  <si>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</si>
  <si>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</si>
  <si>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</si>
  <si>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</si>
  <si>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</si>
  <si>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</si>
  <si>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</si>
  <si>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</si>
  <si>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</si>
  <si>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279927370</t>
  </si>
  <si>
    <t>سپرده کوتاه مدت</t>
  </si>
  <si>
    <t>1393/09/09</t>
  </si>
  <si>
    <t>بانک سامان ملاصدرا</t>
  </si>
  <si>
    <t>829-828-11115555-1</t>
  </si>
  <si>
    <t>1393/10/28</t>
  </si>
  <si>
    <t>بانک پاسارگاد گلفام</t>
  </si>
  <si>
    <t>343-8100-12030762-1</t>
  </si>
  <si>
    <t>1393/11/23</t>
  </si>
  <si>
    <t>بانک اقتصاد نوین ظفر</t>
  </si>
  <si>
    <t>120-850-5324702-1</t>
  </si>
  <si>
    <t>بانک خاورمیانه مهستان</t>
  </si>
  <si>
    <t>1005-10-810-707071033</t>
  </si>
  <si>
    <t>1393/10/27</t>
  </si>
  <si>
    <t>بانک تجارت مطهری- مهرداد</t>
  </si>
  <si>
    <t>279914422</t>
  </si>
  <si>
    <t>حساب جاری</t>
  </si>
  <si>
    <t>1393/12/17</t>
  </si>
  <si>
    <t>1005-11-040-707071266</t>
  </si>
  <si>
    <t>1394/02/01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</si>
  <si>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</si>
  <si>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</si>
  <si>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</si>
  <si>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</si>
  <si>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</si>
  <si>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</si>
  <si>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</si>
  <si>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</si>
  <si>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</si>
  <si>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بانک اقتصاد نوین مرزداران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</si>
  <si>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</si>
  <si>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</si>
  <si>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</si>
  <si>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</si>
  <si>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</si>
  <si>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</si>
  <si>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1400/03/23</t>
  </si>
  <si>
    <t>1400/01/25</t>
  </si>
  <si>
    <t>1399/12/25</t>
  </si>
  <si>
    <t>1399/10/30</t>
  </si>
  <si>
    <t>1400/03/03</t>
  </si>
  <si>
    <t>1400/02/20</t>
  </si>
  <si>
    <t>1400/02/28</t>
  </si>
  <si>
    <t>1400/03/18</t>
  </si>
  <si>
    <t>بهای فروش</t>
  </si>
  <si>
    <t>ارزش دفتری</t>
  </si>
  <si>
    <t>سود و زیان ناشی از تغییر قیمت</t>
  </si>
  <si>
    <t>سود و زیان ناشی از فروش</t>
  </si>
  <si>
    <t>پالایش نفت شیراز</t>
  </si>
  <si>
    <t>پالایش نفت بندرعباس</t>
  </si>
  <si>
    <t>بیمه کوثر</t>
  </si>
  <si>
    <t>سایپا</t>
  </si>
  <si>
    <t>تامین سرمایه بانک ملت</t>
  </si>
  <si>
    <t>ح . تامین سرمایه لوتوس پارسیان</t>
  </si>
  <si>
    <t>سرمایه گذاری دارویی تامین</t>
  </si>
  <si>
    <t>ح. سبحان دارو</t>
  </si>
  <si>
    <t>مدیریت سرمایه گذاری کوثربهمن</t>
  </si>
  <si>
    <t>ح . سرمایه‌گذاری‌ سپه‌</t>
  </si>
  <si>
    <t>صندوق س. گروه زعفران سحرخیز</t>
  </si>
  <si>
    <t>پتروشیمی غدیر</t>
  </si>
  <si>
    <t>مدیریت صنعت شوینده ت.ص.بهشهر</t>
  </si>
  <si>
    <t>س. نفت و گاز و پتروشیمی تأمین</t>
  </si>
  <si>
    <t>ح . پتروشیمی جم</t>
  </si>
  <si>
    <t>پتروشیمی جم</t>
  </si>
  <si>
    <t>پتروشیمی بوعلی سینا</t>
  </si>
  <si>
    <t>توسعه‌معادن‌وفلزات‌</t>
  </si>
  <si>
    <t>فرآوری معدنی اپال کانی پارس</t>
  </si>
  <si>
    <t>اعتباری ملل</t>
  </si>
  <si>
    <t>بانک تجارت</t>
  </si>
  <si>
    <t>سپیدار سیستم آسیا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</si>
  <si>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</si>
  <si>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</si>
  <si>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</si>
  <si>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</si>
  <si>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</si>
  <si>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</si>
  <si>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</si>
  <si>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205-283-5324702-1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</si>
  <si>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</si>
  <si>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</si>
  <si>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</si>
  <si>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</si>
  <si>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درآمد سپرده بانکی</t>
  </si>
  <si>
    <t>جمع کل</t>
  </si>
  <si>
    <t>-</t>
  </si>
  <si>
    <t xml:space="preserve">جمع کل </t>
  </si>
  <si>
    <t xml:space="preserve">پتروشیمی ارومیه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</si>
</sst>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_ * #,##0_-_ ;_ * #,##0\-_ ;_ * &quot;-&quot;??_-_ ;_ @_ "/>
    <numFmt numFmtId="165" formatCode="#,##0\ ;\(#,##0\);\-\ ;"/>
  </numFmts>
  <fonts count="7" x14ac:knownFonts="1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0000"/>
      <name val="B Nazanin"/>
      <charset val="178"/>
    </font>
    <font>
      <sz val="12"/>
      <color theme="9" tint="-0.499984740745262"/>
      <name val="B Nazanin"/>
      <charset val="178"/>
    </font>
    <font>
      <b/>
      <sz val="12"/>
      <color theme="9" tint="-0.49998474074526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43" fontId="1" fillId="0" borderId="0" xfId="1" applyFont="1"/>
    <xf numFmtId="164" fontId="1" fillId="0" borderId="0" xfId="1" applyNumberFormat="1" applyFont="1"/>
    <xf numFmtId="164" fontId="1" fillId="0" borderId="1" xfId="1" applyNumberFormat="1" applyFont="1" applyBorder="1"/>
    <xf numFmtId="0" fontId="1" fillId="0" borderId="0" xfId="0" applyFont="1" applyAlignment="1">
      <alignment horizontal="center"/>
    </xf>
    <xf numFmtId="164" fontId="1" fillId="0" borderId="0" xfId="1" applyNumberFormat="1" applyFont="1" applyAlignment="1">
      <alignment horizontal="center" vertical="center"/>
    </xf>
    <xf numFmtId="43" fontId="1" fillId="0" borderId="0" xfId="1" applyFont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64" fontId="1" fillId="0" borderId="0" xfId="0" applyNumberFormat="1" applyFont="1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164" fontId="5" fillId="0" borderId="0" xfId="1" applyNumberFormat="1" applyFont="1" applyAlignment="1">
      <alignment horizontal="center" vertical="center"/>
    </xf>
    <xf numFmtId="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9" fontId="1" fillId="0" borderId="0" xfId="1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10" fontId="1" fillId="0" borderId="1" xfId="1" applyNumberFormat="1" applyFont="1" applyBorder="1" applyAlignment="1">
      <alignment horizontal="center" vertical="center"/>
    </xf>
    <xf numFmtId="10" fontId="1" fillId="0" borderId="1" xfId="2" applyNumberFormat="1" applyFont="1" applyBorder="1" applyAlignment="1">
      <alignment horizontal="center" vertical="center"/>
    </xf>
    <xf numFmtId="10" fontId="1" fillId="0" borderId="0" xfId="0" applyNumberFormat="1" applyFont="1" applyAlignment="1">
      <alignment horizontal="center"/>
    </xf>
    <xf numFmtId="9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9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/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65" fontId="1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52"/>
  <sheetViews>
    <sheetView rightToLeft="1" view="pageBreakPreview" zoomScale="115" zoomScaleNormal="115" zoomScaleSheetLayoutView="115" workbookViewId="0">
      <selection activeCell="O9" sqref="A9:O12"/>
    </sheetView>
  </sheetViews>
  <sheetFormatPr defaultRowHeight="18.75" x14ac:dyDescent="0.45"/>
  <cols>
    <col min="1" max="1" width="33.5703125" style="1" bestFit="1" customWidth="1"/>
    <col min="2" max="2" width="1" style="1" customWidth="1"/>
    <col min="3" max="3" width="14.5703125" style="1" bestFit="1" customWidth="1"/>
    <col min="4" max="4" width="1" style="1" customWidth="1"/>
    <col min="5" max="5" width="19.85546875" style="1" bestFit="1" customWidth="1"/>
    <col min="6" max="6" width="1" style="1" customWidth="1"/>
    <col min="7" max="7" width="20.710937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17.85546875" style="1" bestFit="1" customWidth="1"/>
    <col min="12" max="12" width="1" style="1" customWidth="1"/>
    <col min="13" max="13" width="13.5703125" style="1" bestFit="1" customWidth="1"/>
    <col min="14" max="14" width="1" style="1" customWidth="1"/>
    <col min="15" max="15" width="18.85546875" style="1" bestFit="1" customWidth="1"/>
    <col min="16" max="16" width="1" style="1" customWidth="1"/>
    <col min="17" max="17" width="14.7109375" style="1" bestFit="1" customWidth="1"/>
    <col min="18" max="18" width="1" style="1" customWidth="1"/>
    <col min="19" max="19" width="14.28515625" style="1" bestFit="1" customWidth="1"/>
    <col min="20" max="20" width="1" style="1" customWidth="1"/>
    <col min="21" max="21" width="20.7109375" style="1" bestFit="1" customWidth="1"/>
    <col min="22" max="22" width="1" style="1" customWidth="1"/>
    <col min="23" max="23" width="20.42578125" style="1" bestFit="1" customWidth="1"/>
    <col min="24" max="24" width="1" style="1" customWidth="1"/>
    <col min="25" max="25" width="25.5703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1" x14ac:dyDescent="0.4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</row>
    <row r="3" spans="1:25" ht="21" x14ac:dyDescent="0.4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25" ht="21" x14ac:dyDescent="0.45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6" spans="1:25" ht="21" x14ac:dyDescent="0.45">
      <c r="A6" s="46" t="s">
        <v>3</v>
      </c>
      <c r="C6" s="45" t="s">
        <v>4</v>
      </c>
      <c r="D6" s="45" t="s">
        <v>4</v>
      </c>
      <c r="E6" s="45" t="s">
        <v>4</v>
      </c>
      <c r="F6" s="45" t="s">
        <v>4</v>
      </c>
      <c r="G6" s="45" t="s">
        <v>4</v>
      </c>
      <c r="I6" s="45" t="s">
        <v>5</v>
      </c>
      <c r="J6" s="45" t="s">
        <v>5</v>
      </c>
      <c r="K6" s="45" t="s">
        <v>5</v>
      </c>
      <c r="L6" s="45" t="s">
        <v>5</v>
      </c>
      <c r="M6" s="45" t="s">
        <v>5</v>
      </c>
      <c r="N6" s="45" t="s">
        <v>5</v>
      </c>
      <c r="O6" s="45" t="s">
        <v>5</v>
      </c>
      <c r="Q6" s="45" t="s">
        <v>6</v>
      </c>
      <c r="R6" s="45" t="s">
        <v>6</v>
      </c>
      <c r="S6" s="45" t="s">
        <v>6</v>
      </c>
      <c r="T6" s="45" t="s">
        <v>6</v>
      </c>
      <c r="U6" s="45" t="s">
        <v>6</v>
      </c>
      <c r="V6" s="45" t="s">
        <v>6</v>
      </c>
      <c r="W6" s="45" t="s">
        <v>6</v>
      </c>
      <c r="X6" s="45" t="s">
        <v>6</v>
      </c>
      <c r="Y6" s="45" t="s">
        <v>6</v>
      </c>
    </row>
    <row r="7" spans="1:25" ht="21" x14ac:dyDescent="0.45">
      <c r="A7" s="48" t="s">
        <v>3</v>
      </c>
      <c r="C7" s="46" t="s">
        <v>7</v>
      </c>
      <c r="E7" s="46" t="s">
        <v>8</v>
      </c>
      <c r="G7" s="46" t="s">
        <v>9</v>
      </c>
      <c r="I7" s="45" t="s">
        <v>10</v>
      </c>
      <c r="J7" s="45" t="s">
        <v>10</v>
      </c>
      <c r="K7" s="45" t="s">
        <v>10</v>
      </c>
      <c r="M7" s="45" t="s">
        <v>11</v>
      </c>
      <c r="N7" s="45" t="s">
        <v>11</v>
      </c>
      <c r="O7" s="45" t="s">
        <v>11</v>
      </c>
      <c r="Q7" s="46" t="s">
        <v>7</v>
      </c>
      <c r="S7" s="46" t="s">
        <v>12</v>
      </c>
      <c r="U7" s="46" t="s">
        <v>8</v>
      </c>
      <c r="W7" s="46" t="s">
        <v>9</v>
      </c>
      <c r="Y7" s="43" t="s">
        <v>13</v>
      </c>
    </row>
    <row r="8" spans="1:25" ht="21" x14ac:dyDescent="0.45">
      <c r="A8" s="47" t="s">
        <v>3</v>
      </c>
      <c r="C8" s="47" t="s">
        <v>7</v>
      </c>
      <c r="E8" s="47" t="s">
        <v>8</v>
      </c>
      <c r="G8" s="47" t="s">
        <v>9</v>
      </c>
      <c r="I8" s="45" t="s">
        <v>7</v>
      </c>
      <c r="K8" s="45" t="s">
        <v>8</v>
      </c>
      <c r="M8" s="45" t="s">
        <v>7</v>
      </c>
      <c r="O8" s="45" t="s">
        <v>14</v>
      </c>
      <c r="Q8" s="47" t="s">
        <v>7</v>
      </c>
      <c r="S8" s="47" t="s">
        <v>12</v>
      </c>
      <c r="U8" s="47" t="s">
        <v>8</v>
      </c>
      <c r="W8" s="47" t="s">
        <v>9</v>
      </c>
      <c r="Y8" s="44" t="s">
        <v>13</v>
      </c>
    </row>
    <row r="9" spans="1:25" ht="21" x14ac:dyDescent="0.55000000000000004">
      <c r="A9" s="2" t="s">
        <v>15</v>
      </c>
      <c r="C9" s="8">
        <v>2000000</v>
      </c>
      <c r="D9" s="8"/>
      <c r="E9" s="8">
        <v>29200572970</v>
      </c>
      <c r="F9" s="8"/>
      <c r="G9" s="8">
        <v>19364094000</v>
      </c>
      <c r="H9" s="8"/>
      <c r="I9" s="8">
        <v>0</v>
      </c>
      <c r="J9" s="8"/>
      <c r="K9" s="8">
        <v>0</v>
      </c>
      <c r="L9" s="8"/>
      <c r="M9" s="28">
        <v>-2000000</v>
      </c>
      <c r="N9" s="8"/>
      <c r="O9" s="8">
        <v>16875207395</v>
      </c>
      <c r="P9" s="8"/>
      <c r="Q9" s="8">
        <v>0</v>
      </c>
      <c r="R9" s="8"/>
      <c r="S9" s="8">
        <v>0</v>
      </c>
      <c r="T9" s="8"/>
      <c r="U9" s="8">
        <v>0</v>
      </c>
      <c r="V9" s="8"/>
      <c r="W9" s="8">
        <v>0</v>
      </c>
      <c r="X9" s="9"/>
      <c r="Y9" s="27">
        <v>0</v>
      </c>
    </row>
    <row r="10" spans="1:25" ht="21" x14ac:dyDescent="0.55000000000000004">
      <c r="A10" s="2" t="s">
        <v>16</v>
      </c>
      <c r="C10" s="8">
        <v>13000000</v>
      </c>
      <c r="D10" s="8"/>
      <c r="E10" s="8">
        <v>138936039480</v>
      </c>
      <c r="F10" s="8"/>
      <c r="G10" s="8">
        <v>121498755300</v>
      </c>
      <c r="H10" s="8"/>
      <c r="I10" s="8">
        <v>0</v>
      </c>
      <c r="J10" s="8"/>
      <c r="K10" s="8">
        <v>0</v>
      </c>
      <c r="L10" s="8"/>
      <c r="M10" s="28">
        <v>0</v>
      </c>
      <c r="N10" s="8"/>
      <c r="O10" s="8">
        <v>0</v>
      </c>
      <c r="P10" s="8"/>
      <c r="Q10" s="8">
        <v>13000000</v>
      </c>
      <c r="R10" s="8"/>
      <c r="S10" s="8">
        <v>8731</v>
      </c>
      <c r="T10" s="8"/>
      <c r="U10" s="8">
        <v>138936039480</v>
      </c>
      <c r="V10" s="8"/>
      <c r="W10" s="8">
        <v>112827657150</v>
      </c>
      <c r="X10" s="9"/>
      <c r="Y10" s="11">
        <v>5.28E-2</v>
      </c>
    </row>
    <row r="11" spans="1:25" ht="21" x14ac:dyDescent="0.55000000000000004">
      <c r="A11" s="2" t="s">
        <v>17</v>
      </c>
      <c r="C11" s="8">
        <v>13239716</v>
      </c>
      <c r="D11" s="8"/>
      <c r="E11" s="8">
        <v>49489426713</v>
      </c>
      <c r="F11" s="8"/>
      <c r="G11" s="8">
        <v>63870040314.599403</v>
      </c>
      <c r="H11" s="8"/>
      <c r="I11" s="8">
        <v>0</v>
      </c>
      <c r="J11" s="8"/>
      <c r="K11" s="8">
        <v>0</v>
      </c>
      <c r="L11" s="8"/>
      <c r="M11" s="28">
        <v>0</v>
      </c>
      <c r="N11" s="8"/>
      <c r="O11" s="8">
        <v>0</v>
      </c>
      <c r="P11" s="8"/>
      <c r="Q11" s="8">
        <v>13239716</v>
      </c>
      <c r="R11" s="8"/>
      <c r="S11" s="8">
        <v>3904</v>
      </c>
      <c r="T11" s="8"/>
      <c r="U11" s="8">
        <v>49489426713</v>
      </c>
      <c r="V11" s="8"/>
      <c r="W11" s="8">
        <v>51380308548.979202</v>
      </c>
      <c r="X11" s="9"/>
      <c r="Y11" s="11">
        <v>2.41E-2</v>
      </c>
    </row>
    <row r="12" spans="1:25" ht="21" x14ac:dyDescent="0.55000000000000004">
      <c r="A12" s="2" t="s">
        <v>18</v>
      </c>
      <c r="C12" s="8">
        <v>15887538</v>
      </c>
      <c r="D12" s="8"/>
      <c r="E12" s="8">
        <v>256348203686</v>
      </c>
      <c r="F12" s="8"/>
      <c r="G12" s="8">
        <v>477438399118.396</v>
      </c>
      <c r="H12" s="8"/>
      <c r="I12" s="8">
        <v>0</v>
      </c>
      <c r="J12" s="8"/>
      <c r="K12" s="8">
        <v>0</v>
      </c>
      <c r="L12" s="8"/>
      <c r="M12" s="28">
        <v>-224474</v>
      </c>
      <c r="N12" s="8"/>
      <c r="O12" s="8">
        <v>4706196873</v>
      </c>
      <c r="P12" s="8"/>
      <c r="Q12" s="8">
        <v>15663064</v>
      </c>
      <c r="R12" s="8"/>
      <c r="S12" s="8">
        <v>18941</v>
      </c>
      <c r="T12" s="8"/>
      <c r="U12" s="8">
        <v>252726276444</v>
      </c>
      <c r="V12" s="8"/>
      <c r="W12" s="8">
        <v>294908884357.41699</v>
      </c>
      <c r="X12" s="9"/>
      <c r="Y12" s="11">
        <v>0.1381</v>
      </c>
    </row>
    <row r="13" spans="1:25" ht="21" x14ac:dyDescent="0.55000000000000004">
      <c r="A13" s="2" t="s">
        <v>19</v>
      </c>
      <c r="C13" s="8">
        <v>1000000</v>
      </c>
      <c r="D13" s="8"/>
      <c r="E13" s="8">
        <v>28386317965</v>
      </c>
      <c r="F13" s="8"/>
      <c r="G13" s="8">
        <v>24165355500</v>
      </c>
      <c r="H13" s="8"/>
      <c r="I13" s="8">
        <v>0</v>
      </c>
      <c r="J13" s="8"/>
      <c r="K13" s="8">
        <v>0</v>
      </c>
      <c r="L13" s="8"/>
      <c r="M13" s="28">
        <v>0</v>
      </c>
      <c r="N13" s="8"/>
      <c r="O13" s="8">
        <v>0</v>
      </c>
      <c r="P13" s="8"/>
      <c r="Q13" s="8">
        <v>1000000</v>
      </c>
      <c r="R13" s="8"/>
      <c r="S13" s="8">
        <v>27400</v>
      </c>
      <c r="T13" s="8"/>
      <c r="U13" s="8">
        <v>28386317965</v>
      </c>
      <c r="V13" s="8"/>
      <c r="W13" s="8">
        <v>27236970000</v>
      </c>
      <c r="X13" s="9"/>
      <c r="Y13" s="11">
        <v>1.2800000000000001E-2</v>
      </c>
    </row>
    <row r="14" spans="1:25" ht="21" x14ac:dyDescent="0.55000000000000004">
      <c r="A14" s="2" t="s">
        <v>20</v>
      </c>
      <c r="C14" s="8">
        <v>135586</v>
      </c>
      <c r="D14" s="8"/>
      <c r="E14" s="8">
        <v>21661329719</v>
      </c>
      <c r="F14" s="8"/>
      <c r="G14" s="8">
        <v>19685859197.598</v>
      </c>
      <c r="H14" s="8"/>
      <c r="I14" s="8">
        <v>378343</v>
      </c>
      <c r="J14" s="8"/>
      <c r="K14" s="8">
        <v>56391133754</v>
      </c>
      <c r="L14" s="8"/>
      <c r="M14" s="28">
        <v>0</v>
      </c>
      <c r="N14" s="8"/>
      <c r="O14" s="8">
        <v>0</v>
      </c>
      <c r="P14" s="8"/>
      <c r="Q14" s="8">
        <v>513929</v>
      </c>
      <c r="R14" s="8"/>
      <c r="S14" s="8">
        <v>150340</v>
      </c>
      <c r="T14" s="8"/>
      <c r="U14" s="8">
        <v>78052463473</v>
      </c>
      <c r="V14" s="8"/>
      <c r="W14" s="8">
        <v>76804364549.132996</v>
      </c>
      <c r="X14" s="9"/>
      <c r="Y14" s="11">
        <v>3.5999999999999997E-2</v>
      </c>
    </row>
    <row r="15" spans="1:25" ht="21" x14ac:dyDescent="0.55000000000000004">
      <c r="A15" s="2" t="s">
        <v>21</v>
      </c>
      <c r="C15" s="8">
        <v>2200000</v>
      </c>
      <c r="D15" s="8"/>
      <c r="E15" s="8">
        <v>145559952381</v>
      </c>
      <c r="F15" s="8"/>
      <c r="G15" s="8">
        <v>131673851100</v>
      </c>
      <c r="H15" s="8"/>
      <c r="I15" s="8">
        <v>0</v>
      </c>
      <c r="J15" s="8"/>
      <c r="K15" s="8">
        <v>0</v>
      </c>
      <c r="L15" s="8"/>
      <c r="M15" s="28">
        <v>0</v>
      </c>
      <c r="N15" s="8"/>
      <c r="O15" s="8">
        <v>0</v>
      </c>
      <c r="P15" s="8"/>
      <c r="Q15" s="8">
        <v>2200000</v>
      </c>
      <c r="R15" s="8"/>
      <c r="S15" s="8">
        <v>29750</v>
      </c>
      <c r="T15" s="8"/>
      <c r="U15" s="8">
        <v>73881752381</v>
      </c>
      <c r="V15" s="8"/>
      <c r="W15" s="8">
        <v>65060572500</v>
      </c>
      <c r="X15" s="9"/>
      <c r="Y15" s="11">
        <v>3.0499999999999999E-2</v>
      </c>
    </row>
    <row r="16" spans="1:25" ht="21" x14ac:dyDescent="0.55000000000000004">
      <c r="A16" s="2" t="s">
        <v>22</v>
      </c>
      <c r="C16" s="8">
        <v>300000</v>
      </c>
      <c r="D16" s="8"/>
      <c r="E16" s="8">
        <v>27614892858</v>
      </c>
      <c r="F16" s="8"/>
      <c r="G16" s="8">
        <v>20359138050</v>
      </c>
      <c r="H16" s="8"/>
      <c r="I16" s="8">
        <v>61922</v>
      </c>
      <c r="J16" s="8"/>
      <c r="K16" s="8">
        <v>4272855267</v>
      </c>
      <c r="L16" s="8"/>
      <c r="M16" s="28">
        <v>0</v>
      </c>
      <c r="N16" s="8"/>
      <c r="O16" s="8">
        <v>0</v>
      </c>
      <c r="P16" s="8"/>
      <c r="Q16" s="8">
        <v>361922</v>
      </c>
      <c r="R16" s="8"/>
      <c r="S16" s="8">
        <v>70680</v>
      </c>
      <c r="T16" s="8"/>
      <c r="U16" s="8">
        <v>31887748125</v>
      </c>
      <c r="V16" s="8"/>
      <c r="W16" s="8">
        <v>25428442110.588001</v>
      </c>
      <c r="X16" s="9"/>
      <c r="Y16" s="11">
        <v>1.1900000000000001E-2</v>
      </c>
    </row>
    <row r="17" spans="1:25" ht="21" x14ac:dyDescent="0.55000000000000004">
      <c r="A17" s="2" t="s">
        <v>23</v>
      </c>
      <c r="C17" s="8">
        <v>1140000</v>
      </c>
      <c r="D17" s="8"/>
      <c r="E17" s="8">
        <v>96839763649</v>
      </c>
      <c r="F17" s="8"/>
      <c r="G17" s="8">
        <v>91214902764</v>
      </c>
      <c r="H17" s="8"/>
      <c r="I17" s="8">
        <v>0</v>
      </c>
      <c r="J17" s="8"/>
      <c r="K17" s="8">
        <v>0</v>
      </c>
      <c r="L17" s="8"/>
      <c r="M17" s="28">
        <v>-140000</v>
      </c>
      <c r="N17" s="8"/>
      <c r="O17" s="8">
        <v>11648921518</v>
      </c>
      <c r="P17" s="8"/>
      <c r="Q17" s="8">
        <v>1000000</v>
      </c>
      <c r="R17" s="8"/>
      <c r="S17" s="8">
        <v>82749</v>
      </c>
      <c r="T17" s="8"/>
      <c r="U17" s="8">
        <v>84947161096</v>
      </c>
      <c r="V17" s="8"/>
      <c r="W17" s="8">
        <v>82256643450</v>
      </c>
      <c r="X17" s="9"/>
      <c r="Y17" s="11">
        <v>3.85E-2</v>
      </c>
    </row>
    <row r="18" spans="1:25" ht="21" x14ac:dyDescent="0.55000000000000004">
      <c r="A18" s="2" t="s">
        <v>24</v>
      </c>
      <c r="C18" s="8">
        <v>581113</v>
      </c>
      <c r="D18" s="8"/>
      <c r="E18" s="8">
        <v>3783362390</v>
      </c>
      <c r="F18" s="8"/>
      <c r="G18" s="8">
        <v>4228437364.3979998</v>
      </c>
      <c r="H18" s="8"/>
      <c r="I18" s="8">
        <v>0</v>
      </c>
      <c r="J18" s="8"/>
      <c r="K18" s="8">
        <v>0</v>
      </c>
      <c r="L18" s="8"/>
      <c r="M18" s="28">
        <v>-581113</v>
      </c>
      <c r="N18" s="8"/>
      <c r="O18" s="8">
        <v>4274010005</v>
      </c>
      <c r="P18" s="8"/>
      <c r="Q18" s="8">
        <v>0</v>
      </c>
      <c r="R18" s="8"/>
      <c r="S18" s="8">
        <v>0</v>
      </c>
      <c r="T18" s="8"/>
      <c r="U18" s="8">
        <v>0</v>
      </c>
      <c r="V18" s="8"/>
      <c r="W18" s="8">
        <v>0</v>
      </c>
      <c r="X18" s="9"/>
      <c r="Y18" s="27">
        <v>0</v>
      </c>
    </row>
    <row r="19" spans="1:25" ht="21" x14ac:dyDescent="0.55000000000000004">
      <c r="A19" s="2" t="s">
        <v>25</v>
      </c>
      <c r="C19" s="8">
        <v>422327</v>
      </c>
      <c r="D19" s="8"/>
      <c r="E19" s="8">
        <v>5500809175</v>
      </c>
      <c r="F19" s="8"/>
      <c r="G19" s="8">
        <v>4634748264.0240002</v>
      </c>
      <c r="H19" s="8"/>
      <c r="I19" s="8">
        <v>0</v>
      </c>
      <c r="J19" s="8"/>
      <c r="K19" s="8">
        <v>0</v>
      </c>
      <c r="L19" s="8"/>
      <c r="M19" s="28">
        <v>-422327</v>
      </c>
      <c r="N19" s="8"/>
      <c r="O19" s="8">
        <v>4801191618</v>
      </c>
      <c r="P19" s="8"/>
      <c r="Q19" s="8">
        <v>0</v>
      </c>
      <c r="R19" s="8"/>
      <c r="S19" s="8">
        <v>0</v>
      </c>
      <c r="T19" s="8"/>
      <c r="U19" s="8">
        <v>0</v>
      </c>
      <c r="V19" s="8"/>
      <c r="W19" s="8">
        <v>0</v>
      </c>
      <c r="X19" s="9"/>
      <c r="Y19" s="27">
        <v>0</v>
      </c>
    </row>
    <row r="20" spans="1:25" ht="21" x14ac:dyDescent="0.55000000000000004">
      <c r="A20" s="2" t="s">
        <v>26</v>
      </c>
      <c r="C20" s="8">
        <v>13055</v>
      </c>
      <c r="D20" s="8"/>
      <c r="E20" s="8">
        <v>326794391</v>
      </c>
      <c r="F20" s="8"/>
      <c r="G20" s="8">
        <v>1375025209.299</v>
      </c>
      <c r="H20" s="8"/>
      <c r="I20" s="8">
        <v>0</v>
      </c>
      <c r="J20" s="8"/>
      <c r="K20" s="8">
        <v>0</v>
      </c>
      <c r="L20" s="8"/>
      <c r="M20" s="28">
        <v>0</v>
      </c>
      <c r="N20" s="8"/>
      <c r="O20" s="8">
        <v>0</v>
      </c>
      <c r="P20" s="8"/>
      <c r="Q20" s="8">
        <v>13055</v>
      </c>
      <c r="R20" s="8"/>
      <c r="S20" s="8">
        <v>79339</v>
      </c>
      <c r="T20" s="8"/>
      <c r="U20" s="8">
        <v>326794391</v>
      </c>
      <c r="V20" s="8"/>
      <c r="W20" s="8">
        <v>1029607809.66225</v>
      </c>
      <c r="X20" s="9"/>
      <c r="Y20" s="11">
        <v>5.0000000000000001E-4</v>
      </c>
    </row>
    <row r="21" spans="1:25" ht="21" x14ac:dyDescent="0.55000000000000004">
      <c r="A21" s="2" t="s">
        <v>27</v>
      </c>
      <c r="C21" s="8">
        <v>1073107</v>
      </c>
      <c r="D21" s="8"/>
      <c r="E21" s="8">
        <v>20050634419</v>
      </c>
      <c r="F21" s="8"/>
      <c r="G21" s="8">
        <v>18422289170.554501</v>
      </c>
      <c r="H21" s="8"/>
      <c r="I21" s="8">
        <v>0</v>
      </c>
      <c r="J21" s="8"/>
      <c r="K21" s="8">
        <v>0</v>
      </c>
      <c r="L21" s="8"/>
      <c r="M21" s="28">
        <v>0</v>
      </c>
      <c r="N21" s="8"/>
      <c r="O21" s="8">
        <v>0</v>
      </c>
      <c r="P21" s="8"/>
      <c r="Q21" s="8">
        <v>1073107</v>
      </c>
      <c r="R21" s="8"/>
      <c r="S21" s="8">
        <v>14250</v>
      </c>
      <c r="T21" s="8"/>
      <c r="U21" s="8">
        <v>20050634419</v>
      </c>
      <c r="V21" s="8"/>
      <c r="W21" s="8">
        <v>15200788690.237499</v>
      </c>
      <c r="X21" s="9"/>
      <c r="Y21" s="11">
        <v>7.1000000000000004E-3</v>
      </c>
    </row>
    <row r="22" spans="1:25" ht="21" x14ac:dyDescent="0.55000000000000004">
      <c r="A22" s="2" t="s">
        <v>28</v>
      </c>
      <c r="C22" s="8">
        <v>9927500</v>
      </c>
      <c r="D22" s="8"/>
      <c r="E22" s="8">
        <v>133865601650</v>
      </c>
      <c r="F22" s="8"/>
      <c r="G22" s="8">
        <v>101644843162.5</v>
      </c>
      <c r="H22" s="8"/>
      <c r="I22" s="8">
        <v>0</v>
      </c>
      <c r="J22" s="8"/>
      <c r="K22" s="8">
        <v>0</v>
      </c>
      <c r="L22" s="8"/>
      <c r="M22" s="28">
        <v>0</v>
      </c>
      <c r="N22" s="8"/>
      <c r="O22" s="8">
        <v>0</v>
      </c>
      <c r="P22" s="8"/>
      <c r="Q22" s="8">
        <v>9927500</v>
      </c>
      <c r="R22" s="8"/>
      <c r="S22" s="8">
        <v>11450</v>
      </c>
      <c r="T22" s="8"/>
      <c r="U22" s="8">
        <v>133865601650</v>
      </c>
      <c r="V22" s="8"/>
      <c r="W22" s="8">
        <v>112993539243.75</v>
      </c>
      <c r="X22" s="9"/>
      <c r="Y22" s="11">
        <v>5.2900000000000003E-2</v>
      </c>
    </row>
    <row r="23" spans="1:25" ht="21" x14ac:dyDescent="0.55000000000000004">
      <c r="A23" s="2" t="s">
        <v>29</v>
      </c>
      <c r="C23" s="8">
        <v>9440200</v>
      </c>
      <c r="D23" s="8"/>
      <c r="E23" s="8">
        <v>127459558687</v>
      </c>
      <c r="F23" s="8"/>
      <c r="G23" s="8">
        <v>92808064710.899994</v>
      </c>
      <c r="H23" s="8"/>
      <c r="I23" s="8">
        <v>0</v>
      </c>
      <c r="J23" s="8"/>
      <c r="K23" s="8">
        <v>0</v>
      </c>
      <c r="L23" s="8"/>
      <c r="M23" s="28">
        <v>-1540739</v>
      </c>
      <c r="N23" s="8"/>
      <c r="O23" s="8">
        <v>14077573302</v>
      </c>
      <c r="P23" s="8"/>
      <c r="Q23" s="8">
        <v>7899461</v>
      </c>
      <c r="R23" s="8"/>
      <c r="S23" s="8">
        <v>9270</v>
      </c>
      <c r="T23" s="8"/>
      <c r="U23" s="8">
        <v>106656830667</v>
      </c>
      <c r="V23" s="8"/>
      <c r="W23" s="8">
        <v>72792296849.3535</v>
      </c>
      <c r="X23" s="9"/>
      <c r="Y23" s="11">
        <v>3.4099999999999998E-2</v>
      </c>
    </row>
    <row r="24" spans="1:25" ht="21" x14ac:dyDescent="0.55000000000000004">
      <c r="A24" s="2" t="s">
        <v>30</v>
      </c>
      <c r="C24" s="8">
        <v>7100000</v>
      </c>
      <c r="D24" s="8"/>
      <c r="E24" s="8">
        <v>67478477464</v>
      </c>
      <c r="F24" s="8"/>
      <c r="G24" s="8">
        <v>48133889100</v>
      </c>
      <c r="H24" s="8"/>
      <c r="I24" s="8">
        <v>0</v>
      </c>
      <c r="J24" s="8"/>
      <c r="K24" s="8">
        <v>0</v>
      </c>
      <c r="L24" s="8"/>
      <c r="M24" s="28">
        <v>0</v>
      </c>
      <c r="N24" s="8"/>
      <c r="O24" s="8">
        <v>0</v>
      </c>
      <c r="P24" s="8"/>
      <c r="Q24" s="8">
        <v>7100000</v>
      </c>
      <c r="R24" s="8"/>
      <c r="S24" s="8">
        <v>7410</v>
      </c>
      <c r="T24" s="8"/>
      <c r="U24" s="8">
        <v>67478477464</v>
      </c>
      <c r="V24" s="8"/>
      <c r="W24" s="8">
        <v>52297964550</v>
      </c>
      <c r="X24" s="9"/>
      <c r="Y24" s="11">
        <v>2.4500000000000001E-2</v>
      </c>
    </row>
    <row r="25" spans="1:25" ht="21" x14ac:dyDescent="0.55000000000000004">
      <c r="A25" s="2" t="s">
        <v>31</v>
      </c>
      <c r="C25" s="8">
        <v>334132</v>
      </c>
      <c r="D25" s="8"/>
      <c r="E25" s="8">
        <v>3899794722</v>
      </c>
      <c r="F25" s="8"/>
      <c r="G25" s="8">
        <v>2095828101.1259999</v>
      </c>
      <c r="H25" s="8"/>
      <c r="I25" s="8">
        <v>0</v>
      </c>
      <c r="J25" s="8"/>
      <c r="K25" s="8">
        <v>0</v>
      </c>
      <c r="L25" s="8"/>
      <c r="M25" s="28">
        <v>0</v>
      </c>
      <c r="N25" s="8"/>
      <c r="O25" s="8">
        <v>0</v>
      </c>
      <c r="P25" s="8"/>
      <c r="Q25" s="8">
        <v>334132</v>
      </c>
      <c r="R25" s="8"/>
      <c r="S25" s="8">
        <v>6310</v>
      </c>
      <c r="T25" s="8"/>
      <c r="U25" s="8">
        <v>3899794722</v>
      </c>
      <c r="V25" s="8"/>
      <c r="W25" s="8">
        <v>2095828101.1259999</v>
      </c>
      <c r="X25" s="9"/>
      <c r="Y25" s="11">
        <v>1E-3</v>
      </c>
    </row>
    <row r="26" spans="1:25" ht="21" x14ac:dyDescent="0.55000000000000004">
      <c r="A26" s="2" t="s">
        <v>32</v>
      </c>
      <c r="C26" s="8">
        <v>7605975</v>
      </c>
      <c r="D26" s="8"/>
      <c r="E26" s="8">
        <v>107976974161</v>
      </c>
      <c r="F26" s="8"/>
      <c r="G26" s="8">
        <v>65475830426.175003</v>
      </c>
      <c r="H26" s="8"/>
      <c r="I26" s="8">
        <v>0</v>
      </c>
      <c r="J26" s="8"/>
      <c r="K26" s="8">
        <v>0</v>
      </c>
      <c r="L26" s="8"/>
      <c r="M26" s="28">
        <v>0</v>
      </c>
      <c r="N26" s="8"/>
      <c r="O26" s="8">
        <v>0</v>
      </c>
      <c r="P26" s="8"/>
      <c r="Q26" s="8">
        <v>7605975</v>
      </c>
      <c r="R26" s="8"/>
      <c r="S26" s="8">
        <v>8420</v>
      </c>
      <c r="T26" s="8"/>
      <c r="U26" s="8">
        <v>107976974161</v>
      </c>
      <c r="V26" s="8"/>
      <c r="W26" s="8">
        <v>63661257758.474998</v>
      </c>
      <c r="X26" s="9"/>
      <c r="Y26" s="11">
        <v>2.98E-2</v>
      </c>
    </row>
    <row r="27" spans="1:25" ht="21" x14ac:dyDescent="0.55000000000000004">
      <c r="A27" s="2" t="s">
        <v>33</v>
      </c>
      <c r="C27" s="8">
        <v>2602328</v>
      </c>
      <c r="D27" s="8"/>
      <c r="E27" s="8">
        <v>26511803070</v>
      </c>
      <c r="F27" s="8"/>
      <c r="G27" s="8">
        <v>23126386686.695999</v>
      </c>
      <c r="H27" s="8"/>
      <c r="I27" s="8">
        <v>0</v>
      </c>
      <c r="J27" s="8"/>
      <c r="K27" s="8">
        <v>0</v>
      </c>
      <c r="L27" s="8"/>
      <c r="M27" s="28">
        <v>-1300571</v>
      </c>
      <c r="N27" s="8"/>
      <c r="O27" s="8">
        <v>10546933812</v>
      </c>
      <c r="P27" s="8"/>
      <c r="Q27" s="8">
        <v>1301757</v>
      </c>
      <c r="R27" s="8"/>
      <c r="S27" s="8">
        <v>8030</v>
      </c>
      <c r="T27" s="8"/>
      <c r="U27" s="8">
        <v>13261942861</v>
      </c>
      <c r="V27" s="8"/>
      <c r="W27" s="8">
        <v>10390912713.175501</v>
      </c>
      <c r="X27" s="9"/>
      <c r="Y27" s="11">
        <v>4.8999999999999998E-3</v>
      </c>
    </row>
    <row r="28" spans="1:25" ht="21" x14ac:dyDescent="0.55000000000000004">
      <c r="A28" s="2" t="s">
        <v>34</v>
      </c>
      <c r="C28" s="8">
        <v>8300000</v>
      </c>
      <c r="D28" s="8"/>
      <c r="E28" s="8">
        <v>111681365180</v>
      </c>
      <c r="F28" s="8"/>
      <c r="G28" s="8">
        <v>78463348650</v>
      </c>
      <c r="H28" s="8"/>
      <c r="I28" s="8">
        <v>0</v>
      </c>
      <c r="J28" s="8"/>
      <c r="K28" s="8">
        <v>0</v>
      </c>
      <c r="L28" s="8"/>
      <c r="M28" s="28">
        <v>0</v>
      </c>
      <c r="N28" s="8"/>
      <c r="O28" s="8">
        <v>0</v>
      </c>
      <c r="P28" s="8"/>
      <c r="Q28" s="8">
        <v>8300000</v>
      </c>
      <c r="R28" s="8"/>
      <c r="S28" s="8">
        <v>10820</v>
      </c>
      <c r="T28" s="8"/>
      <c r="U28" s="8">
        <v>111681365180</v>
      </c>
      <c r="V28" s="8"/>
      <c r="W28" s="8">
        <v>89271654300</v>
      </c>
      <c r="X28" s="9"/>
      <c r="Y28" s="11">
        <v>4.1799999999999997E-2</v>
      </c>
    </row>
    <row r="29" spans="1:25" ht="21" x14ac:dyDescent="0.55000000000000004">
      <c r="A29" s="2" t="s">
        <v>35</v>
      </c>
      <c r="C29" s="8">
        <v>6951664</v>
      </c>
      <c r="D29" s="8"/>
      <c r="E29" s="8">
        <v>102355370550</v>
      </c>
      <c r="F29" s="8"/>
      <c r="G29" s="8">
        <v>63160156616.688004</v>
      </c>
      <c r="H29" s="8"/>
      <c r="I29" s="8">
        <v>0</v>
      </c>
      <c r="J29" s="8"/>
      <c r="K29" s="8">
        <v>0</v>
      </c>
      <c r="L29" s="8"/>
      <c r="M29" s="28">
        <v>0</v>
      </c>
      <c r="N29" s="8"/>
      <c r="O29" s="8">
        <v>0</v>
      </c>
      <c r="P29" s="8"/>
      <c r="Q29" s="8">
        <v>6951664</v>
      </c>
      <c r="R29" s="8"/>
      <c r="S29" s="8">
        <v>9830</v>
      </c>
      <c r="T29" s="8"/>
      <c r="U29" s="8">
        <v>102355370550</v>
      </c>
      <c r="V29" s="8"/>
      <c r="W29" s="8">
        <v>67928264720.136002</v>
      </c>
      <c r="X29" s="9"/>
      <c r="Y29" s="11">
        <v>3.1800000000000002E-2</v>
      </c>
    </row>
    <row r="30" spans="1:25" ht="21" x14ac:dyDescent="0.55000000000000004">
      <c r="A30" s="2" t="s">
        <v>36</v>
      </c>
      <c r="C30" s="8">
        <v>19617153</v>
      </c>
      <c r="D30" s="8"/>
      <c r="E30" s="8">
        <v>271852232217</v>
      </c>
      <c r="F30" s="8"/>
      <c r="G30" s="8">
        <v>242585360889.246</v>
      </c>
      <c r="H30" s="8"/>
      <c r="I30" s="8">
        <v>7884406</v>
      </c>
      <c r="J30" s="8"/>
      <c r="K30" s="8">
        <v>0</v>
      </c>
      <c r="L30" s="8"/>
      <c r="M30" s="28">
        <v>-3300000</v>
      </c>
      <c r="N30" s="8"/>
      <c r="O30" s="8">
        <v>31369458683</v>
      </c>
      <c r="P30" s="8"/>
      <c r="Q30" s="8">
        <v>24201559</v>
      </c>
      <c r="R30" s="8"/>
      <c r="S30" s="8">
        <v>10080</v>
      </c>
      <c r="T30" s="8"/>
      <c r="U30" s="8">
        <v>239231813636</v>
      </c>
      <c r="V30" s="8"/>
      <c r="W30" s="8">
        <v>242500202017.41599</v>
      </c>
      <c r="X30" s="9"/>
      <c r="Y30" s="11">
        <v>0.11360000000000001</v>
      </c>
    </row>
    <row r="31" spans="1:25" ht="21" x14ac:dyDescent="0.55000000000000004">
      <c r="A31" s="2" t="s">
        <v>37</v>
      </c>
      <c r="C31" s="8">
        <v>45631189</v>
      </c>
      <c r="D31" s="8"/>
      <c r="E31" s="8">
        <v>119075241131</v>
      </c>
      <c r="F31" s="8"/>
      <c r="G31" s="8">
        <v>53705865175.732803</v>
      </c>
      <c r="H31" s="8"/>
      <c r="I31" s="8">
        <v>0</v>
      </c>
      <c r="J31" s="8"/>
      <c r="K31" s="8">
        <v>0</v>
      </c>
      <c r="L31" s="8"/>
      <c r="M31" s="28">
        <v>0</v>
      </c>
      <c r="N31" s="8"/>
      <c r="O31" s="8">
        <v>0</v>
      </c>
      <c r="P31" s="8"/>
      <c r="Q31" s="8">
        <v>45631189</v>
      </c>
      <c r="R31" s="8"/>
      <c r="S31" s="8">
        <v>1263</v>
      </c>
      <c r="T31" s="8"/>
      <c r="U31" s="8">
        <v>119075241131</v>
      </c>
      <c r="V31" s="8"/>
      <c r="W31" s="8">
        <v>57289280166.3433</v>
      </c>
      <c r="X31" s="9"/>
      <c r="Y31" s="11">
        <v>2.6800000000000001E-2</v>
      </c>
    </row>
    <row r="32" spans="1:25" ht="21" x14ac:dyDescent="0.55000000000000004">
      <c r="A32" s="2" t="s">
        <v>38</v>
      </c>
      <c r="C32" s="8">
        <v>6149489</v>
      </c>
      <c r="D32" s="8"/>
      <c r="E32" s="8">
        <v>204532206973</v>
      </c>
      <c r="F32" s="8"/>
      <c r="G32" s="8">
        <v>110276707709.718</v>
      </c>
      <c r="H32" s="8"/>
      <c r="I32" s="8">
        <v>0</v>
      </c>
      <c r="J32" s="8"/>
      <c r="K32" s="8">
        <v>0</v>
      </c>
      <c r="L32" s="8"/>
      <c r="M32" s="28">
        <v>-600000</v>
      </c>
      <c r="N32" s="8"/>
      <c r="O32" s="8">
        <v>10151238639</v>
      </c>
      <c r="P32" s="8"/>
      <c r="Q32" s="8">
        <v>5549489</v>
      </c>
      <c r="R32" s="8"/>
      <c r="S32" s="8">
        <v>19850</v>
      </c>
      <c r="T32" s="8"/>
      <c r="U32" s="8">
        <v>184576187179</v>
      </c>
      <c r="V32" s="8"/>
      <c r="W32" s="8">
        <v>109501920377.933</v>
      </c>
      <c r="X32" s="9"/>
      <c r="Y32" s="11">
        <v>5.1299999999999998E-2</v>
      </c>
    </row>
    <row r="33" spans="1:25" ht="21" x14ac:dyDescent="0.55000000000000004">
      <c r="A33" s="2" t="s">
        <v>39</v>
      </c>
      <c r="C33" s="8">
        <v>969025</v>
      </c>
      <c r="D33" s="8"/>
      <c r="E33" s="8">
        <v>209971961614</v>
      </c>
      <c r="F33" s="8"/>
      <c r="G33" s="8">
        <v>143581504925.72299</v>
      </c>
      <c r="H33" s="8"/>
      <c r="I33" s="8">
        <v>0</v>
      </c>
      <c r="J33" s="8"/>
      <c r="K33" s="8">
        <v>0</v>
      </c>
      <c r="L33" s="8"/>
      <c r="M33" s="28">
        <v>0</v>
      </c>
      <c r="N33" s="8"/>
      <c r="O33" s="8">
        <v>0</v>
      </c>
      <c r="P33" s="8"/>
      <c r="Q33" s="8">
        <v>969025</v>
      </c>
      <c r="R33" s="8"/>
      <c r="S33" s="8">
        <v>147383</v>
      </c>
      <c r="T33" s="8"/>
      <c r="U33" s="8">
        <v>209971961614</v>
      </c>
      <c r="V33" s="8"/>
      <c r="W33" s="8">
        <v>141968045596.129</v>
      </c>
      <c r="X33" s="9"/>
      <c r="Y33" s="11">
        <v>6.6500000000000004E-2</v>
      </c>
    </row>
    <row r="34" spans="1:25" ht="21" x14ac:dyDescent="0.55000000000000004">
      <c r="A34" s="2" t="s">
        <v>40</v>
      </c>
      <c r="C34" s="8">
        <v>6844597</v>
      </c>
      <c r="D34" s="8"/>
      <c r="E34" s="8">
        <v>107118366681</v>
      </c>
      <c r="F34" s="8"/>
      <c r="G34" s="8">
        <v>107229017170.116</v>
      </c>
      <c r="H34" s="8"/>
      <c r="I34" s="8">
        <v>0</v>
      </c>
      <c r="J34" s="8"/>
      <c r="K34" s="8">
        <v>0</v>
      </c>
      <c r="L34" s="8"/>
      <c r="M34" s="28">
        <v>0</v>
      </c>
      <c r="N34" s="8"/>
      <c r="O34" s="8">
        <v>0</v>
      </c>
      <c r="P34" s="8"/>
      <c r="Q34" s="8">
        <v>6844597</v>
      </c>
      <c r="R34" s="8"/>
      <c r="S34" s="8">
        <v>15010</v>
      </c>
      <c r="T34" s="8"/>
      <c r="U34" s="8">
        <v>107118366681</v>
      </c>
      <c r="V34" s="8"/>
      <c r="W34" s="8">
        <v>102126113434.229</v>
      </c>
      <c r="X34" s="9"/>
      <c r="Y34" s="11">
        <v>4.7800000000000002E-2</v>
      </c>
    </row>
    <row r="35" spans="1:25" ht="21" x14ac:dyDescent="0.55000000000000004">
      <c r="A35" s="2" t="s">
        <v>41</v>
      </c>
      <c r="C35" s="8">
        <v>1227389</v>
      </c>
      <c r="D35" s="8"/>
      <c r="E35" s="8">
        <v>17214673716</v>
      </c>
      <c r="F35" s="8"/>
      <c r="G35" s="8">
        <v>17313020843.0355</v>
      </c>
      <c r="H35" s="8"/>
      <c r="I35" s="8">
        <v>0</v>
      </c>
      <c r="J35" s="8"/>
      <c r="K35" s="8">
        <v>0</v>
      </c>
      <c r="L35" s="8"/>
      <c r="M35" s="28">
        <v>-1227389</v>
      </c>
      <c r="N35" s="8"/>
      <c r="O35" s="8">
        <v>16741123230</v>
      </c>
      <c r="P35" s="8"/>
      <c r="Q35" s="8">
        <v>0</v>
      </c>
      <c r="R35" s="8"/>
      <c r="S35" s="8">
        <v>0</v>
      </c>
      <c r="T35" s="8"/>
      <c r="U35" s="8">
        <v>0</v>
      </c>
      <c r="V35" s="8"/>
      <c r="W35" s="8">
        <v>0</v>
      </c>
      <c r="X35" s="9"/>
      <c r="Y35" s="27">
        <v>0</v>
      </c>
    </row>
    <row r="36" spans="1:25" ht="21" x14ac:dyDescent="0.55000000000000004">
      <c r="A36" s="2" t="s">
        <v>42</v>
      </c>
      <c r="C36" s="8">
        <v>10181836</v>
      </c>
      <c r="D36" s="8"/>
      <c r="E36" s="8">
        <v>140534679297</v>
      </c>
      <c r="F36" s="8"/>
      <c r="G36" s="8">
        <v>126110825784.468</v>
      </c>
      <c r="H36" s="8"/>
      <c r="I36" s="8">
        <v>0</v>
      </c>
      <c r="J36" s="8"/>
      <c r="K36" s="8">
        <v>0</v>
      </c>
      <c r="L36" s="8"/>
      <c r="M36" s="28">
        <v>0</v>
      </c>
      <c r="N36" s="8"/>
      <c r="O36" s="8">
        <v>0</v>
      </c>
      <c r="P36" s="8"/>
      <c r="Q36" s="8">
        <v>10181836</v>
      </c>
      <c r="R36" s="8"/>
      <c r="S36" s="8">
        <v>11540</v>
      </c>
      <c r="T36" s="8"/>
      <c r="U36" s="8">
        <v>140534679297</v>
      </c>
      <c r="V36" s="8"/>
      <c r="W36" s="8">
        <v>116799272034.73199</v>
      </c>
      <c r="X36" s="9"/>
      <c r="Y36" s="11">
        <v>5.4699999999999999E-2</v>
      </c>
    </row>
    <row r="37" spans="1:25" ht="21" x14ac:dyDescent="0.55000000000000004">
      <c r="A37" s="2" t="s">
        <v>43</v>
      </c>
      <c r="C37" s="8">
        <v>2900000</v>
      </c>
      <c r="D37" s="8"/>
      <c r="E37" s="8">
        <f>60886261283-31</f>
        <v>60886261252</v>
      </c>
      <c r="F37" s="8"/>
      <c r="G37" s="8">
        <f>42289869150-40</f>
        <v>42289869110</v>
      </c>
      <c r="H37" s="8"/>
      <c r="I37" s="8">
        <v>0</v>
      </c>
      <c r="J37" s="8"/>
      <c r="K37" s="8">
        <v>0</v>
      </c>
      <c r="L37" s="8"/>
      <c r="M37" s="28">
        <v>-2900000</v>
      </c>
      <c r="N37" s="8"/>
      <c r="O37" s="8">
        <v>40611540814</v>
      </c>
      <c r="P37" s="8"/>
      <c r="Q37" s="8">
        <v>0</v>
      </c>
      <c r="R37" s="8"/>
      <c r="S37" s="8">
        <v>0</v>
      </c>
      <c r="T37" s="8"/>
      <c r="U37" s="8">
        <v>0</v>
      </c>
      <c r="V37" s="8"/>
      <c r="W37" s="8">
        <v>0</v>
      </c>
      <c r="X37" s="9"/>
      <c r="Y37" s="27">
        <v>0</v>
      </c>
    </row>
    <row r="38" spans="1:25" ht="21" x14ac:dyDescent="0.55000000000000004">
      <c r="A38" s="2" t="s">
        <v>44</v>
      </c>
      <c r="C38" s="8">
        <v>0</v>
      </c>
      <c r="D38" s="8"/>
      <c r="E38" s="8">
        <v>0</v>
      </c>
      <c r="F38" s="8"/>
      <c r="G38" s="8">
        <v>0</v>
      </c>
      <c r="H38" s="8"/>
      <c r="I38" s="8">
        <v>1659932</v>
      </c>
      <c r="J38" s="8"/>
      <c r="K38" s="8">
        <v>4967802523</v>
      </c>
      <c r="L38" s="8"/>
      <c r="M38" s="28">
        <v>0</v>
      </c>
      <c r="N38" s="8"/>
      <c r="O38" s="8">
        <v>0</v>
      </c>
      <c r="P38" s="8"/>
      <c r="Q38" s="8">
        <v>1659932</v>
      </c>
      <c r="R38" s="8"/>
      <c r="S38" s="8">
        <v>3405</v>
      </c>
      <c r="T38" s="8"/>
      <c r="U38" s="8">
        <v>4967802523</v>
      </c>
      <c r="V38" s="8"/>
      <c r="W38" s="8">
        <v>5618438652.6630001</v>
      </c>
      <c r="X38" s="9"/>
      <c r="Y38" s="11">
        <v>2.5999999999999999E-3</v>
      </c>
    </row>
    <row r="39" spans="1:25" ht="21" x14ac:dyDescent="0.55000000000000004">
      <c r="A39" s="2" t="s">
        <v>45</v>
      </c>
      <c r="C39" s="8">
        <v>0</v>
      </c>
      <c r="D39" s="8"/>
      <c r="E39" s="8">
        <v>0</v>
      </c>
      <c r="F39" s="8"/>
      <c r="G39" s="8">
        <v>0</v>
      </c>
      <c r="H39" s="8"/>
      <c r="I39" s="8">
        <v>276655</v>
      </c>
      <c r="J39" s="8"/>
      <c r="K39" s="8">
        <v>609205817</v>
      </c>
      <c r="L39" s="8"/>
      <c r="M39" s="28">
        <v>0</v>
      </c>
      <c r="N39" s="8"/>
      <c r="O39" s="8">
        <v>0</v>
      </c>
      <c r="P39" s="8"/>
      <c r="Q39" s="8">
        <v>276655</v>
      </c>
      <c r="R39" s="8"/>
      <c r="S39" s="8">
        <v>3156</v>
      </c>
      <c r="T39" s="8"/>
      <c r="U39" s="8">
        <v>609482472</v>
      </c>
      <c r="V39" s="8"/>
      <c r="W39" s="8">
        <v>867928097.079</v>
      </c>
      <c r="X39" s="9"/>
      <c r="Y39" s="11">
        <v>4.0000000000000002E-4</v>
      </c>
    </row>
    <row r="40" spans="1:25" ht="21" x14ac:dyDescent="0.55000000000000004">
      <c r="A40" s="2" t="s">
        <v>46</v>
      </c>
      <c r="C40" s="8">
        <v>0</v>
      </c>
      <c r="D40" s="8"/>
      <c r="E40" s="8">
        <v>0</v>
      </c>
      <c r="F40" s="8"/>
      <c r="G40" s="8">
        <v>0</v>
      </c>
      <c r="H40" s="8"/>
      <c r="I40" s="8">
        <v>265589</v>
      </c>
      <c r="J40" s="8"/>
      <c r="K40" s="8">
        <v>7961772221</v>
      </c>
      <c r="L40" s="8"/>
      <c r="M40" s="28">
        <v>-265589</v>
      </c>
      <c r="N40" s="8"/>
      <c r="O40" s="8">
        <v>10191287070</v>
      </c>
      <c r="P40" s="8"/>
      <c r="Q40" s="8">
        <v>0</v>
      </c>
      <c r="R40" s="8"/>
      <c r="S40" s="8">
        <v>0</v>
      </c>
      <c r="T40" s="8"/>
      <c r="U40" s="8">
        <v>0</v>
      </c>
      <c r="V40" s="8"/>
      <c r="W40" s="8">
        <v>0</v>
      </c>
      <c r="X40" s="9"/>
      <c r="Y40" s="27">
        <v>0</v>
      </c>
    </row>
    <row r="41" spans="1:25" ht="21" x14ac:dyDescent="0.55000000000000004">
      <c r="A41" s="2" t="s">
        <v>47</v>
      </c>
      <c r="C41" s="8">
        <v>0</v>
      </c>
      <c r="D41" s="8"/>
      <c r="E41" s="8">
        <v>0</v>
      </c>
      <c r="F41" s="8"/>
      <c r="G41" s="8">
        <v>0</v>
      </c>
      <c r="H41" s="8"/>
      <c r="I41" s="8">
        <v>2200000</v>
      </c>
      <c r="J41" s="8"/>
      <c r="K41" s="8">
        <v>0</v>
      </c>
      <c r="L41" s="8"/>
      <c r="M41" s="28">
        <v>0</v>
      </c>
      <c r="N41" s="8"/>
      <c r="O41" s="8">
        <v>0</v>
      </c>
      <c r="P41" s="8"/>
      <c r="Q41" s="8">
        <v>2200000</v>
      </c>
      <c r="R41" s="8"/>
      <c r="S41" s="8">
        <v>23620</v>
      </c>
      <c r="T41" s="8"/>
      <c r="U41" s="8">
        <v>71678200000</v>
      </c>
      <c r="V41" s="8"/>
      <c r="W41" s="8">
        <v>51654814200</v>
      </c>
      <c r="X41" s="9"/>
      <c r="Y41" s="11">
        <v>2.4199999999999999E-2</v>
      </c>
    </row>
    <row r="42" spans="1:25" ht="21" x14ac:dyDescent="0.55000000000000004">
      <c r="A42" s="2" t="s">
        <v>48</v>
      </c>
      <c r="C42" s="8">
        <v>0</v>
      </c>
      <c r="D42" s="8"/>
      <c r="E42" s="8">
        <v>0</v>
      </c>
      <c r="F42" s="8"/>
      <c r="G42" s="8">
        <v>0</v>
      </c>
      <c r="H42" s="8"/>
      <c r="I42" s="8">
        <v>21716</v>
      </c>
      <c r="J42" s="8"/>
      <c r="K42" s="8">
        <v>170451498</v>
      </c>
      <c r="L42" s="8"/>
      <c r="M42" s="28">
        <v>0</v>
      </c>
      <c r="N42" s="8"/>
      <c r="O42" s="8">
        <v>0</v>
      </c>
      <c r="P42" s="8"/>
      <c r="Q42" s="8">
        <v>21716</v>
      </c>
      <c r="R42" s="8"/>
      <c r="S42" s="8">
        <v>16082</v>
      </c>
      <c r="T42" s="8"/>
      <c r="U42" s="8">
        <f>170451628-31</f>
        <v>170451597</v>
      </c>
      <c r="V42" s="8"/>
      <c r="W42" s="8">
        <f>347158753.5636-40</f>
        <v>347158713.5636</v>
      </c>
      <c r="X42" s="9"/>
      <c r="Y42" s="11">
        <v>2.0000000000000001E-4</v>
      </c>
    </row>
    <row r="43" spans="1:25" ht="21.75" thickBot="1" x14ac:dyDescent="0.6">
      <c r="A43" s="30" t="s">
        <v>144</v>
      </c>
      <c r="C43" s="10">
        <f>SUM(C9:C42)</f>
        <v>196774919</v>
      </c>
      <c r="D43" s="8"/>
      <c r="E43" s="10">
        <f>SUM(E9:E42)</f>
        <v>2636112668161</v>
      </c>
      <c r="F43" s="8"/>
      <c r="G43" s="10">
        <f>SUM(G9:G42)</f>
        <v>2315931414414.9927</v>
      </c>
      <c r="H43" s="8"/>
      <c r="I43" s="10">
        <f>SUM(I9:I42)</f>
        <v>12748563</v>
      </c>
      <c r="J43" s="8"/>
      <c r="K43" s="10">
        <f>SUM(K9:K42)</f>
        <v>74373221080</v>
      </c>
      <c r="L43" s="8"/>
      <c r="M43" s="29">
        <f>SUM(M9:M42)</f>
        <v>-14502202</v>
      </c>
      <c r="N43" s="8"/>
      <c r="O43" s="10">
        <f>SUM(O9:O42)</f>
        <v>175994682959</v>
      </c>
      <c r="P43" s="8"/>
      <c r="Q43" s="10">
        <f>SUM(Q9:Q42)</f>
        <v>195021280</v>
      </c>
      <c r="R43" s="8"/>
      <c r="S43" s="10">
        <f>SUM(S9:S42)</f>
        <v>809013</v>
      </c>
      <c r="T43" s="8"/>
      <c r="U43" s="10">
        <f>SUM(U9:U42)</f>
        <v>2483795157872</v>
      </c>
      <c r="V43" s="8"/>
      <c r="W43" s="10">
        <f>SUM(W9:W42)</f>
        <v>2052239130692.1211</v>
      </c>
      <c r="X43" s="9"/>
      <c r="Y43" s="31">
        <f>SUM(Y9:Y42)</f>
        <v>0.96120000000000005</v>
      </c>
    </row>
    <row r="44" spans="1:25" ht="19.5" thickTop="1" x14ac:dyDescent="0.4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V44" s="5"/>
      <c r="W44" s="5"/>
      <c r="X44" s="4"/>
      <c r="Y44" s="4"/>
    </row>
    <row r="45" spans="1:25" x14ac:dyDescent="0.45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V45" s="5"/>
      <c r="W45" s="5"/>
      <c r="X45" s="4"/>
      <c r="Y45" s="4"/>
    </row>
    <row r="46" spans="1:25" x14ac:dyDescent="0.4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V46" s="5"/>
      <c r="W46" s="5"/>
      <c r="X46" s="4"/>
      <c r="Y46" s="4"/>
    </row>
    <row r="47" spans="1:25" x14ac:dyDescent="0.45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V47" s="5"/>
      <c r="W47" s="5"/>
      <c r="X47" s="4"/>
      <c r="Y47" s="4"/>
    </row>
    <row r="48" spans="1:25" x14ac:dyDescent="0.45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4"/>
      <c r="Y48" s="4"/>
    </row>
    <row r="49" spans="23:23" x14ac:dyDescent="0.45">
      <c r="W49" s="3"/>
    </row>
    <row r="50" spans="23:23" x14ac:dyDescent="0.45">
      <c r="W50" s="12"/>
    </row>
    <row r="51" spans="23:23" x14ac:dyDescent="0.45">
      <c r="W51" s="12"/>
    </row>
    <row r="52" spans="23:23" x14ac:dyDescent="0.45">
      <c r="W52" s="12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scale="33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1"/>
  <sheetViews>
    <sheetView rightToLeft="1" view="pageBreakPreview" zoomScaleNormal="100" zoomScaleSheetLayoutView="100" workbookViewId="0">
      <selection activeCell="K17" sqref="K17"/>
    </sheetView>
  </sheetViews>
  <sheetFormatPr defaultRowHeight="18.75" x14ac:dyDescent="0.45"/>
  <cols>
    <col min="1" max="1" width="19.28515625" style="1" bestFit="1" customWidth="1"/>
    <col min="2" max="2" width="1" style="1" customWidth="1"/>
    <col min="3" max="3" width="17.85546875" style="1" bestFit="1" customWidth="1"/>
    <col min="4" max="4" width="1" style="1" customWidth="1"/>
    <col min="5" max="5" width="18" style="1" bestFit="1" customWidth="1"/>
    <col min="6" max="6" width="1" style="1" customWidth="1"/>
    <col min="7" max="7" width="27" style="1" bestFit="1" customWidth="1"/>
    <col min="8" max="8" width="1" style="1" customWidth="1"/>
    <col min="9" max="9" width="18.5703125" style="1" bestFit="1" customWidth="1"/>
    <col min="10" max="10" width="15.7109375" style="1" bestFit="1" customWidth="1"/>
    <col min="11" max="16384" width="9.140625" style="1"/>
  </cols>
  <sheetData>
    <row r="2" spans="1:10" ht="21" x14ac:dyDescent="0.45">
      <c r="A2" s="42" t="s">
        <v>0</v>
      </c>
      <c r="B2" s="42"/>
      <c r="C2" s="42"/>
      <c r="D2" s="42"/>
      <c r="E2" s="42"/>
      <c r="F2" s="42"/>
      <c r="G2" s="42"/>
    </row>
    <row r="3" spans="1:10" ht="21" x14ac:dyDescent="0.45">
      <c r="A3" s="42" t="s">
        <v>81</v>
      </c>
      <c r="B3" s="42" t="s">
        <v>81</v>
      </c>
      <c r="C3" s="42" t="s">
        <v>81</v>
      </c>
      <c r="D3" s="42" t="s">
        <v>81</v>
      </c>
      <c r="E3" s="42" t="s">
        <v>81</v>
      </c>
      <c r="F3" s="42"/>
      <c r="G3" s="42"/>
    </row>
    <row r="4" spans="1:10" ht="21" x14ac:dyDescent="0.45">
      <c r="A4" s="42" t="s">
        <v>2</v>
      </c>
      <c r="B4" s="42" t="s">
        <v>2</v>
      </c>
      <c r="C4" s="42" t="s">
        <v>2</v>
      </c>
      <c r="D4" s="42" t="s">
        <v>2</v>
      </c>
      <c r="E4" s="42" t="s">
        <v>2</v>
      </c>
      <c r="F4" s="42"/>
      <c r="G4" s="42"/>
      <c r="I4" s="3"/>
    </row>
    <row r="6" spans="1:10" ht="21" x14ac:dyDescent="0.45">
      <c r="A6" s="45" t="s">
        <v>85</v>
      </c>
      <c r="C6" s="45" t="s">
        <v>57</v>
      </c>
      <c r="E6" s="45" t="s">
        <v>134</v>
      </c>
      <c r="G6" s="45" t="s">
        <v>13</v>
      </c>
    </row>
    <row r="7" spans="1:10" ht="21" x14ac:dyDescent="0.55000000000000004">
      <c r="A7" s="2" t="s">
        <v>142</v>
      </c>
      <c r="C7" s="28">
        <f>'سرمایه‌گذاری در سهام'!I64</f>
        <v>-157363255519</v>
      </c>
      <c r="E7" s="15">
        <v>0.99780000000000002</v>
      </c>
      <c r="F7" s="13"/>
      <c r="G7" s="15">
        <v>-7.3899999999999993E-2</v>
      </c>
      <c r="I7" s="3"/>
      <c r="J7" s="3"/>
    </row>
    <row r="8" spans="1:10" ht="21" x14ac:dyDescent="0.55000000000000004">
      <c r="A8" s="2" t="s">
        <v>143</v>
      </c>
      <c r="C8" s="3">
        <f>'درآمد سپرده بانکی'!E13</f>
        <v>42249780</v>
      </c>
      <c r="E8" s="15" t="s">
        <v>145</v>
      </c>
      <c r="F8" s="13"/>
      <c r="G8" s="15">
        <v>0</v>
      </c>
      <c r="I8" s="3"/>
    </row>
    <row r="9" spans="1:10" ht="19.5" thickBot="1" x14ac:dyDescent="0.5">
      <c r="C9" s="38">
        <f>SUM(C7:C8)</f>
        <v>-157321005739</v>
      </c>
      <c r="E9" s="13"/>
      <c r="F9" s="13"/>
      <c r="G9" s="13"/>
    </row>
    <row r="10" spans="1:10" ht="19.5" thickTop="1" x14ac:dyDescent="0.45">
      <c r="E10" s="3"/>
      <c r="F10" s="13"/>
      <c r="G10" s="13"/>
    </row>
    <row r="11" spans="1:10" x14ac:dyDescent="0.45">
      <c r="E11" s="28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paperSize="9" scale="9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W17"/>
  <sheetViews>
    <sheetView rightToLeft="1" view="pageBreakPreview" zoomScaleNormal="100" zoomScaleSheetLayoutView="100" workbookViewId="0">
      <selection activeCell="G19" sqref="G19"/>
    </sheetView>
  </sheetViews>
  <sheetFormatPr defaultRowHeight="18.75" x14ac:dyDescent="0.45"/>
  <cols>
    <col min="1" max="1" width="26.140625" style="1" bestFit="1" customWidth="1"/>
    <col min="2" max="2" width="1" style="1" customWidth="1"/>
    <col min="3" max="3" width="26.5703125" style="13" bestFit="1" customWidth="1"/>
    <col min="4" max="4" width="1" style="13" customWidth="1"/>
    <col min="5" max="5" width="14.140625" style="13" bestFit="1" customWidth="1"/>
    <col min="6" max="6" width="1" style="13" customWidth="1"/>
    <col min="7" max="7" width="12" style="13" bestFit="1" customWidth="1"/>
    <col min="8" max="8" width="1" style="13" customWidth="1"/>
    <col min="9" max="9" width="8.42578125" style="13" bestFit="1" customWidth="1"/>
    <col min="10" max="10" width="1" style="13" customWidth="1"/>
    <col min="11" max="11" width="18" style="13" bestFit="1" customWidth="1"/>
    <col min="12" max="12" width="1" style="13" customWidth="1"/>
    <col min="13" max="13" width="19.140625" style="13" bestFit="1" customWidth="1"/>
    <col min="14" max="14" width="1" style="13" customWidth="1"/>
    <col min="15" max="15" width="19.140625" style="13" bestFit="1" customWidth="1"/>
    <col min="16" max="16" width="1" style="13" customWidth="1"/>
    <col min="17" max="17" width="18" style="13" bestFit="1" customWidth="1"/>
    <col min="18" max="18" width="1" style="13" customWidth="1"/>
    <col min="19" max="19" width="19.140625" style="13" bestFit="1" customWidth="1"/>
    <col min="20" max="20" width="1" style="13" customWidth="1"/>
    <col min="21" max="21" width="9.140625" style="13" customWidth="1"/>
    <col min="22" max="23" width="9.140625" style="13"/>
    <col min="24" max="16384" width="9.140625" style="1"/>
  </cols>
  <sheetData>
    <row r="2" spans="1:19" ht="21" x14ac:dyDescent="0.4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ht="21" x14ac:dyDescent="0.4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ht="21" x14ac:dyDescent="0.45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6" spans="1:19" ht="21" x14ac:dyDescent="0.45">
      <c r="A6" s="46" t="s">
        <v>52</v>
      </c>
      <c r="C6" s="45" t="s">
        <v>53</v>
      </c>
      <c r="D6" s="45" t="s">
        <v>53</v>
      </c>
      <c r="E6" s="45" t="s">
        <v>53</v>
      </c>
      <c r="F6" s="45" t="s">
        <v>53</v>
      </c>
      <c r="G6" s="45" t="s">
        <v>53</v>
      </c>
      <c r="H6" s="45" t="s">
        <v>53</v>
      </c>
      <c r="I6" s="45" t="s">
        <v>53</v>
      </c>
      <c r="K6" s="45" t="s">
        <v>4</v>
      </c>
      <c r="M6" s="45" t="s">
        <v>5</v>
      </c>
      <c r="N6" s="45" t="s">
        <v>5</v>
      </c>
      <c r="O6" s="45" t="s">
        <v>5</v>
      </c>
      <c r="Q6" s="45" t="s">
        <v>6</v>
      </c>
      <c r="R6" s="45" t="s">
        <v>6</v>
      </c>
      <c r="S6" s="45" t="s">
        <v>6</v>
      </c>
    </row>
    <row r="7" spans="1:19" ht="21" x14ac:dyDescent="0.45">
      <c r="A7" s="47" t="s">
        <v>52</v>
      </c>
      <c r="C7" s="45" t="s">
        <v>54</v>
      </c>
      <c r="E7" s="45" t="s">
        <v>55</v>
      </c>
      <c r="G7" s="45" t="s">
        <v>56</v>
      </c>
      <c r="I7" s="45" t="s">
        <v>50</v>
      </c>
      <c r="K7" s="45" t="s">
        <v>57</v>
      </c>
      <c r="M7" s="45" t="s">
        <v>58</v>
      </c>
      <c r="O7" s="45" t="s">
        <v>59</v>
      </c>
      <c r="Q7" s="45" t="s">
        <v>57</v>
      </c>
      <c r="S7" s="45" t="s">
        <v>51</v>
      </c>
    </row>
    <row r="8" spans="1:19" ht="21" x14ac:dyDescent="0.55000000000000004">
      <c r="A8" s="2" t="s">
        <v>60</v>
      </c>
      <c r="C8" s="13" t="s">
        <v>61</v>
      </c>
      <c r="E8" s="13" t="s">
        <v>62</v>
      </c>
      <c r="G8" s="13" t="s">
        <v>63</v>
      </c>
      <c r="I8" s="13" t="s">
        <v>145</v>
      </c>
      <c r="K8" s="8">
        <v>56042047189</v>
      </c>
      <c r="L8" s="8"/>
      <c r="M8" s="8">
        <v>160215522905</v>
      </c>
      <c r="N8" s="8"/>
      <c r="O8" s="8">
        <v>193636471296</v>
      </c>
      <c r="P8" s="8"/>
      <c r="Q8" s="8">
        <v>22621098798</v>
      </c>
      <c r="S8" s="15">
        <v>1.06E-2</v>
      </c>
    </row>
    <row r="9" spans="1:19" ht="21" x14ac:dyDescent="0.55000000000000004">
      <c r="A9" s="2" t="s">
        <v>64</v>
      </c>
      <c r="C9" s="13" t="s">
        <v>65</v>
      </c>
      <c r="E9" s="13" t="s">
        <v>62</v>
      </c>
      <c r="G9" s="13" t="s">
        <v>66</v>
      </c>
      <c r="I9" s="13">
        <v>10</v>
      </c>
      <c r="K9" s="8">
        <v>1014659</v>
      </c>
      <c r="L9" s="8"/>
      <c r="M9" s="8">
        <v>8563</v>
      </c>
      <c r="N9" s="8"/>
      <c r="O9" s="8">
        <v>0</v>
      </c>
      <c r="P9" s="8"/>
      <c r="Q9" s="8">
        <v>1023222</v>
      </c>
      <c r="S9" s="16">
        <v>0</v>
      </c>
    </row>
    <row r="10" spans="1:19" ht="21" x14ac:dyDescent="0.55000000000000004">
      <c r="A10" s="2" t="s">
        <v>67</v>
      </c>
      <c r="C10" s="13" t="s">
        <v>68</v>
      </c>
      <c r="E10" s="13" t="s">
        <v>62</v>
      </c>
      <c r="G10" s="13" t="s">
        <v>69</v>
      </c>
      <c r="I10" s="13">
        <v>10</v>
      </c>
      <c r="K10" s="8">
        <v>5492083</v>
      </c>
      <c r="L10" s="8"/>
      <c r="M10" s="8">
        <v>37065</v>
      </c>
      <c r="N10" s="8"/>
      <c r="O10" s="8">
        <v>0</v>
      </c>
      <c r="P10" s="8"/>
      <c r="Q10" s="8">
        <v>5529148</v>
      </c>
      <c r="S10" s="16">
        <v>0</v>
      </c>
    </row>
    <row r="11" spans="1:19" ht="21" x14ac:dyDescent="0.55000000000000004">
      <c r="A11" s="2" t="s">
        <v>70</v>
      </c>
      <c r="C11" s="13" t="s">
        <v>71</v>
      </c>
      <c r="E11" s="13" t="s">
        <v>62</v>
      </c>
      <c r="G11" s="13" t="s">
        <v>69</v>
      </c>
      <c r="I11" s="13">
        <v>10</v>
      </c>
      <c r="K11" s="8">
        <v>3003347768</v>
      </c>
      <c r="L11" s="8"/>
      <c r="M11" s="8">
        <v>1818657172</v>
      </c>
      <c r="N11" s="8"/>
      <c r="O11" s="8">
        <v>0</v>
      </c>
      <c r="P11" s="8"/>
      <c r="Q11" s="8">
        <v>4822004940</v>
      </c>
      <c r="S11" s="15">
        <v>2.3E-3</v>
      </c>
    </row>
    <row r="12" spans="1:19" ht="21" x14ac:dyDescent="0.55000000000000004">
      <c r="A12" s="2" t="s">
        <v>72</v>
      </c>
      <c r="C12" s="13" t="s">
        <v>73</v>
      </c>
      <c r="E12" s="13" t="s">
        <v>62</v>
      </c>
      <c r="G12" s="13" t="s">
        <v>74</v>
      </c>
      <c r="I12" s="13" t="s">
        <v>145</v>
      </c>
      <c r="K12" s="8">
        <v>20678</v>
      </c>
      <c r="L12" s="8"/>
      <c r="M12" s="8">
        <v>0</v>
      </c>
      <c r="N12" s="8"/>
      <c r="O12" s="8">
        <v>0</v>
      </c>
      <c r="P12" s="8"/>
      <c r="Q12" s="8">
        <v>20678</v>
      </c>
      <c r="S12" s="16">
        <v>0</v>
      </c>
    </row>
    <row r="13" spans="1:19" ht="21" x14ac:dyDescent="0.55000000000000004">
      <c r="A13" s="2" t="s">
        <v>75</v>
      </c>
      <c r="C13" s="13" t="s">
        <v>76</v>
      </c>
      <c r="E13" s="13" t="s">
        <v>77</v>
      </c>
      <c r="G13" s="13" t="s">
        <v>78</v>
      </c>
      <c r="I13" s="13" t="s">
        <v>145</v>
      </c>
      <c r="K13" s="8">
        <v>2255837102</v>
      </c>
      <c r="L13" s="8"/>
      <c r="M13" s="8">
        <v>21856015301</v>
      </c>
      <c r="N13" s="8"/>
      <c r="O13" s="8">
        <v>24074837600</v>
      </c>
      <c r="P13" s="8"/>
      <c r="Q13" s="8">
        <v>37014803</v>
      </c>
      <c r="S13" s="15">
        <v>0</v>
      </c>
    </row>
    <row r="14" spans="1:19" ht="21" x14ac:dyDescent="0.55000000000000004">
      <c r="A14" s="2" t="s">
        <v>72</v>
      </c>
      <c r="C14" s="13" t="s">
        <v>79</v>
      </c>
      <c r="E14" s="13" t="s">
        <v>77</v>
      </c>
      <c r="G14" s="13" t="s">
        <v>80</v>
      </c>
      <c r="I14" s="13" t="s">
        <v>145</v>
      </c>
      <c r="K14" s="8">
        <v>70858</v>
      </c>
      <c r="L14" s="8"/>
      <c r="M14" s="8">
        <v>0</v>
      </c>
      <c r="N14" s="8"/>
      <c r="O14" s="8">
        <v>0</v>
      </c>
      <c r="P14" s="8"/>
      <c r="Q14" s="8">
        <v>70858</v>
      </c>
      <c r="S14" s="16">
        <v>0</v>
      </c>
    </row>
    <row r="15" spans="1:19" ht="21.75" thickBot="1" x14ac:dyDescent="0.6">
      <c r="A15" s="30" t="s">
        <v>144</v>
      </c>
      <c r="K15" s="10">
        <f>SUM(K8:K14)</f>
        <v>61307830337</v>
      </c>
      <c r="L15" s="8"/>
      <c r="M15" s="10">
        <f>SUM(M8:M14)</f>
        <v>183890241006</v>
      </c>
      <c r="N15" s="8"/>
      <c r="O15" s="10">
        <f>SUM(O8:O14)</f>
        <v>217711308896</v>
      </c>
      <c r="P15" s="8"/>
      <c r="Q15" s="10">
        <f>SUM(Q8:Q14)</f>
        <v>27486762447</v>
      </c>
      <c r="S15" s="32">
        <f>S8+S9+S10+S11+S12+S13+S14</f>
        <v>1.29E-2</v>
      </c>
    </row>
    <row r="16" spans="1:19" ht="19.5" thickTop="1" x14ac:dyDescent="0.45">
      <c r="K16" s="8"/>
      <c r="L16" s="8"/>
      <c r="M16" s="8"/>
      <c r="N16" s="8"/>
      <c r="O16" s="8"/>
      <c r="P16" s="8"/>
      <c r="Q16" s="8"/>
    </row>
    <row r="17" spans="17:17" x14ac:dyDescent="0.45">
      <c r="Q17" s="17"/>
    </row>
  </sheetData>
  <mergeCells count="17"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  <mergeCell ref="A4:S4"/>
  </mergeCells>
  <pageMargins left="0.7" right="0.7" top="0.75" bottom="0.75" header="0.3" footer="0.3"/>
  <pageSetup paperSize="9" scale="43" orientation="portrait" verticalDpi="0" r:id="rId1"/>
  <ignoredErrors>
    <ignoredError sqref="C8 C1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U18"/>
  <sheetViews>
    <sheetView rightToLeft="1" view="pageBreakPreview" zoomScale="85" zoomScaleNormal="100" zoomScaleSheetLayoutView="85" workbookViewId="0">
      <selection activeCell="O11" sqref="O11"/>
    </sheetView>
  </sheetViews>
  <sheetFormatPr defaultRowHeight="18.75" x14ac:dyDescent="0.45"/>
  <cols>
    <col min="1" max="1" width="23.7109375" style="1" bestFit="1" customWidth="1"/>
    <col min="2" max="2" width="1" style="1" customWidth="1"/>
    <col min="3" max="3" width="14.710937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8.42578125" style="1" bestFit="1" customWidth="1"/>
    <col min="8" max="8" width="1" style="1" customWidth="1"/>
    <col min="9" max="9" width="14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3.710937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1.85546875" style="1" bestFit="1" customWidth="1"/>
    <col min="18" max="18" width="1" style="1" customWidth="1"/>
    <col min="19" max="19" width="16.5703125" style="1" bestFit="1" customWidth="1"/>
    <col min="20" max="20" width="1" style="1" customWidth="1"/>
    <col min="21" max="21" width="9.140625" style="1" customWidth="1"/>
    <col min="22" max="22" width="9.140625" style="1"/>
    <col min="23" max="23" width="23.5703125" style="1" bestFit="1" customWidth="1"/>
    <col min="24" max="16384" width="9.140625" style="1"/>
  </cols>
  <sheetData>
    <row r="2" spans="1:21" ht="21" x14ac:dyDescent="0.4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21" ht="21" x14ac:dyDescent="0.45">
      <c r="A3" s="42" t="s">
        <v>81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21" ht="21" x14ac:dyDescent="0.45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6" spans="1:21" ht="21" x14ac:dyDescent="0.45">
      <c r="A6" s="45" t="s">
        <v>82</v>
      </c>
      <c r="B6" s="45" t="s">
        <v>82</v>
      </c>
      <c r="C6" s="45" t="s">
        <v>82</v>
      </c>
      <c r="D6" s="45" t="s">
        <v>82</v>
      </c>
      <c r="E6" s="45" t="s">
        <v>82</v>
      </c>
      <c r="F6" s="45" t="s">
        <v>82</v>
      </c>
      <c r="G6" s="45" t="s">
        <v>82</v>
      </c>
      <c r="I6" s="45" t="s">
        <v>83</v>
      </c>
      <c r="J6" s="45" t="s">
        <v>83</v>
      </c>
      <c r="K6" s="45" t="s">
        <v>83</v>
      </c>
      <c r="L6" s="45" t="s">
        <v>83</v>
      </c>
      <c r="M6" s="45" t="s">
        <v>83</v>
      </c>
      <c r="O6" s="45" t="s">
        <v>84</v>
      </c>
      <c r="P6" s="45" t="s">
        <v>84</v>
      </c>
      <c r="Q6" s="45" t="s">
        <v>84</v>
      </c>
      <c r="R6" s="45" t="s">
        <v>84</v>
      </c>
      <c r="S6" s="45" t="s">
        <v>84</v>
      </c>
    </row>
    <row r="7" spans="1:21" ht="21" x14ac:dyDescent="0.45">
      <c r="A7" s="45" t="s">
        <v>85</v>
      </c>
      <c r="C7" s="45" t="s">
        <v>86</v>
      </c>
      <c r="E7" s="45" t="s">
        <v>49</v>
      </c>
      <c r="G7" s="45" t="s">
        <v>50</v>
      </c>
      <c r="I7" s="45" t="s">
        <v>87</v>
      </c>
      <c r="K7" s="45" t="s">
        <v>88</v>
      </c>
      <c r="M7" s="45" t="s">
        <v>89</v>
      </c>
      <c r="O7" s="45" t="s">
        <v>87</v>
      </c>
      <c r="Q7" s="45" t="s">
        <v>88</v>
      </c>
      <c r="S7" s="45" t="s">
        <v>89</v>
      </c>
    </row>
    <row r="8" spans="1:21" ht="21" x14ac:dyDescent="0.55000000000000004">
      <c r="A8" s="2" t="s">
        <v>60</v>
      </c>
      <c r="C8" s="14">
        <v>30</v>
      </c>
      <c r="D8" s="13"/>
      <c r="E8" s="13" t="s">
        <v>145</v>
      </c>
      <c r="F8" s="13"/>
      <c r="G8" s="13" t="s">
        <v>145</v>
      </c>
      <c r="H8" s="13"/>
      <c r="I8" s="28">
        <v>15263260</v>
      </c>
      <c r="J8" s="8"/>
      <c r="K8" s="28">
        <v>0</v>
      </c>
      <c r="L8" s="8"/>
      <c r="M8" s="28">
        <v>15263260</v>
      </c>
      <c r="N8" s="8"/>
      <c r="O8" s="28">
        <v>129585768</v>
      </c>
      <c r="P8" s="8"/>
      <c r="Q8" s="28">
        <v>0</v>
      </c>
      <c r="R8" s="8"/>
      <c r="S8" s="28">
        <v>129585768</v>
      </c>
      <c r="T8" s="8"/>
      <c r="U8" s="8"/>
    </row>
    <row r="9" spans="1:21" ht="21" x14ac:dyDescent="0.55000000000000004">
      <c r="A9" s="2" t="s">
        <v>64</v>
      </c>
      <c r="C9" s="14">
        <v>28</v>
      </c>
      <c r="D9" s="13"/>
      <c r="E9" s="13" t="s">
        <v>145</v>
      </c>
      <c r="F9" s="13"/>
      <c r="G9" s="13">
        <v>10</v>
      </c>
      <c r="H9" s="13"/>
      <c r="I9" s="28">
        <v>8573</v>
      </c>
      <c r="J9" s="8"/>
      <c r="K9" s="28">
        <v>1</v>
      </c>
      <c r="L9" s="8"/>
      <c r="M9" s="28">
        <v>8572</v>
      </c>
      <c r="N9" s="8"/>
      <c r="O9" s="28">
        <v>2127919</v>
      </c>
      <c r="P9" s="8"/>
      <c r="Q9" s="28">
        <v>9</v>
      </c>
      <c r="R9" s="8"/>
      <c r="S9" s="28">
        <v>2127910</v>
      </c>
      <c r="T9" s="8"/>
      <c r="U9" s="8"/>
    </row>
    <row r="10" spans="1:21" ht="21" x14ac:dyDescent="0.55000000000000004">
      <c r="A10" s="2" t="s">
        <v>67</v>
      </c>
      <c r="C10" s="14">
        <v>23</v>
      </c>
      <c r="D10" s="13"/>
      <c r="E10" s="13" t="s">
        <v>145</v>
      </c>
      <c r="F10" s="13"/>
      <c r="G10" s="13">
        <v>10</v>
      </c>
      <c r="H10" s="13"/>
      <c r="I10" s="28">
        <v>37155</v>
      </c>
      <c r="J10" s="8"/>
      <c r="K10" s="28">
        <v>0</v>
      </c>
      <c r="L10" s="8"/>
      <c r="M10" s="28">
        <v>37155</v>
      </c>
      <c r="N10" s="8"/>
      <c r="O10" s="28">
        <v>164899</v>
      </c>
      <c r="P10" s="8"/>
      <c r="Q10" s="28">
        <v>85</v>
      </c>
      <c r="R10" s="8"/>
      <c r="S10" s="28">
        <v>164814</v>
      </c>
      <c r="T10" s="8"/>
      <c r="U10" s="8"/>
    </row>
    <row r="11" spans="1:21" ht="21" x14ac:dyDescent="0.55000000000000004">
      <c r="A11" s="2" t="s">
        <v>70</v>
      </c>
      <c r="C11" s="14">
        <v>26</v>
      </c>
      <c r="D11" s="13"/>
      <c r="E11" s="13" t="s">
        <v>145</v>
      </c>
      <c r="F11" s="13"/>
      <c r="G11" s="13">
        <v>10</v>
      </c>
      <c r="H11" s="13"/>
      <c r="I11" s="28">
        <v>26940792</v>
      </c>
      <c r="J11" s="8"/>
      <c r="K11" s="28">
        <v>20323</v>
      </c>
      <c r="L11" s="8"/>
      <c r="M11" s="28">
        <v>26920469</v>
      </c>
      <c r="N11" s="8"/>
      <c r="O11" s="28">
        <v>-102540738</v>
      </c>
      <c r="P11" s="8"/>
      <c r="Q11" s="28">
        <v>54888</v>
      </c>
      <c r="R11" s="8"/>
      <c r="S11" s="28">
        <v>-102595626</v>
      </c>
      <c r="T11" s="8"/>
      <c r="U11" s="8"/>
    </row>
    <row r="12" spans="1:21" ht="21" x14ac:dyDescent="0.55000000000000004">
      <c r="A12" s="2" t="s">
        <v>90</v>
      </c>
      <c r="C12" s="14">
        <v>12</v>
      </c>
      <c r="D12" s="13"/>
      <c r="E12" s="13" t="s">
        <v>145</v>
      </c>
      <c r="F12" s="13"/>
      <c r="G12" s="13">
        <v>20</v>
      </c>
      <c r="H12" s="13"/>
      <c r="I12" s="8" t="s">
        <v>145</v>
      </c>
      <c r="J12" s="8"/>
      <c r="K12" s="28">
        <v>0</v>
      </c>
      <c r="L12" s="8"/>
      <c r="M12" s="28">
        <v>0</v>
      </c>
      <c r="N12" s="8"/>
      <c r="O12" s="28">
        <v>4613698630</v>
      </c>
      <c r="P12" s="8"/>
      <c r="Q12" s="28">
        <v>0</v>
      </c>
      <c r="R12" s="8"/>
      <c r="S12" s="28">
        <v>4613698630</v>
      </c>
      <c r="T12" s="8"/>
      <c r="U12" s="8"/>
    </row>
    <row r="13" spans="1:21" ht="21.75" thickBot="1" x14ac:dyDescent="0.6">
      <c r="A13" s="30" t="s">
        <v>144</v>
      </c>
      <c r="C13" s="13"/>
      <c r="D13" s="13"/>
      <c r="E13" s="13"/>
      <c r="F13" s="13"/>
      <c r="G13" s="13"/>
      <c r="H13" s="13"/>
      <c r="I13" s="10">
        <f>SUM(I8:I12)</f>
        <v>42249780</v>
      </c>
      <c r="J13" s="8"/>
      <c r="K13" s="10">
        <f>SUM(K8:K12)</f>
        <v>20324</v>
      </c>
      <c r="L13" s="8"/>
      <c r="M13" s="10">
        <f>I13-K13</f>
        <v>42229456</v>
      </c>
      <c r="N13" s="8"/>
      <c r="O13" s="10">
        <f>SUM(O8:O12)</f>
        <v>4643036478</v>
      </c>
      <c r="P13" s="8"/>
      <c r="Q13" s="10">
        <f>SUM(Q8:Q12)</f>
        <v>54982</v>
      </c>
      <c r="R13" s="8"/>
      <c r="S13" s="10">
        <f>O13-Q13</f>
        <v>4642981496</v>
      </c>
      <c r="T13" s="8"/>
      <c r="U13" s="8"/>
    </row>
    <row r="14" spans="1:21" ht="19.5" thickTop="1" x14ac:dyDescent="0.45"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7"/>
      <c r="N14" s="13"/>
      <c r="O14" s="13"/>
      <c r="P14" s="13"/>
      <c r="Q14" s="13"/>
      <c r="R14" s="13"/>
      <c r="S14" s="13"/>
      <c r="T14" s="13"/>
      <c r="U14" s="13"/>
    </row>
    <row r="15" spans="1:21" x14ac:dyDescent="0.45"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8"/>
      <c r="R15" s="13"/>
      <c r="S15" s="13"/>
      <c r="T15" s="13"/>
      <c r="U15" s="13"/>
    </row>
    <row r="16" spans="1:21" x14ac:dyDescent="0.45"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3:21" x14ac:dyDescent="0.45"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3:21" x14ac:dyDescent="0.45">
      <c r="S18" s="8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paperSize="9" scale="5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/>
  </sheetPr>
  <dimension ref="A2:U21"/>
  <sheetViews>
    <sheetView rightToLeft="1" view="pageBreakPreview" zoomScaleNormal="100" zoomScaleSheetLayoutView="100" workbookViewId="0">
      <selection activeCell="K24" sqref="K24"/>
    </sheetView>
  </sheetViews>
  <sheetFormatPr defaultRowHeight="18.75" x14ac:dyDescent="0.25"/>
  <cols>
    <col min="1" max="1" width="27.42578125" style="13" bestFit="1" customWidth="1"/>
    <col min="2" max="2" width="1" style="13" customWidth="1"/>
    <col min="3" max="3" width="11.5703125" style="13" bestFit="1" customWidth="1"/>
    <col min="4" max="4" width="1" style="13" customWidth="1"/>
    <col min="5" max="5" width="23.28515625" style="13" bestFit="1" customWidth="1"/>
    <col min="6" max="6" width="1" style="13" customWidth="1"/>
    <col min="7" max="7" width="19.140625" style="13" bestFit="1" customWidth="1"/>
    <col min="8" max="8" width="1" style="13" customWidth="1"/>
    <col min="9" max="9" width="19.140625" style="13" bestFit="1" customWidth="1"/>
    <col min="10" max="10" width="1" style="13" customWidth="1"/>
    <col min="11" max="11" width="14.7109375" style="13" bestFit="1" customWidth="1"/>
    <col min="12" max="12" width="1" style="13" customWidth="1"/>
    <col min="13" max="13" width="20.140625" style="13" bestFit="1" customWidth="1"/>
    <col min="14" max="14" width="1" style="13" customWidth="1"/>
    <col min="15" max="15" width="19.140625" style="13" bestFit="1" customWidth="1"/>
    <col min="16" max="16" width="1" style="13" customWidth="1"/>
    <col min="17" max="17" width="16.42578125" style="13" bestFit="1" customWidth="1"/>
    <col min="18" max="18" width="1" style="13" customWidth="1"/>
    <col min="19" max="19" width="20.140625" style="13" bestFit="1" customWidth="1"/>
    <col min="20" max="20" width="1" style="13" customWidth="1"/>
    <col min="21" max="21" width="9.140625" style="13" customWidth="1"/>
    <col min="22" max="22" width="13.140625" style="13" bestFit="1" customWidth="1"/>
    <col min="23" max="23" width="16.42578125" style="13" bestFit="1" customWidth="1"/>
    <col min="24" max="24" width="6.42578125" style="13" bestFit="1" customWidth="1"/>
    <col min="25" max="16384" width="9.140625" style="13"/>
  </cols>
  <sheetData>
    <row r="2" spans="1:21" ht="21" x14ac:dyDescent="0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21" ht="21" x14ac:dyDescent="0.25">
      <c r="A3" s="42" t="s">
        <v>81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21" ht="21" x14ac:dyDescent="0.25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6" spans="1:21" ht="21" x14ac:dyDescent="0.25">
      <c r="A6" s="46" t="s">
        <v>3</v>
      </c>
      <c r="C6" s="45" t="s">
        <v>91</v>
      </c>
      <c r="D6" s="45" t="s">
        <v>91</v>
      </c>
      <c r="E6" s="45" t="s">
        <v>91</v>
      </c>
      <c r="F6" s="45" t="s">
        <v>91</v>
      </c>
      <c r="G6" s="45" t="s">
        <v>91</v>
      </c>
      <c r="I6" s="45" t="s">
        <v>83</v>
      </c>
      <c r="J6" s="45" t="s">
        <v>83</v>
      </c>
      <c r="K6" s="45" t="s">
        <v>83</v>
      </c>
      <c r="L6" s="45" t="s">
        <v>83</v>
      </c>
      <c r="M6" s="45" t="s">
        <v>83</v>
      </c>
      <c r="O6" s="45" t="s">
        <v>84</v>
      </c>
      <c r="P6" s="45" t="s">
        <v>84</v>
      </c>
      <c r="Q6" s="45" t="s">
        <v>84</v>
      </c>
      <c r="R6" s="45" t="s">
        <v>84</v>
      </c>
      <c r="S6" s="45" t="s">
        <v>84</v>
      </c>
    </row>
    <row r="7" spans="1:21" ht="21" x14ac:dyDescent="0.25">
      <c r="A7" s="47" t="s">
        <v>3</v>
      </c>
      <c r="C7" s="45" t="s">
        <v>92</v>
      </c>
      <c r="E7" s="49" t="s">
        <v>93</v>
      </c>
      <c r="G7" s="45" t="s">
        <v>94</v>
      </c>
      <c r="I7" s="45" t="s">
        <v>95</v>
      </c>
      <c r="K7" s="45" t="s">
        <v>88</v>
      </c>
      <c r="M7" s="45" t="s">
        <v>96</v>
      </c>
      <c r="O7" s="45" t="s">
        <v>95</v>
      </c>
      <c r="Q7" s="45" t="s">
        <v>88</v>
      </c>
      <c r="S7" s="45" t="s">
        <v>96</v>
      </c>
    </row>
    <row r="8" spans="1:21" ht="21" x14ac:dyDescent="0.25">
      <c r="A8" s="18" t="s">
        <v>33</v>
      </c>
      <c r="C8" s="13" t="s">
        <v>97</v>
      </c>
      <c r="E8" s="14">
        <v>2602328</v>
      </c>
      <c r="F8" s="8"/>
      <c r="G8" s="14">
        <v>350</v>
      </c>
      <c r="H8" s="8"/>
      <c r="I8" s="14">
        <v>910814800</v>
      </c>
      <c r="J8" s="8"/>
      <c r="K8" s="28">
        <v>-106830756</v>
      </c>
      <c r="L8" s="8"/>
      <c r="M8" s="14">
        <f>I8-K8</f>
        <v>1017645556</v>
      </c>
      <c r="N8" s="8"/>
      <c r="O8" s="14">
        <v>910814800</v>
      </c>
      <c r="P8" s="8"/>
      <c r="Q8" s="28">
        <v>106830756</v>
      </c>
      <c r="R8" s="8"/>
      <c r="S8" s="28">
        <f>O8-Q8</f>
        <v>803984044</v>
      </c>
      <c r="T8" s="8"/>
    </row>
    <row r="9" spans="1:21" ht="21" x14ac:dyDescent="0.25">
      <c r="A9" s="18" t="s">
        <v>32</v>
      </c>
      <c r="C9" s="13" t="s">
        <v>98</v>
      </c>
      <c r="E9" s="14">
        <v>7605975</v>
      </c>
      <c r="F9" s="8"/>
      <c r="G9" s="14">
        <v>320</v>
      </c>
      <c r="H9" s="8"/>
      <c r="I9" s="28">
        <v>-1453189400</v>
      </c>
      <c r="J9" s="8"/>
      <c r="K9" s="28">
        <v>40343604</v>
      </c>
      <c r="L9" s="8"/>
      <c r="M9" s="28">
        <f t="shared" ref="M9:M17" si="0">I9-K9</f>
        <v>-1493533004</v>
      </c>
      <c r="N9" s="8"/>
      <c r="O9" s="28">
        <v>2433912000</v>
      </c>
      <c r="P9" s="8"/>
      <c r="Q9" s="28">
        <v>263165806</v>
      </c>
      <c r="R9" s="8"/>
      <c r="S9" s="28">
        <f t="shared" ref="S9:S16" si="1">O9-Q9</f>
        <v>2170746194</v>
      </c>
      <c r="T9" s="8"/>
      <c r="U9" s="28"/>
    </row>
    <row r="10" spans="1:21" ht="21" x14ac:dyDescent="0.25">
      <c r="A10" s="18" t="s">
        <v>34</v>
      </c>
      <c r="C10" s="13" t="s">
        <v>99</v>
      </c>
      <c r="E10" s="14">
        <v>8300000</v>
      </c>
      <c r="F10" s="8"/>
      <c r="G10" s="14">
        <v>800</v>
      </c>
      <c r="H10" s="8"/>
      <c r="I10" s="28">
        <v>0</v>
      </c>
      <c r="J10" s="8"/>
      <c r="K10" s="28">
        <v>0</v>
      </c>
      <c r="L10" s="8"/>
      <c r="M10" s="28">
        <f t="shared" si="0"/>
        <v>0</v>
      </c>
      <c r="N10" s="8"/>
      <c r="O10" s="28">
        <v>6640000000</v>
      </c>
      <c r="P10" s="8"/>
      <c r="Q10" s="28">
        <v>0</v>
      </c>
      <c r="R10" s="8"/>
      <c r="S10" s="28">
        <f t="shared" si="1"/>
        <v>6640000000</v>
      </c>
      <c r="T10" s="8"/>
    </row>
    <row r="11" spans="1:21" ht="21" x14ac:dyDescent="0.25">
      <c r="A11" s="18" t="s">
        <v>38</v>
      </c>
      <c r="C11" s="13" t="s">
        <v>100</v>
      </c>
      <c r="E11" s="14">
        <v>7500000</v>
      </c>
      <c r="F11" s="8"/>
      <c r="G11" s="14">
        <v>1250</v>
      </c>
      <c r="H11" s="8"/>
      <c r="I11" s="28">
        <v>0</v>
      </c>
      <c r="J11" s="8"/>
      <c r="K11" s="28">
        <v>0</v>
      </c>
      <c r="L11" s="8"/>
      <c r="M11" s="28">
        <f t="shared" si="0"/>
        <v>0</v>
      </c>
      <c r="N11" s="8"/>
      <c r="O11" s="28">
        <v>9375000000</v>
      </c>
      <c r="P11" s="8"/>
      <c r="Q11" s="28">
        <v>0</v>
      </c>
      <c r="R11" s="8"/>
      <c r="S11" s="28">
        <f t="shared" si="1"/>
        <v>9375000000</v>
      </c>
      <c r="T11" s="8"/>
    </row>
    <row r="12" spans="1:21" ht="21" x14ac:dyDescent="0.25">
      <c r="A12" s="18" t="s">
        <v>27</v>
      </c>
      <c r="C12" s="13" t="s">
        <v>101</v>
      </c>
      <c r="E12" s="14">
        <v>1073107</v>
      </c>
      <c r="F12" s="8"/>
      <c r="G12" s="14">
        <v>1680</v>
      </c>
      <c r="H12" s="8"/>
      <c r="I12" s="28">
        <v>1802819760</v>
      </c>
      <c r="J12" s="8"/>
      <c r="K12" s="28">
        <v>-233280792</v>
      </c>
      <c r="L12" s="8"/>
      <c r="M12" s="28">
        <f t="shared" si="0"/>
        <v>2036100552</v>
      </c>
      <c r="N12" s="8"/>
      <c r="O12" s="28">
        <v>1802819760</v>
      </c>
      <c r="P12" s="8"/>
      <c r="Q12" s="28">
        <v>233280792</v>
      </c>
      <c r="R12" s="8"/>
      <c r="S12" s="28">
        <f t="shared" si="1"/>
        <v>1569538968</v>
      </c>
      <c r="T12" s="8"/>
    </row>
    <row r="13" spans="1:21" ht="21" x14ac:dyDescent="0.25">
      <c r="A13" s="18" t="s">
        <v>22</v>
      </c>
      <c r="C13" s="13" t="s">
        <v>102</v>
      </c>
      <c r="E13" s="14">
        <v>300000</v>
      </c>
      <c r="F13" s="8"/>
      <c r="G13" s="14">
        <v>10000</v>
      </c>
      <c r="H13" s="8"/>
      <c r="I13" s="28">
        <v>0</v>
      </c>
      <c r="J13" s="8"/>
      <c r="K13" s="28">
        <v>48198126</v>
      </c>
      <c r="L13" s="8"/>
      <c r="M13" s="28">
        <f t="shared" si="0"/>
        <v>-48198126</v>
      </c>
      <c r="N13" s="8"/>
      <c r="O13" s="28">
        <v>3000000000</v>
      </c>
      <c r="P13" s="8"/>
      <c r="Q13" s="28">
        <v>366205652</v>
      </c>
      <c r="R13" s="8"/>
      <c r="S13" s="28">
        <f t="shared" si="1"/>
        <v>2633794348</v>
      </c>
      <c r="T13" s="8"/>
    </row>
    <row r="14" spans="1:21" ht="21" x14ac:dyDescent="0.25">
      <c r="A14" s="18" t="s">
        <v>26</v>
      </c>
      <c r="C14" s="13" t="s">
        <v>97</v>
      </c>
      <c r="E14" s="14">
        <v>13055</v>
      </c>
      <c r="F14" s="8"/>
      <c r="G14" s="14">
        <v>5500</v>
      </c>
      <c r="H14" s="8"/>
      <c r="I14" s="28">
        <v>71802500</v>
      </c>
      <c r="J14" s="8"/>
      <c r="K14" s="28">
        <v>-98225</v>
      </c>
      <c r="L14" s="8"/>
      <c r="M14" s="28">
        <f t="shared" si="0"/>
        <v>71900725</v>
      </c>
      <c r="N14" s="8"/>
      <c r="O14" s="28">
        <v>71802500</v>
      </c>
      <c r="P14" s="8"/>
      <c r="Q14" s="28">
        <v>98225</v>
      </c>
      <c r="R14" s="8"/>
      <c r="S14" s="28">
        <f t="shared" si="1"/>
        <v>71704275</v>
      </c>
      <c r="T14" s="8"/>
    </row>
    <row r="15" spans="1:21" ht="21" x14ac:dyDescent="0.25">
      <c r="A15" s="18" t="s">
        <v>23</v>
      </c>
      <c r="C15" s="13" t="s">
        <v>103</v>
      </c>
      <c r="E15" s="14">
        <v>1140000</v>
      </c>
      <c r="F15" s="8"/>
      <c r="G15" s="14">
        <v>11500</v>
      </c>
      <c r="H15" s="8"/>
      <c r="I15" s="28">
        <v>0</v>
      </c>
      <c r="J15" s="8"/>
      <c r="K15" s="28">
        <v>71444142</v>
      </c>
      <c r="L15" s="8"/>
      <c r="M15" s="28">
        <f t="shared" si="0"/>
        <v>-71444142</v>
      </c>
      <c r="N15" s="8"/>
      <c r="O15" s="28">
        <v>13110000000</v>
      </c>
      <c r="P15" s="8"/>
      <c r="Q15" s="28">
        <v>0</v>
      </c>
      <c r="R15" s="8"/>
      <c r="S15" s="28">
        <f t="shared" si="1"/>
        <v>13110000000</v>
      </c>
      <c r="T15" s="8"/>
    </row>
    <row r="16" spans="1:21" ht="21" x14ac:dyDescent="0.25">
      <c r="A16" s="18" t="s">
        <v>18</v>
      </c>
      <c r="C16" s="13" t="s">
        <v>104</v>
      </c>
      <c r="E16" s="14">
        <v>15887538</v>
      </c>
      <c r="F16" s="8"/>
      <c r="G16" s="14">
        <v>121</v>
      </c>
      <c r="H16" s="8"/>
      <c r="I16" s="28">
        <v>1922392098</v>
      </c>
      <c r="J16" s="8"/>
      <c r="K16" s="28">
        <v>-79521144</v>
      </c>
      <c r="L16" s="8"/>
      <c r="M16" s="28">
        <f t="shared" si="0"/>
        <v>2001913242</v>
      </c>
      <c r="N16" s="8"/>
      <c r="O16" s="28">
        <f>1922392098+13952</f>
        <v>1922406050</v>
      </c>
      <c r="P16" s="8"/>
      <c r="Q16" s="28">
        <v>79521144</v>
      </c>
      <c r="R16" s="8"/>
      <c r="S16" s="28">
        <f t="shared" si="1"/>
        <v>1842884906</v>
      </c>
      <c r="T16" s="8"/>
    </row>
    <row r="17" spans="1:20" ht="21" x14ac:dyDescent="0.25">
      <c r="A17" s="18" t="s">
        <v>147</v>
      </c>
      <c r="E17" s="28">
        <v>0</v>
      </c>
      <c r="F17" s="8"/>
      <c r="G17" s="28">
        <v>0</v>
      </c>
      <c r="H17" s="8"/>
      <c r="I17" s="28">
        <v>13952</v>
      </c>
      <c r="J17" s="8"/>
      <c r="K17" s="28">
        <v>0</v>
      </c>
      <c r="L17" s="8"/>
      <c r="M17" s="28">
        <f t="shared" si="0"/>
        <v>13952</v>
      </c>
      <c r="N17" s="8"/>
      <c r="O17" s="14"/>
      <c r="P17" s="8"/>
      <c r="Q17" s="28">
        <v>0</v>
      </c>
      <c r="R17" s="8"/>
      <c r="S17" s="28">
        <v>0</v>
      </c>
      <c r="T17" s="8"/>
    </row>
    <row r="18" spans="1:20" ht="21.75" thickBot="1" x14ac:dyDescent="0.3">
      <c r="A18" s="23" t="s">
        <v>144</v>
      </c>
      <c r="E18" s="19">
        <f>SUM(E8:E17)</f>
        <v>44422003</v>
      </c>
      <c r="F18" s="8"/>
      <c r="G18" s="19">
        <f>SUM(G8:G17)</f>
        <v>31521</v>
      </c>
      <c r="H18" s="8"/>
      <c r="I18" s="19">
        <f>SUM(I8:I17)</f>
        <v>3254653710</v>
      </c>
      <c r="J18" s="8"/>
      <c r="K18" s="29">
        <f>SUM(K8:K17)</f>
        <v>-259745045</v>
      </c>
      <c r="L18" s="8"/>
      <c r="M18" s="19">
        <f>SUM(M8:M17)</f>
        <v>3514398755</v>
      </c>
      <c r="N18" s="8"/>
      <c r="O18" s="19">
        <f>SUM(O8:O17)</f>
        <v>39266755110</v>
      </c>
      <c r="P18" s="8"/>
      <c r="Q18" s="19">
        <f>SUM(Q8:Q17)</f>
        <v>1049102375</v>
      </c>
      <c r="R18" s="8"/>
      <c r="S18" s="19">
        <f>SUM(S8:S17)</f>
        <v>38217652735</v>
      </c>
    </row>
    <row r="19" spans="1:20" ht="19.5" thickTop="1" x14ac:dyDescent="0.25">
      <c r="K19" s="17"/>
      <c r="M19" s="17"/>
      <c r="S19" s="14"/>
    </row>
    <row r="20" spans="1:20" x14ac:dyDescent="0.25">
      <c r="I20" s="17"/>
      <c r="K20" s="14"/>
      <c r="M20" s="17"/>
      <c r="O20" s="17"/>
      <c r="S20" s="14"/>
    </row>
    <row r="21" spans="1:20" x14ac:dyDescent="0.25">
      <c r="I21" s="17"/>
      <c r="K21" s="17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scale="4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46"/>
  <sheetViews>
    <sheetView rightToLeft="1" view="pageBreakPreview" zoomScale="85" zoomScaleNormal="85" zoomScaleSheetLayoutView="85" workbookViewId="0">
      <selection activeCell="A18" sqref="A18"/>
    </sheetView>
  </sheetViews>
  <sheetFormatPr defaultRowHeight="18.75" x14ac:dyDescent="0.45"/>
  <cols>
    <col min="1" max="1" width="32.42578125" style="1" bestFit="1" customWidth="1"/>
    <col min="2" max="2" width="1" style="1" customWidth="1"/>
    <col min="3" max="3" width="16.8554687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22.7109375" style="1" bestFit="1" customWidth="1"/>
    <col min="8" max="8" width="1" style="1" customWidth="1"/>
    <col min="9" max="9" width="26.42578125" style="1" bestFit="1" customWidth="1"/>
    <col min="10" max="10" width="1" style="1" customWidth="1"/>
    <col min="11" max="11" width="17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26.42578125" style="1" bestFit="1" customWidth="1"/>
    <col min="18" max="18" width="1" style="1" customWidth="1"/>
    <col min="19" max="19" width="36.7109375" style="1" customWidth="1"/>
    <col min="20" max="16384" width="9.140625" style="1"/>
  </cols>
  <sheetData>
    <row r="2" spans="1:19" ht="21" x14ac:dyDescent="0.4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9" ht="21" x14ac:dyDescent="0.45">
      <c r="A3" s="42" t="s">
        <v>81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9" ht="21" x14ac:dyDescent="0.45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6" spans="1:19" ht="21" x14ac:dyDescent="0.45">
      <c r="A6" s="46" t="s">
        <v>3</v>
      </c>
      <c r="C6" s="45" t="s">
        <v>83</v>
      </c>
      <c r="D6" s="45" t="s">
        <v>83</v>
      </c>
      <c r="E6" s="45" t="s">
        <v>83</v>
      </c>
      <c r="F6" s="45" t="s">
        <v>83</v>
      </c>
      <c r="G6" s="45" t="s">
        <v>83</v>
      </c>
      <c r="H6" s="45" t="s">
        <v>83</v>
      </c>
      <c r="I6" s="45" t="s">
        <v>83</v>
      </c>
      <c r="K6" s="45" t="s">
        <v>84</v>
      </c>
      <c r="L6" s="45" t="s">
        <v>84</v>
      </c>
      <c r="M6" s="45" t="s">
        <v>84</v>
      </c>
      <c r="N6" s="45" t="s">
        <v>84</v>
      </c>
      <c r="O6" s="45" t="s">
        <v>84</v>
      </c>
      <c r="P6" s="45" t="s">
        <v>84</v>
      </c>
      <c r="Q6" s="45" t="s">
        <v>84</v>
      </c>
    </row>
    <row r="7" spans="1:19" ht="21" x14ac:dyDescent="0.45">
      <c r="A7" s="47" t="s">
        <v>3</v>
      </c>
      <c r="C7" s="45" t="s">
        <v>7</v>
      </c>
      <c r="E7" s="45" t="s">
        <v>105</v>
      </c>
      <c r="G7" s="45" t="s">
        <v>106</v>
      </c>
      <c r="I7" s="45" t="s">
        <v>107</v>
      </c>
      <c r="K7" s="45" t="s">
        <v>7</v>
      </c>
      <c r="M7" s="45" t="s">
        <v>105</v>
      </c>
      <c r="O7" s="45" t="s">
        <v>106</v>
      </c>
      <c r="Q7" s="45" t="s">
        <v>107</v>
      </c>
    </row>
    <row r="8" spans="1:19" ht="21" x14ac:dyDescent="0.55000000000000004">
      <c r="A8" s="2" t="s">
        <v>47</v>
      </c>
      <c r="C8" s="28">
        <v>2200000</v>
      </c>
      <c r="D8" s="28"/>
      <c r="E8" s="28">
        <v>51654814200</v>
      </c>
      <c r="F8" s="28"/>
      <c r="G8" s="28">
        <v>71678200000</v>
      </c>
      <c r="H8" s="28"/>
      <c r="I8" s="28">
        <v>-20023385800</v>
      </c>
      <c r="J8" s="28"/>
      <c r="K8" s="28">
        <v>2200000</v>
      </c>
      <c r="L8" s="28"/>
      <c r="M8" s="28">
        <v>51654814231</v>
      </c>
      <c r="N8" s="28"/>
      <c r="O8" s="28">
        <v>71678200000</v>
      </c>
      <c r="P8" s="28"/>
      <c r="Q8" s="28">
        <f>-20023385800+31</f>
        <v>-20023385769</v>
      </c>
      <c r="S8" s="41"/>
    </row>
    <row r="9" spans="1:19" ht="21" x14ac:dyDescent="0.55000000000000004">
      <c r="A9" s="2" t="s">
        <v>40</v>
      </c>
      <c r="C9" s="28">
        <v>6844597</v>
      </c>
      <c r="D9" s="28"/>
      <c r="E9" s="28">
        <v>102126113434</v>
      </c>
      <c r="F9" s="28"/>
      <c r="G9" s="28">
        <v>107229017170</v>
      </c>
      <c r="H9" s="28"/>
      <c r="I9" s="28">
        <v>-5102903735</v>
      </c>
      <c r="J9" s="28"/>
      <c r="K9" s="28">
        <v>6844597</v>
      </c>
      <c r="L9" s="28"/>
      <c r="M9" s="28">
        <v>102126113434</v>
      </c>
      <c r="N9" s="28"/>
      <c r="O9" s="28">
        <v>110400828219</v>
      </c>
      <c r="P9" s="28"/>
      <c r="Q9" s="28">
        <f t="shared" ref="Q9:Q39" si="0">M9-O9</f>
        <v>-8274714785</v>
      </c>
      <c r="S9" s="41"/>
    </row>
    <row r="10" spans="1:19" ht="21" x14ac:dyDescent="0.55000000000000004">
      <c r="A10" s="2" t="s">
        <v>27</v>
      </c>
      <c r="C10" s="28">
        <v>1073107</v>
      </c>
      <c r="D10" s="28"/>
      <c r="E10" s="28">
        <v>15200788690</v>
      </c>
      <c r="F10" s="28"/>
      <c r="G10" s="28">
        <v>18422289170</v>
      </c>
      <c r="H10" s="28"/>
      <c r="I10" s="28">
        <v>-3221500479</v>
      </c>
      <c r="J10" s="28"/>
      <c r="K10" s="28">
        <v>1073107</v>
      </c>
      <c r="L10" s="28"/>
      <c r="M10" s="28">
        <v>15200788690</v>
      </c>
      <c r="N10" s="28"/>
      <c r="O10" s="28">
        <v>20050634419</v>
      </c>
      <c r="P10" s="28"/>
      <c r="Q10" s="28">
        <f t="shared" si="0"/>
        <v>-4849845729</v>
      </c>
      <c r="S10" s="41"/>
    </row>
    <row r="11" spans="1:19" ht="21" x14ac:dyDescent="0.55000000000000004">
      <c r="A11" s="2" t="s">
        <v>20</v>
      </c>
      <c r="C11" s="28">
        <v>513929</v>
      </c>
      <c r="D11" s="28"/>
      <c r="E11" s="28">
        <v>76804364549</v>
      </c>
      <c r="F11" s="28"/>
      <c r="G11" s="28">
        <v>76076992951</v>
      </c>
      <c r="H11" s="28"/>
      <c r="I11" s="28">
        <v>727371598</v>
      </c>
      <c r="J11" s="28"/>
      <c r="K11" s="28">
        <v>513929</v>
      </c>
      <c r="L11" s="28"/>
      <c r="M11" s="28">
        <v>76804364549</v>
      </c>
      <c r="N11" s="28"/>
      <c r="O11" s="28">
        <v>78094638516</v>
      </c>
      <c r="P11" s="28"/>
      <c r="Q11" s="28">
        <f t="shared" si="0"/>
        <v>-1290273967</v>
      </c>
      <c r="S11" s="41"/>
    </row>
    <row r="12" spans="1:19" ht="21" x14ac:dyDescent="0.55000000000000004">
      <c r="A12" s="2" t="s">
        <v>22</v>
      </c>
      <c r="C12" s="28">
        <v>361922</v>
      </c>
      <c r="D12" s="28"/>
      <c r="E12" s="28">
        <v>25428442110</v>
      </c>
      <c r="F12" s="28"/>
      <c r="G12" s="28">
        <v>24631993317</v>
      </c>
      <c r="H12" s="28"/>
      <c r="I12" s="28">
        <v>796448793</v>
      </c>
      <c r="J12" s="28"/>
      <c r="K12" s="28">
        <v>361922</v>
      </c>
      <c r="L12" s="28"/>
      <c r="M12" s="28">
        <v>25428442110</v>
      </c>
      <c r="N12" s="28"/>
      <c r="O12" s="28">
        <v>29970041820</v>
      </c>
      <c r="P12" s="28"/>
      <c r="Q12" s="28">
        <f t="shared" si="0"/>
        <v>-4541599710</v>
      </c>
      <c r="S12" s="41"/>
    </row>
    <row r="13" spans="1:19" ht="21" x14ac:dyDescent="0.55000000000000004">
      <c r="A13" s="2" t="s">
        <v>29</v>
      </c>
      <c r="C13" s="28">
        <v>7899461</v>
      </c>
      <c r="D13" s="28"/>
      <c r="E13" s="28">
        <v>72792296849</v>
      </c>
      <c r="F13" s="28"/>
      <c r="G13" s="28">
        <v>75210307004</v>
      </c>
      <c r="H13" s="28"/>
      <c r="I13" s="28">
        <v>-2418010154</v>
      </c>
      <c r="J13" s="28"/>
      <c r="K13" s="28">
        <v>7899461</v>
      </c>
      <c r="L13" s="28"/>
      <c r="M13" s="28">
        <v>72792296849</v>
      </c>
      <c r="N13" s="28"/>
      <c r="O13" s="28">
        <v>90224756297</v>
      </c>
      <c r="P13" s="28"/>
      <c r="Q13" s="28">
        <f t="shared" si="0"/>
        <v>-17432459448</v>
      </c>
      <c r="S13" s="41"/>
    </row>
    <row r="14" spans="1:19" ht="21" x14ac:dyDescent="0.55000000000000004">
      <c r="A14" s="2" t="s">
        <v>21</v>
      </c>
      <c r="C14" s="28">
        <v>2200000</v>
      </c>
      <c r="D14" s="28"/>
      <c r="E14" s="28">
        <v>65060572500</v>
      </c>
      <c r="F14" s="28"/>
      <c r="G14" s="28">
        <v>59995651100</v>
      </c>
      <c r="H14" s="28"/>
      <c r="I14" s="28">
        <v>5064921400</v>
      </c>
      <c r="J14" s="28"/>
      <c r="K14" s="28">
        <v>2200000</v>
      </c>
      <c r="L14" s="28"/>
      <c r="M14" s="28">
        <v>65060572500</v>
      </c>
      <c r="N14" s="28"/>
      <c r="O14" s="28">
        <v>73878037897</v>
      </c>
      <c r="P14" s="28"/>
      <c r="Q14" s="28">
        <f t="shared" si="0"/>
        <v>-8817465397</v>
      </c>
      <c r="S14" s="41"/>
    </row>
    <row r="15" spans="1:19" ht="21" x14ac:dyDescent="0.55000000000000004">
      <c r="A15" s="2" t="s">
        <v>26</v>
      </c>
      <c r="C15" s="28">
        <v>13055</v>
      </c>
      <c r="D15" s="28"/>
      <c r="E15" s="28">
        <v>1029607809</v>
      </c>
      <c r="F15" s="28"/>
      <c r="G15" s="28">
        <v>1375025209</v>
      </c>
      <c r="H15" s="28"/>
      <c r="I15" s="28">
        <v>-345417399</v>
      </c>
      <c r="J15" s="28"/>
      <c r="K15" s="28">
        <v>13055</v>
      </c>
      <c r="L15" s="28"/>
      <c r="M15" s="28">
        <v>1029607809</v>
      </c>
      <c r="N15" s="28"/>
      <c r="O15" s="28">
        <v>479330393</v>
      </c>
      <c r="P15" s="28"/>
      <c r="Q15" s="28">
        <f t="shared" si="0"/>
        <v>550277416</v>
      </c>
      <c r="S15" s="41"/>
    </row>
    <row r="16" spans="1:19" ht="21" x14ac:dyDescent="0.55000000000000004">
      <c r="A16" s="2" t="s">
        <v>23</v>
      </c>
      <c r="C16" s="28">
        <v>1000000</v>
      </c>
      <c r="D16" s="28"/>
      <c r="E16" s="28">
        <v>82256643450</v>
      </c>
      <c r="F16" s="28"/>
      <c r="G16" s="28">
        <v>78577536794</v>
      </c>
      <c r="H16" s="28"/>
      <c r="I16" s="28">
        <v>3679106656</v>
      </c>
      <c r="J16" s="28"/>
      <c r="K16" s="28">
        <v>1000000</v>
      </c>
      <c r="L16" s="28"/>
      <c r="M16" s="28">
        <v>82256643450</v>
      </c>
      <c r="N16" s="28"/>
      <c r="O16" s="28">
        <v>90266899771</v>
      </c>
      <c r="P16" s="28"/>
      <c r="Q16" s="28">
        <f t="shared" si="0"/>
        <v>-8010256321</v>
      </c>
      <c r="S16" s="41"/>
    </row>
    <row r="17" spans="1:19" ht="21" x14ac:dyDescent="0.55000000000000004">
      <c r="A17" s="2" t="s">
        <v>28</v>
      </c>
      <c r="C17" s="28">
        <v>9927500</v>
      </c>
      <c r="D17" s="28"/>
      <c r="E17" s="28">
        <v>112993539243</v>
      </c>
      <c r="F17" s="28"/>
      <c r="G17" s="28">
        <v>101644843162</v>
      </c>
      <c r="H17" s="28"/>
      <c r="I17" s="28">
        <v>11348696081</v>
      </c>
      <c r="J17" s="28"/>
      <c r="K17" s="28">
        <v>9927500</v>
      </c>
      <c r="L17" s="28"/>
      <c r="M17" s="28">
        <v>112993539243</v>
      </c>
      <c r="N17" s="28"/>
      <c r="O17" s="28">
        <v>133865601650</v>
      </c>
      <c r="P17" s="28"/>
      <c r="Q17" s="28">
        <f t="shared" si="0"/>
        <v>-20872062407</v>
      </c>
      <c r="S17" s="41"/>
    </row>
    <row r="18" spans="1:19" ht="21" x14ac:dyDescent="0.55000000000000004">
      <c r="A18" s="2" t="s">
        <v>38</v>
      </c>
      <c r="C18" s="28">
        <v>5549489</v>
      </c>
      <c r="D18" s="28"/>
      <c r="E18" s="28">
        <v>109501920377</v>
      </c>
      <c r="F18" s="28"/>
      <c r="G18" s="28">
        <v>96296388505</v>
      </c>
      <c r="H18" s="28"/>
      <c r="I18" s="28">
        <v>13205531872</v>
      </c>
      <c r="J18" s="28"/>
      <c r="K18" s="28">
        <v>5549489</v>
      </c>
      <c r="L18" s="28"/>
      <c r="M18" s="28">
        <v>109501920377</v>
      </c>
      <c r="N18" s="28"/>
      <c r="O18" s="28">
        <v>129306046016</v>
      </c>
      <c r="P18" s="28"/>
      <c r="Q18" s="28">
        <f t="shared" si="0"/>
        <v>-19804125639</v>
      </c>
    </row>
    <row r="19" spans="1:19" ht="21" x14ac:dyDescent="0.55000000000000004">
      <c r="A19" s="2" t="s">
        <v>16</v>
      </c>
      <c r="C19" s="28">
        <v>13000000</v>
      </c>
      <c r="D19" s="28"/>
      <c r="E19" s="28">
        <v>112827657150</v>
      </c>
      <c r="F19" s="28"/>
      <c r="G19" s="28">
        <v>121498755300</v>
      </c>
      <c r="H19" s="28"/>
      <c r="I19" s="28">
        <v>-8671098150</v>
      </c>
      <c r="J19" s="28"/>
      <c r="K19" s="28">
        <v>13000000</v>
      </c>
      <c r="L19" s="28"/>
      <c r="M19" s="28">
        <v>112827657150</v>
      </c>
      <c r="N19" s="28"/>
      <c r="O19" s="28">
        <v>138936039480</v>
      </c>
      <c r="P19" s="28"/>
      <c r="Q19" s="28">
        <f t="shared" si="0"/>
        <v>-26108382330</v>
      </c>
    </row>
    <row r="20" spans="1:19" ht="21" x14ac:dyDescent="0.55000000000000004">
      <c r="A20" s="2" t="s">
        <v>18</v>
      </c>
      <c r="C20" s="28">
        <v>15663064</v>
      </c>
      <c r="D20" s="28"/>
      <c r="E20" s="28">
        <v>294908884357</v>
      </c>
      <c r="F20" s="28"/>
      <c r="G20" s="28">
        <v>470628662088</v>
      </c>
      <c r="H20" s="28"/>
      <c r="I20" s="28">
        <v>-175719777730</v>
      </c>
      <c r="J20" s="28"/>
      <c r="K20" s="28">
        <v>15663064</v>
      </c>
      <c r="L20" s="28"/>
      <c r="M20" s="28">
        <v>294908884357</v>
      </c>
      <c r="N20" s="28"/>
      <c r="O20" s="28">
        <v>475161255141</v>
      </c>
      <c r="P20" s="28"/>
      <c r="Q20" s="28">
        <f t="shared" si="0"/>
        <v>-180252370784</v>
      </c>
    </row>
    <row r="21" spans="1:19" ht="21" x14ac:dyDescent="0.55000000000000004">
      <c r="A21" s="2" t="s">
        <v>48</v>
      </c>
      <c r="C21" s="28">
        <v>21716</v>
      </c>
      <c r="D21" s="28"/>
      <c r="E21" s="28">
        <v>347158753</v>
      </c>
      <c r="F21" s="28"/>
      <c r="G21" s="28">
        <v>170451628</v>
      </c>
      <c r="H21" s="28"/>
      <c r="I21" s="28">
        <v>176707125</v>
      </c>
      <c r="J21" s="28"/>
      <c r="K21" s="28">
        <v>21716</v>
      </c>
      <c r="L21" s="28"/>
      <c r="M21" s="28">
        <v>347158753</v>
      </c>
      <c r="N21" s="28"/>
      <c r="O21" s="28">
        <v>170451628</v>
      </c>
      <c r="P21" s="28"/>
      <c r="Q21" s="28">
        <f t="shared" si="0"/>
        <v>176707125</v>
      </c>
    </row>
    <row r="22" spans="1:19" ht="21" x14ac:dyDescent="0.55000000000000004">
      <c r="A22" s="2" t="s">
        <v>45</v>
      </c>
      <c r="C22" s="28">
        <v>276655</v>
      </c>
      <c r="D22" s="28"/>
      <c r="E22" s="28">
        <v>867928097</v>
      </c>
      <c r="F22" s="28"/>
      <c r="G22" s="28">
        <v>609482472</v>
      </c>
      <c r="H22" s="28"/>
      <c r="I22" s="28">
        <v>258445625</v>
      </c>
      <c r="J22" s="28"/>
      <c r="K22" s="28">
        <v>276655</v>
      </c>
      <c r="L22" s="28"/>
      <c r="M22" s="28">
        <v>867928097</v>
      </c>
      <c r="N22" s="28"/>
      <c r="O22" s="28">
        <v>609482472</v>
      </c>
      <c r="P22" s="28"/>
      <c r="Q22" s="28">
        <f t="shared" si="0"/>
        <v>258445625</v>
      </c>
    </row>
    <row r="23" spans="1:19" ht="21" x14ac:dyDescent="0.55000000000000004">
      <c r="A23" s="2" t="s">
        <v>44</v>
      </c>
      <c r="C23" s="28">
        <v>1659932</v>
      </c>
      <c r="D23" s="28"/>
      <c r="E23" s="28">
        <v>5618438652</v>
      </c>
      <c r="F23" s="28"/>
      <c r="G23" s="28">
        <v>4967802523</v>
      </c>
      <c r="H23" s="28"/>
      <c r="I23" s="28">
        <v>650636129</v>
      </c>
      <c r="J23" s="28"/>
      <c r="K23" s="28">
        <v>1659932</v>
      </c>
      <c r="L23" s="28"/>
      <c r="M23" s="28">
        <v>5618438652</v>
      </c>
      <c r="N23" s="28"/>
      <c r="O23" s="28">
        <v>4967802523</v>
      </c>
      <c r="P23" s="28"/>
      <c r="Q23" s="28">
        <f t="shared" si="0"/>
        <v>650636129</v>
      </c>
    </row>
    <row r="24" spans="1:19" ht="21" x14ac:dyDescent="0.55000000000000004">
      <c r="A24" s="2" t="s">
        <v>33</v>
      </c>
      <c r="C24" s="28">
        <v>1301757</v>
      </c>
      <c r="D24" s="28"/>
      <c r="E24" s="28">
        <v>10390912713</v>
      </c>
      <c r="F24" s="28"/>
      <c r="G24" s="28">
        <v>5686074884</v>
      </c>
      <c r="H24" s="28"/>
      <c r="I24" s="28">
        <v>4704837829</v>
      </c>
      <c r="J24" s="28"/>
      <c r="K24" s="28">
        <v>1301757</v>
      </c>
      <c r="L24" s="28"/>
      <c r="M24" s="28">
        <v>10390912713</v>
      </c>
      <c r="N24" s="28"/>
      <c r="O24" s="28">
        <v>17456215759</v>
      </c>
      <c r="P24" s="28"/>
      <c r="Q24" s="28">
        <f t="shared" si="0"/>
        <v>-7065303046</v>
      </c>
    </row>
    <row r="25" spans="1:19" ht="21" x14ac:dyDescent="0.55000000000000004">
      <c r="A25" s="2" t="s">
        <v>32</v>
      </c>
      <c r="C25" s="28">
        <v>7605975</v>
      </c>
      <c r="D25" s="28"/>
      <c r="E25" s="28">
        <v>63661257758</v>
      </c>
      <c r="F25" s="28"/>
      <c r="G25" s="28">
        <v>65475830426</v>
      </c>
      <c r="H25" s="28"/>
      <c r="I25" s="28">
        <v>-1814572667</v>
      </c>
      <c r="J25" s="28"/>
      <c r="K25" s="28">
        <v>7605975</v>
      </c>
      <c r="L25" s="28"/>
      <c r="M25" s="28">
        <v>63661257758</v>
      </c>
      <c r="N25" s="28"/>
      <c r="O25" s="28">
        <v>156506892589</v>
      </c>
      <c r="P25" s="28"/>
      <c r="Q25" s="28">
        <f t="shared" si="0"/>
        <v>-92845634831</v>
      </c>
    </row>
    <row r="26" spans="1:19" ht="21" x14ac:dyDescent="0.55000000000000004">
      <c r="A26" s="2" t="s">
        <v>34</v>
      </c>
      <c r="C26" s="28">
        <v>8300000</v>
      </c>
      <c r="D26" s="28"/>
      <c r="E26" s="28">
        <v>89271654300</v>
      </c>
      <c r="F26" s="28"/>
      <c r="G26" s="28">
        <v>78463348650</v>
      </c>
      <c r="H26" s="28"/>
      <c r="I26" s="28">
        <v>10808305650</v>
      </c>
      <c r="J26" s="28"/>
      <c r="K26" s="28">
        <v>8300000</v>
      </c>
      <c r="L26" s="28"/>
      <c r="M26" s="28">
        <v>89271654300</v>
      </c>
      <c r="N26" s="28"/>
      <c r="O26" s="28">
        <v>107010476550</v>
      </c>
      <c r="P26" s="28"/>
      <c r="Q26" s="28">
        <f t="shared" si="0"/>
        <v>-17738822250</v>
      </c>
    </row>
    <row r="27" spans="1:19" ht="21" x14ac:dyDescent="0.55000000000000004">
      <c r="A27" s="2" t="s">
        <v>42</v>
      </c>
      <c r="C27" s="28">
        <v>10181836</v>
      </c>
      <c r="D27" s="28"/>
      <c r="E27" s="28">
        <v>116799272034</v>
      </c>
      <c r="F27" s="28"/>
      <c r="G27" s="28">
        <v>126110825784</v>
      </c>
      <c r="H27" s="28"/>
      <c r="I27" s="28">
        <v>-9311553749</v>
      </c>
      <c r="J27" s="28"/>
      <c r="K27" s="28">
        <v>10181836</v>
      </c>
      <c r="L27" s="28"/>
      <c r="M27" s="28">
        <v>116799272034</v>
      </c>
      <c r="N27" s="28"/>
      <c r="O27" s="28">
        <v>160927939754</v>
      </c>
      <c r="P27" s="28"/>
      <c r="Q27" s="28">
        <f t="shared" si="0"/>
        <v>-44128667720</v>
      </c>
    </row>
    <row r="28" spans="1:19" ht="21" x14ac:dyDescent="0.55000000000000004">
      <c r="A28" s="2" t="s">
        <v>37</v>
      </c>
      <c r="C28" s="28">
        <v>45631189</v>
      </c>
      <c r="D28" s="28"/>
      <c r="E28" s="28">
        <v>57289280166</v>
      </c>
      <c r="F28" s="28"/>
      <c r="G28" s="28">
        <v>53705865175</v>
      </c>
      <c r="H28" s="28"/>
      <c r="I28" s="28">
        <v>3583414991</v>
      </c>
      <c r="J28" s="28"/>
      <c r="K28" s="28">
        <v>45631189</v>
      </c>
      <c r="L28" s="28"/>
      <c r="M28" s="28">
        <v>57289280166</v>
      </c>
      <c r="N28" s="28"/>
      <c r="O28" s="28">
        <v>93003740469</v>
      </c>
      <c r="P28" s="28"/>
      <c r="Q28" s="28">
        <f t="shared" si="0"/>
        <v>-35714460303</v>
      </c>
    </row>
    <row r="29" spans="1:19" ht="21" x14ac:dyDescent="0.55000000000000004">
      <c r="A29" s="2" t="s">
        <v>30</v>
      </c>
      <c r="C29" s="28">
        <v>7100000</v>
      </c>
      <c r="D29" s="28"/>
      <c r="E29" s="28">
        <v>52297964550</v>
      </c>
      <c r="F29" s="28"/>
      <c r="G29" s="28">
        <v>48133889100</v>
      </c>
      <c r="H29" s="28"/>
      <c r="I29" s="28">
        <v>4164075450</v>
      </c>
      <c r="J29" s="28"/>
      <c r="K29" s="28">
        <v>7100000</v>
      </c>
      <c r="L29" s="28"/>
      <c r="M29" s="28">
        <v>52297964550</v>
      </c>
      <c r="N29" s="28"/>
      <c r="O29" s="28">
        <v>71001015299</v>
      </c>
      <c r="P29" s="28"/>
      <c r="Q29" s="28">
        <f t="shared" si="0"/>
        <v>-18703050749</v>
      </c>
    </row>
    <row r="30" spans="1:19" ht="21" x14ac:dyDescent="0.55000000000000004">
      <c r="A30" s="2" t="s">
        <v>19</v>
      </c>
      <c r="C30" s="28">
        <v>1000000</v>
      </c>
      <c r="D30" s="28"/>
      <c r="E30" s="28">
        <v>27236970000</v>
      </c>
      <c r="F30" s="28"/>
      <c r="G30" s="28">
        <v>24165355500</v>
      </c>
      <c r="H30" s="28"/>
      <c r="I30" s="28">
        <v>3071614500</v>
      </c>
      <c r="J30" s="28"/>
      <c r="K30" s="28">
        <v>1000000</v>
      </c>
      <c r="L30" s="28"/>
      <c r="M30" s="28">
        <v>27236970000</v>
      </c>
      <c r="N30" s="28"/>
      <c r="O30" s="28">
        <v>28386317965</v>
      </c>
      <c r="P30" s="28"/>
      <c r="Q30" s="28">
        <f t="shared" si="0"/>
        <v>-1149347965</v>
      </c>
    </row>
    <row r="31" spans="1:19" ht="21" x14ac:dyDescent="0.55000000000000004">
      <c r="A31" s="2" t="s">
        <v>36</v>
      </c>
      <c r="C31" s="28">
        <v>24201559</v>
      </c>
      <c r="D31" s="28"/>
      <c r="E31" s="28">
        <v>242500202017</v>
      </c>
      <c r="F31" s="28"/>
      <c r="G31" s="28">
        <v>209652580134</v>
      </c>
      <c r="H31" s="28"/>
      <c r="I31" s="28">
        <v>32847621883</v>
      </c>
      <c r="J31" s="28"/>
      <c r="K31" s="28">
        <v>24201559</v>
      </c>
      <c r="L31" s="28"/>
      <c r="M31" s="28">
        <v>242500202017</v>
      </c>
      <c r="N31" s="28"/>
      <c r="O31" s="28">
        <v>241522617169</v>
      </c>
      <c r="P31" s="28"/>
      <c r="Q31" s="28">
        <f t="shared" si="0"/>
        <v>977584848</v>
      </c>
    </row>
    <row r="32" spans="1:19" ht="21" x14ac:dyDescent="0.55000000000000004">
      <c r="A32" s="2" t="s">
        <v>17</v>
      </c>
      <c r="C32" s="28">
        <v>13239716</v>
      </c>
      <c r="D32" s="28"/>
      <c r="E32" s="28">
        <v>51380308548</v>
      </c>
      <c r="F32" s="28"/>
      <c r="G32" s="28">
        <v>63870040314</v>
      </c>
      <c r="H32" s="28"/>
      <c r="I32" s="28">
        <v>-12489731765</v>
      </c>
      <c r="J32" s="28"/>
      <c r="K32" s="28">
        <v>13239716</v>
      </c>
      <c r="L32" s="28"/>
      <c r="M32" s="28">
        <v>51380308548</v>
      </c>
      <c r="N32" s="28"/>
      <c r="O32" s="28">
        <v>64356995242</v>
      </c>
      <c r="P32" s="28"/>
      <c r="Q32" s="28">
        <f t="shared" si="0"/>
        <v>-12976686694</v>
      </c>
    </row>
    <row r="33" spans="1:17" ht="21" x14ac:dyDescent="0.55000000000000004">
      <c r="A33" s="2" t="s">
        <v>35</v>
      </c>
      <c r="C33" s="28">
        <v>6951664</v>
      </c>
      <c r="D33" s="28"/>
      <c r="E33" s="28">
        <v>67928264720</v>
      </c>
      <c r="F33" s="28"/>
      <c r="G33" s="28">
        <v>63160156616</v>
      </c>
      <c r="H33" s="28"/>
      <c r="I33" s="28">
        <v>4768108104</v>
      </c>
      <c r="J33" s="28"/>
      <c r="K33" s="28">
        <v>6951664</v>
      </c>
      <c r="L33" s="28"/>
      <c r="M33" s="28">
        <v>67928264720</v>
      </c>
      <c r="N33" s="28"/>
      <c r="O33" s="28">
        <v>91561496209</v>
      </c>
      <c r="P33" s="28"/>
      <c r="Q33" s="28">
        <f t="shared" si="0"/>
        <v>-23633231489</v>
      </c>
    </row>
    <row r="34" spans="1:17" ht="21" x14ac:dyDescent="0.55000000000000004">
      <c r="A34" s="2" t="s">
        <v>39</v>
      </c>
      <c r="C34" s="28">
        <v>969025</v>
      </c>
      <c r="D34" s="28"/>
      <c r="E34" s="28">
        <v>141968045596</v>
      </c>
      <c r="F34" s="28"/>
      <c r="G34" s="28">
        <v>143581504925</v>
      </c>
      <c r="H34" s="28"/>
      <c r="I34" s="28">
        <v>-1613459328</v>
      </c>
      <c r="J34" s="28"/>
      <c r="K34" s="28">
        <v>969025</v>
      </c>
      <c r="L34" s="28"/>
      <c r="M34" s="28">
        <v>141968045596</v>
      </c>
      <c r="N34" s="28"/>
      <c r="O34" s="28">
        <v>181797854447</v>
      </c>
      <c r="P34" s="28"/>
      <c r="Q34" s="28">
        <f t="shared" si="0"/>
        <v>-39829808851</v>
      </c>
    </row>
    <row r="35" spans="1:17" ht="21" x14ac:dyDescent="0.55000000000000004">
      <c r="A35" s="2" t="s">
        <v>31</v>
      </c>
      <c r="C35" s="28">
        <v>0</v>
      </c>
      <c r="D35" s="28"/>
      <c r="E35" s="28">
        <v>0</v>
      </c>
      <c r="F35" s="28"/>
      <c r="G35" s="28">
        <v>0</v>
      </c>
      <c r="H35" s="28"/>
      <c r="I35" s="28">
        <v>0</v>
      </c>
      <c r="J35" s="28"/>
      <c r="K35" s="28">
        <v>334132</v>
      </c>
      <c r="L35" s="28"/>
      <c r="M35" s="28">
        <f>2095828101-31</f>
        <v>2095828070</v>
      </c>
      <c r="N35" s="28"/>
      <c r="O35" s="28">
        <v>2342590065</v>
      </c>
      <c r="P35" s="28"/>
      <c r="Q35" s="28">
        <f>M35-O35</f>
        <v>-246761995</v>
      </c>
    </row>
    <row r="36" spans="1:17" ht="21" x14ac:dyDescent="0.55000000000000004">
      <c r="A36" s="2" t="s">
        <v>25</v>
      </c>
      <c r="C36" s="28">
        <v>0</v>
      </c>
      <c r="D36" s="28"/>
      <c r="E36" s="28">
        <v>0</v>
      </c>
      <c r="F36" s="28"/>
      <c r="G36" s="28">
        <v>-866060911</v>
      </c>
      <c r="H36" s="28"/>
      <c r="I36" s="28">
        <v>866060911</v>
      </c>
      <c r="J36" s="28"/>
      <c r="K36" s="28">
        <v>0</v>
      </c>
      <c r="L36" s="28"/>
      <c r="M36" s="28">
        <v>0</v>
      </c>
      <c r="N36" s="28"/>
      <c r="O36" s="28">
        <v>0</v>
      </c>
      <c r="P36" s="28"/>
      <c r="Q36" s="28">
        <f t="shared" si="0"/>
        <v>0</v>
      </c>
    </row>
    <row r="37" spans="1:17" ht="21" x14ac:dyDescent="0.55000000000000004">
      <c r="A37" s="2" t="s">
        <v>24</v>
      </c>
      <c r="C37" s="28">
        <v>0</v>
      </c>
      <c r="D37" s="28"/>
      <c r="E37" s="28">
        <v>0</v>
      </c>
      <c r="F37" s="28"/>
      <c r="G37" s="28">
        <v>340816671</v>
      </c>
      <c r="H37" s="28"/>
      <c r="I37" s="28">
        <v>-340816671</v>
      </c>
      <c r="J37" s="28"/>
      <c r="K37" s="28">
        <v>0</v>
      </c>
      <c r="L37" s="28"/>
      <c r="M37" s="28">
        <v>0</v>
      </c>
      <c r="N37" s="28"/>
      <c r="O37" s="28">
        <v>0</v>
      </c>
      <c r="P37" s="28"/>
      <c r="Q37" s="28">
        <f t="shared" si="0"/>
        <v>0</v>
      </c>
    </row>
    <row r="38" spans="1:17" ht="21" x14ac:dyDescent="0.55000000000000004">
      <c r="A38" s="2" t="s">
        <v>43</v>
      </c>
      <c r="C38" s="28">
        <v>0</v>
      </c>
      <c r="D38" s="28"/>
      <c r="E38" s="28">
        <v>0</v>
      </c>
      <c r="F38" s="28"/>
      <c r="G38" s="28">
        <v>-34160528250</v>
      </c>
      <c r="H38" s="28"/>
      <c r="I38" s="28">
        <v>34160528250</v>
      </c>
      <c r="J38" s="28"/>
      <c r="K38" s="28">
        <v>0</v>
      </c>
      <c r="L38" s="28"/>
      <c r="M38" s="28">
        <v>0</v>
      </c>
      <c r="N38" s="28"/>
      <c r="O38" s="28">
        <v>0</v>
      </c>
      <c r="P38" s="28"/>
      <c r="Q38" s="28">
        <f t="shared" si="0"/>
        <v>0</v>
      </c>
    </row>
    <row r="39" spans="1:17" ht="21" x14ac:dyDescent="0.55000000000000004">
      <c r="A39" s="2" t="s">
        <v>41</v>
      </c>
      <c r="C39" s="28">
        <v>0</v>
      </c>
      <c r="D39" s="28"/>
      <c r="E39" s="28">
        <v>0</v>
      </c>
      <c r="F39" s="28"/>
      <c r="G39" s="28">
        <v>193434921</v>
      </c>
      <c r="H39" s="28"/>
      <c r="I39" s="28">
        <v>-193434921</v>
      </c>
      <c r="J39" s="28"/>
      <c r="K39" s="28">
        <v>0</v>
      </c>
      <c r="L39" s="28"/>
      <c r="M39" s="28">
        <v>0</v>
      </c>
      <c r="N39" s="28"/>
      <c r="O39" s="28">
        <v>0</v>
      </c>
      <c r="P39" s="28"/>
      <c r="Q39" s="28">
        <f t="shared" si="0"/>
        <v>0</v>
      </c>
    </row>
    <row r="40" spans="1:17" ht="21" x14ac:dyDescent="0.55000000000000004">
      <c r="A40" s="2" t="s">
        <v>15</v>
      </c>
      <c r="C40" s="28">
        <v>0</v>
      </c>
      <c r="D40" s="28"/>
      <c r="E40" s="28">
        <v>0</v>
      </c>
      <c r="F40" s="28"/>
      <c r="G40" s="28">
        <v>-23101722000</v>
      </c>
      <c r="H40" s="28"/>
      <c r="I40" s="28">
        <f>23101722000-9</f>
        <v>23101721991</v>
      </c>
      <c r="J40" s="28"/>
      <c r="K40" s="28">
        <v>0</v>
      </c>
      <c r="L40" s="28"/>
      <c r="M40" s="28">
        <v>0</v>
      </c>
      <c r="N40" s="28"/>
      <c r="O40" s="28">
        <v>0</v>
      </c>
      <c r="P40" s="28"/>
      <c r="Q40" s="28">
        <v>0</v>
      </c>
    </row>
    <row r="41" spans="1:17" ht="21.75" thickBot="1" x14ac:dyDescent="0.6">
      <c r="A41" s="30" t="s">
        <v>144</v>
      </c>
      <c r="C41" s="6">
        <f>SUM(C8:C40)</f>
        <v>194687148</v>
      </c>
      <c r="D41" s="5"/>
      <c r="E41" s="6">
        <f>SUM(E8:E40)</f>
        <v>2050143302622</v>
      </c>
      <c r="F41" s="5"/>
      <c r="G41" s="6">
        <f>SUM(G8:G40)</f>
        <v>2133424810332</v>
      </c>
      <c r="H41" s="5"/>
      <c r="I41" s="29">
        <f>SUM(I8:I40)</f>
        <v>-83281507710</v>
      </c>
      <c r="J41" s="5"/>
      <c r="K41" s="6">
        <f>SUM(K8:K40)</f>
        <v>195021280</v>
      </c>
      <c r="L41" s="5"/>
      <c r="M41" s="6">
        <f>SUM(M8:M40)</f>
        <v>2052239130723</v>
      </c>
      <c r="N41" s="5"/>
      <c r="O41" s="6">
        <f>SUM(O8:O40)</f>
        <v>2663934197759</v>
      </c>
      <c r="P41" s="5"/>
      <c r="Q41" s="29">
        <f>SUM(Q8:Q40)</f>
        <v>-611695067036</v>
      </c>
    </row>
    <row r="42" spans="1:17" ht="19.5" thickTop="1" x14ac:dyDescent="0.45">
      <c r="E42" s="3"/>
      <c r="G42" s="12"/>
      <c r="I42" s="12"/>
      <c r="M42" s="3"/>
      <c r="O42" s="12"/>
      <c r="Q42" s="12"/>
    </row>
    <row r="43" spans="1:17" x14ac:dyDescent="0.45">
      <c r="E43" s="12"/>
      <c r="M43" s="12"/>
      <c r="O43" s="3"/>
      <c r="Q43" s="12"/>
    </row>
    <row r="44" spans="1:17" x14ac:dyDescent="0.45">
      <c r="I44" s="12"/>
      <c r="O44" s="12"/>
      <c r="Q44" s="12"/>
    </row>
    <row r="46" spans="1:17" x14ac:dyDescent="0.45">
      <c r="Q46" s="12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36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58"/>
  <sheetViews>
    <sheetView rightToLeft="1" view="pageBreakPreview" zoomScale="85" zoomScaleNormal="100" zoomScaleSheetLayoutView="85" workbookViewId="0">
      <selection activeCell="S60" sqref="S60"/>
    </sheetView>
  </sheetViews>
  <sheetFormatPr defaultRowHeight="18.75" x14ac:dyDescent="0.45"/>
  <cols>
    <col min="1" max="1" width="32.5703125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17.7109375" style="1" bestFit="1" customWidth="1"/>
    <col min="6" max="6" width="1" style="1" customWidth="1"/>
    <col min="7" max="7" width="18" style="1" bestFit="1" customWidth="1"/>
    <col min="8" max="8" width="1" style="1" customWidth="1"/>
    <col min="9" max="9" width="23.28515625" style="1" bestFit="1" customWidth="1"/>
    <col min="10" max="10" width="1" style="1" customWidth="1"/>
    <col min="11" max="11" width="13.710937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23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 x14ac:dyDescent="0.4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ht="21" x14ac:dyDescent="0.45">
      <c r="A3" s="42" t="s">
        <v>81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ht="21" x14ac:dyDescent="0.45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6" spans="1:17" ht="21" x14ac:dyDescent="0.45">
      <c r="A6" s="46" t="s">
        <v>3</v>
      </c>
      <c r="C6" s="45" t="s">
        <v>83</v>
      </c>
      <c r="D6" s="45" t="s">
        <v>83</v>
      </c>
      <c r="E6" s="45" t="s">
        <v>83</v>
      </c>
      <c r="F6" s="45" t="s">
        <v>83</v>
      </c>
      <c r="G6" s="45" t="s">
        <v>83</v>
      </c>
      <c r="H6" s="45" t="s">
        <v>83</v>
      </c>
      <c r="I6" s="45" t="s">
        <v>83</v>
      </c>
      <c r="K6" s="45" t="s">
        <v>84</v>
      </c>
      <c r="L6" s="45" t="s">
        <v>84</v>
      </c>
      <c r="M6" s="45" t="s">
        <v>84</v>
      </c>
      <c r="N6" s="45" t="s">
        <v>84</v>
      </c>
      <c r="O6" s="45" t="s">
        <v>84</v>
      </c>
      <c r="P6" s="45" t="s">
        <v>84</v>
      </c>
      <c r="Q6" s="45" t="s">
        <v>84</v>
      </c>
    </row>
    <row r="7" spans="1:17" ht="21" x14ac:dyDescent="0.45">
      <c r="A7" s="47" t="s">
        <v>3</v>
      </c>
      <c r="C7" s="45" t="s">
        <v>7</v>
      </c>
      <c r="E7" s="45" t="s">
        <v>105</v>
      </c>
      <c r="G7" s="45" t="s">
        <v>106</v>
      </c>
      <c r="I7" s="45" t="s">
        <v>108</v>
      </c>
      <c r="K7" s="45" t="s">
        <v>7</v>
      </c>
      <c r="M7" s="45" t="s">
        <v>105</v>
      </c>
      <c r="O7" s="45" t="s">
        <v>106</v>
      </c>
      <c r="Q7" s="45" t="s">
        <v>108</v>
      </c>
    </row>
    <row r="8" spans="1:17" ht="21" x14ac:dyDescent="0.55000000000000004">
      <c r="A8" s="2" t="s">
        <v>33</v>
      </c>
      <c r="C8" s="28">
        <v>1300571</v>
      </c>
      <c r="D8" s="28"/>
      <c r="E8" s="28">
        <v>10546933812</v>
      </c>
      <c r="F8" s="28"/>
      <c r="G8" s="28">
        <v>17440311802</v>
      </c>
      <c r="H8" s="28"/>
      <c r="I8" s="28">
        <v>-6893377990</v>
      </c>
      <c r="J8" s="28"/>
      <c r="K8" s="28">
        <v>1300571</v>
      </c>
      <c r="L8" s="28"/>
      <c r="M8" s="28">
        <v>10546933812</v>
      </c>
      <c r="N8" s="28"/>
      <c r="O8" s="28">
        <v>17440311802</v>
      </c>
      <c r="P8" s="28"/>
      <c r="Q8" s="28">
        <v>-6893377990</v>
      </c>
    </row>
    <row r="9" spans="1:17" ht="21" x14ac:dyDescent="0.55000000000000004">
      <c r="A9" s="2" t="s">
        <v>36</v>
      </c>
      <c r="C9" s="28">
        <v>3300000</v>
      </c>
      <c r="D9" s="28"/>
      <c r="E9" s="28">
        <v>31369458683</v>
      </c>
      <c r="F9" s="28"/>
      <c r="G9" s="28">
        <v>32932780755</v>
      </c>
      <c r="H9" s="28"/>
      <c r="I9" s="28">
        <v>-1563322072</v>
      </c>
      <c r="J9" s="28"/>
      <c r="K9" s="28">
        <v>8282847</v>
      </c>
      <c r="L9" s="28"/>
      <c r="M9" s="28">
        <v>93555723982</v>
      </c>
      <c r="N9" s="28"/>
      <c r="O9" s="28">
        <v>102645712938</v>
      </c>
      <c r="P9" s="28"/>
      <c r="Q9" s="28">
        <v>-9089988956</v>
      </c>
    </row>
    <row r="10" spans="1:17" ht="21" x14ac:dyDescent="0.55000000000000004">
      <c r="A10" s="2" t="s">
        <v>43</v>
      </c>
      <c r="C10" s="28">
        <v>2900000</v>
      </c>
      <c r="D10" s="28"/>
      <c r="E10" s="28">
        <v>40611540814</v>
      </c>
      <c r="F10" s="28"/>
      <c r="G10" s="28">
        <v>76450397400</v>
      </c>
      <c r="H10" s="28"/>
      <c r="I10" s="28">
        <v>-35838856586</v>
      </c>
      <c r="J10" s="28"/>
      <c r="K10" s="28">
        <v>2900000</v>
      </c>
      <c r="L10" s="28"/>
      <c r="M10" s="28">
        <v>40611540814</v>
      </c>
      <c r="N10" s="28"/>
      <c r="O10" s="28">
        <v>76450397400</v>
      </c>
      <c r="P10" s="28"/>
      <c r="Q10" s="28">
        <v>-35838856586</v>
      </c>
    </row>
    <row r="11" spans="1:17" ht="21" x14ac:dyDescent="0.55000000000000004">
      <c r="A11" s="2" t="s">
        <v>18</v>
      </c>
      <c r="C11" s="28">
        <v>224474</v>
      </c>
      <c r="D11" s="28"/>
      <c r="E11" s="28">
        <v>4706196873</v>
      </c>
      <c r="F11" s="28"/>
      <c r="G11" s="28">
        <v>6809737030</v>
      </c>
      <c r="H11" s="28"/>
      <c r="I11" s="28">
        <v>-2103540157</v>
      </c>
      <c r="J11" s="28"/>
      <c r="K11" s="28">
        <v>4048213</v>
      </c>
      <c r="L11" s="28"/>
      <c r="M11" s="28">
        <v>115292638626</v>
      </c>
      <c r="N11" s="28"/>
      <c r="O11" s="28">
        <v>122808281273</v>
      </c>
      <c r="P11" s="28"/>
      <c r="Q11" s="28">
        <v>-7515642647</v>
      </c>
    </row>
    <row r="12" spans="1:17" ht="21" x14ac:dyDescent="0.55000000000000004">
      <c r="A12" s="2" t="s">
        <v>24</v>
      </c>
      <c r="C12" s="28">
        <v>581113</v>
      </c>
      <c r="D12" s="28"/>
      <c r="E12" s="28">
        <v>4274010005</v>
      </c>
      <c r="F12" s="28"/>
      <c r="G12" s="28">
        <v>3887620693</v>
      </c>
      <c r="H12" s="28"/>
      <c r="I12" s="28">
        <v>386389312</v>
      </c>
      <c r="J12" s="28"/>
      <c r="K12" s="28">
        <v>8170991</v>
      </c>
      <c r="L12" s="28"/>
      <c r="M12" s="28">
        <v>51986130850</v>
      </c>
      <c r="N12" s="28"/>
      <c r="O12" s="28">
        <v>54663574351</v>
      </c>
      <c r="P12" s="28"/>
      <c r="Q12" s="28">
        <v>-2677443501</v>
      </c>
    </row>
    <row r="13" spans="1:17" ht="21" x14ac:dyDescent="0.55000000000000004">
      <c r="A13" s="2" t="s">
        <v>46</v>
      </c>
      <c r="C13" s="28">
        <v>265589</v>
      </c>
      <c r="D13" s="28"/>
      <c r="E13" s="28">
        <v>10191287070</v>
      </c>
      <c r="F13" s="28"/>
      <c r="G13" s="28">
        <v>7961772221</v>
      </c>
      <c r="H13" s="28"/>
      <c r="I13" s="28">
        <v>2229514849</v>
      </c>
      <c r="J13" s="28"/>
      <c r="K13" s="28">
        <v>265589</v>
      </c>
      <c r="L13" s="28"/>
      <c r="M13" s="28">
        <v>10191287070</v>
      </c>
      <c r="N13" s="28"/>
      <c r="O13" s="28">
        <v>7961772221</v>
      </c>
      <c r="P13" s="28"/>
      <c r="Q13" s="28">
        <v>2229514849</v>
      </c>
    </row>
    <row r="14" spans="1:17" ht="21" x14ac:dyDescent="0.55000000000000004">
      <c r="A14" s="2" t="s">
        <v>38</v>
      </c>
      <c r="C14" s="28">
        <v>600000</v>
      </c>
      <c r="D14" s="28"/>
      <c r="E14" s="28">
        <v>10151238639</v>
      </c>
      <c r="F14" s="28"/>
      <c r="G14" s="28">
        <v>13980319204</v>
      </c>
      <c r="H14" s="28"/>
      <c r="I14" s="28">
        <v>-3829080565</v>
      </c>
      <c r="J14" s="28"/>
      <c r="K14" s="28">
        <v>1950511</v>
      </c>
      <c r="L14" s="28"/>
      <c r="M14" s="28">
        <v>34202907975</v>
      </c>
      <c r="N14" s="28"/>
      <c r="O14" s="28">
        <v>45447943984</v>
      </c>
      <c r="P14" s="28"/>
      <c r="Q14" s="28">
        <v>-11245036009</v>
      </c>
    </row>
    <row r="15" spans="1:17" ht="21" x14ac:dyDescent="0.55000000000000004">
      <c r="A15" s="2" t="s">
        <v>23</v>
      </c>
      <c r="C15" s="28">
        <v>140000</v>
      </c>
      <c r="D15" s="28"/>
      <c r="E15" s="28">
        <v>11648921518</v>
      </c>
      <c r="F15" s="28"/>
      <c r="G15" s="28">
        <v>12637365970</v>
      </c>
      <c r="H15" s="28"/>
      <c r="I15" s="28">
        <v>-988444452</v>
      </c>
      <c r="J15" s="28"/>
      <c r="K15" s="28">
        <v>560000</v>
      </c>
      <c r="L15" s="28"/>
      <c r="M15" s="28">
        <v>47947426782</v>
      </c>
      <c r="N15" s="28"/>
      <c r="O15" s="28">
        <v>50549463742</v>
      </c>
      <c r="P15" s="28"/>
      <c r="Q15" s="28">
        <v>-2602036960</v>
      </c>
    </row>
    <row r="16" spans="1:17" ht="21" x14ac:dyDescent="0.55000000000000004">
      <c r="A16" s="2" t="s">
        <v>41</v>
      </c>
      <c r="C16" s="28">
        <v>1227389</v>
      </c>
      <c r="D16" s="28"/>
      <c r="E16" s="28">
        <v>16741123230</v>
      </c>
      <c r="F16" s="28"/>
      <c r="G16" s="28">
        <v>17119585922</v>
      </c>
      <c r="H16" s="28"/>
      <c r="I16" s="28">
        <v>-378462692</v>
      </c>
      <c r="J16" s="28"/>
      <c r="K16" s="28">
        <v>1727389</v>
      </c>
      <c r="L16" s="28"/>
      <c r="M16" s="28">
        <v>24956946480</v>
      </c>
      <c r="N16" s="28"/>
      <c r="O16" s="28">
        <v>26334429422</v>
      </c>
      <c r="P16" s="28"/>
      <c r="Q16" s="28">
        <v>-1377482942</v>
      </c>
    </row>
    <row r="17" spans="1:17" ht="21" x14ac:dyDescent="0.55000000000000004">
      <c r="A17" s="2" t="s">
        <v>25</v>
      </c>
      <c r="C17" s="28">
        <v>422327</v>
      </c>
      <c r="D17" s="28"/>
      <c r="E17" s="28">
        <v>4801191618</v>
      </c>
      <c r="F17" s="28"/>
      <c r="G17" s="28">
        <v>5500809175</v>
      </c>
      <c r="H17" s="28"/>
      <c r="I17" s="28">
        <v>-699617557</v>
      </c>
      <c r="J17" s="28"/>
      <c r="K17" s="28">
        <v>422327</v>
      </c>
      <c r="L17" s="28"/>
      <c r="M17" s="28">
        <v>4801191618</v>
      </c>
      <c r="N17" s="28"/>
      <c r="O17" s="28">
        <v>5500809175</v>
      </c>
      <c r="P17" s="28"/>
      <c r="Q17" s="28">
        <v>-699617557</v>
      </c>
    </row>
    <row r="18" spans="1:17" ht="21" x14ac:dyDescent="0.55000000000000004">
      <c r="A18" s="2" t="s">
        <v>15</v>
      </c>
      <c r="C18" s="28">
        <v>2000000</v>
      </c>
      <c r="D18" s="28"/>
      <c r="E18" s="28">
        <v>16875207395</v>
      </c>
      <c r="F18" s="28"/>
      <c r="G18" s="28">
        <v>42465816000</v>
      </c>
      <c r="H18" s="28"/>
      <c r="I18" s="28">
        <v>-25590608605</v>
      </c>
      <c r="J18" s="28"/>
      <c r="K18" s="28">
        <v>2000000</v>
      </c>
      <c r="L18" s="28"/>
      <c r="M18" s="28">
        <v>16875207395</v>
      </c>
      <c r="N18" s="28"/>
      <c r="O18" s="28">
        <v>42465816000</v>
      </c>
      <c r="P18" s="28"/>
      <c r="Q18" s="28">
        <v>-25590608605</v>
      </c>
    </row>
    <row r="19" spans="1:17" ht="21" x14ac:dyDescent="0.55000000000000004">
      <c r="A19" s="2" t="s">
        <v>29</v>
      </c>
      <c r="C19" s="28">
        <v>1540739</v>
      </c>
      <c r="D19" s="28"/>
      <c r="E19" s="28">
        <v>14077573302</v>
      </c>
      <c r="F19" s="28"/>
      <c r="G19" s="28">
        <v>17597757706</v>
      </c>
      <c r="H19" s="28"/>
      <c r="I19" s="28">
        <v>-3520184404</v>
      </c>
      <c r="J19" s="28"/>
      <c r="K19" s="28">
        <v>12731642</v>
      </c>
      <c r="L19" s="28"/>
      <c r="M19" s="28">
        <v>123302574069</v>
      </c>
      <c r="N19" s="28"/>
      <c r="O19" s="28">
        <v>145416161500</v>
      </c>
      <c r="P19" s="28"/>
      <c r="Q19" s="28">
        <v>-22113587431</v>
      </c>
    </row>
    <row r="20" spans="1:17" ht="21" x14ac:dyDescent="0.55000000000000004">
      <c r="A20" s="2" t="s">
        <v>42</v>
      </c>
      <c r="C20" s="28">
        <v>0</v>
      </c>
      <c r="D20" s="28"/>
      <c r="E20" s="28">
        <v>0</v>
      </c>
      <c r="F20" s="28"/>
      <c r="G20" s="28">
        <v>0</v>
      </c>
      <c r="H20" s="28"/>
      <c r="I20" s="28">
        <v>0</v>
      </c>
      <c r="J20" s="28"/>
      <c r="K20" s="28">
        <v>10000000</v>
      </c>
      <c r="L20" s="28"/>
      <c r="M20" s="28">
        <v>123625362661</v>
      </c>
      <c r="N20" s="28"/>
      <c r="O20" s="28">
        <v>158053950051</v>
      </c>
      <c r="P20" s="28"/>
      <c r="Q20" s="28">
        <v>-34428587390</v>
      </c>
    </row>
    <row r="21" spans="1:17" ht="21" x14ac:dyDescent="0.55000000000000004">
      <c r="A21" s="2" t="s">
        <v>39</v>
      </c>
      <c r="C21" s="28">
        <v>0</v>
      </c>
      <c r="D21" s="28"/>
      <c r="E21" s="28">
        <v>0</v>
      </c>
      <c r="F21" s="28"/>
      <c r="G21" s="28">
        <v>0</v>
      </c>
      <c r="H21" s="28"/>
      <c r="I21" s="28">
        <v>0</v>
      </c>
      <c r="J21" s="28"/>
      <c r="K21" s="28">
        <v>45000</v>
      </c>
      <c r="L21" s="28"/>
      <c r="M21" s="28">
        <v>7113004994</v>
      </c>
      <c r="N21" s="28"/>
      <c r="O21" s="28">
        <v>8442407003</v>
      </c>
      <c r="P21" s="28"/>
      <c r="Q21" s="28">
        <v>-1329402009</v>
      </c>
    </row>
    <row r="22" spans="1:17" ht="21" x14ac:dyDescent="0.55000000000000004">
      <c r="A22" s="2" t="s">
        <v>109</v>
      </c>
      <c r="C22" s="28">
        <v>0</v>
      </c>
      <c r="D22" s="28"/>
      <c r="E22" s="28">
        <v>0</v>
      </c>
      <c r="F22" s="28"/>
      <c r="G22" s="28">
        <v>0</v>
      </c>
      <c r="H22" s="28"/>
      <c r="I22" s="28">
        <v>0</v>
      </c>
      <c r="J22" s="28"/>
      <c r="K22" s="28">
        <v>1000000</v>
      </c>
      <c r="L22" s="28"/>
      <c r="M22" s="28">
        <v>107031470682</v>
      </c>
      <c r="N22" s="28"/>
      <c r="O22" s="28">
        <v>114095070900</v>
      </c>
      <c r="P22" s="28"/>
      <c r="Q22" s="28">
        <v>-7063600218</v>
      </c>
    </row>
    <row r="23" spans="1:17" ht="21" x14ac:dyDescent="0.55000000000000004">
      <c r="A23" s="2" t="s">
        <v>110</v>
      </c>
      <c r="C23" s="28">
        <v>0</v>
      </c>
      <c r="D23" s="28"/>
      <c r="E23" s="28">
        <v>0</v>
      </c>
      <c r="F23" s="28"/>
      <c r="G23" s="28">
        <v>0</v>
      </c>
      <c r="H23" s="28"/>
      <c r="I23" s="28">
        <v>0</v>
      </c>
      <c r="J23" s="28"/>
      <c r="K23" s="28">
        <v>2000000</v>
      </c>
      <c r="L23" s="28"/>
      <c r="M23" s="28">
        <v>48880214817</v>
      </c>
      <c r="N23" s="28"/>
      <c r="O23" s="28">
        <v>46242873494</v>
      </c>
      <c r="P23" s="28"/>
      <c r="Q23" s="28">
        <v>2637341323</v>
      </c>
    </row>
    <row r="24" spans="1:17" ht="21" x14ac:dyDescent="0.55000000000000004">
      <c r="A24" s="2" t="s">
        <v>19</v>
      </c>
      <c r="C24" s="28">
        <v>0</v>
      </c>
      <c r="D24" s="28"/>
      <c r="E24" s="28">
        <v>0</v>
      </c>
      <c r="F24" s="28"/>
      <c r="G24" s="28">
        <v>0</v>
      </c>
      <c r="H24" s="28"/>
      <c r="I24" s="28">
        <v>0</v>
      </c>
      <c r="J24" s="28"/>
      <c r="K24" s="28">
        <v>1000000</v>
      </c>
      <c r="L24" s="28"/>
      <c r="M24" s="28">
        <v>27671363757</v>
      </c>
      <c r="N24" s="28"/>
      <c r="O24" s="28">
        <v>28386317969</v>
      </c>
      <c r="P24" s="28"/>
      <c r="Q24" s="28">
        <v>-714954212</v>
      </c>
    </row>
    <row r="25" spans="1:17" ht="21" x14ac:dyDescent="0.55000000000000004">
      <c r="A25" s="2" t="s">
        <v>40</v>
      </c>
      <c r="C25" s="28">
        <v>0</v>
      </c>
      <c r="D25" s="28"/>
      <c r="E25" s="28">
        <v>0</v>
      </c>
      <c r="F25" s="28"/>
      <c r="G25" s="28">
        <v>0</v>
      </c>
      <c r="H25" s="28"/>
      <c r="I25" s="28">
        <v>0</v>
      </c>
      <c r="J25" s="28"/>
      <c r="K25" s="28">
        <v>725493</v>
      </c>
      <c r="L25" s="28"/>
      <c r="M25" s="28">
        <v>12259997416</v>
      </c>
      <c r="N25" s="28"/>
      <c r="O25" s="28">
        <v>11701934835</v>
      </c>
      <c r="P25" s="28"/>
      <c r="Q25" s="28">
        <v>558062581</v>
      </c>
    </row>
    <row r="26" spans="1:17" ht="21" x14ac:dyDescent="0.55000000000000004">
      <c r="A26" s="2" t="s">
        <v>111</v>
      </c>
      <c r="C26" s="28">
        <v>0</v>
      </c>
      <c r="D26" s="28"/>
      <c r="E26" s="28">
        <v>0</v>
      </c>
      <c r="F26" s="28"/>
      <c r="G26" s="28">
        <v>0</v>
      </c>
      <c r="H26" s="28"/>
      <c r="I26" s="28">
        <v>0</v>
      </c>
      <c r="J26" s="28"/>
      <c r="K26" s="28">
        <v>2000000</v>
      </c>
      <c r="L26" s="28"/>
      <c r="M26" s="28">
        <v>55635989433</v>
      </c>
      <c r="N26" s="28"/>
      <c r="O26" s="28">
        <v>49676654700</v>
      </c>
      <c r="P26" s="28"/>
      <c r="Q26" s="28">
        <v>5959334733</v>
      </c>
    </row>
    <row r="27" spans="1:17" ht="21" x14ac:dyDescent="0.55000000000000004">
      <c r="A27" s="2" t="s">
        <v>112</v>
      </c>
      <c r="C27" s="28">
        <v>0</v>
      </c>
      <c r="D27" s="28"/>
      <c r="E27" s="28">
        <v>0</v>
      </c>
      <c r="F27" s="28"/>
      <c r="G27" s="28">
        <v>0</v>
      </c>
      <c r="H27" s="28"/>
      <c r="I27" s="28">
        <v>0</v>
      </c>
      <c r="J27" s="28"/>
      <c r="K27" s="28">
        <v>4000000</v>
      </c>
      <c r="L27" s="28"/>
      <c r="M27" s="28">
        <v>8699389741</v>
      </c>
      <c r="N27" s="28"/>
      <c r="O27" s="28">
        <v>9088426155</v>
      </c>
      <c r="P27" s="28"/>
      <c r="Q27" s="28">
        <v>-389036414</v>
      </c>
    </row>
    <row r="28" spans="1:17" ht="21" x14ac:dyDescent="0.55000000000000004">
      <c r="A28" s="2" t="s">
        <v>28</v>
      </c>
      <c r="C28" s="28">
        <v>0</v>
      </c>
      <c r="D28" s="28"/>
      <c r="E28" s="28">
        <v>0</v>
      </c>
      <c r="F28" s="28"/>
      <c r="G28" s="28">
        <v>0</v>
      </c>
      <c r="H28" s="28"/>
      <c r="I28" s="28">
        <v>0</v>
      </c>
      <c r="J28" s="28"/>
      <c r="K28" s="28">
        <v>900000</v>
      </c>
      <c r="L28" s="28"/>
      <c r="M28" s="28">
        <v>9878879034</v>
      </c>
      <c r="N28" s="28"/>
      <c r="O28" s="28">
        <v>12135889346</v>
      </c>
      <c r="P28" s="28"/>
      <c r="Q28" s="28">
        <v>-2257010312</v>
      </c>
    </row>
    <row r="29" spans="1:17" ht="21" x14ac:dyDescent="0.55000000000000004">
      <c r="A29" s="2" t="s">
        <v>30</v>
      </c>
      <c r="C29" s="28">
        <v>0</v>
      </c>
      <c r="D29" s="28"/>
      <c r="E29" s="28">
        <v>0</v>
      </c>
      <c r="F29" s="28"/>
      <c r="G29" s="28">
        <v>0</v>
      </c>
      <c r="H29" s="28"/>
      <c r="I29" s="28">
        <v>0</v>
      </c>
      <c r="J29" s="28"/>
      <c r="K29" s="28">
        <v>600000</v>
      </c>
      <c r="L29" s="28"/>
      <c r="M29" s="28">
        <v>4755535225</v>
      </c>
      <c r="N29" s="28"/>
      <c r="O29" s="28">
        <v>6000085801</v>
      </c>
      <c r="P29" s="28"/>
      <c r="Q29" s="28">
        <v>-1244550576</v>
      </c>
    </row>
    <row r="30" spans="1:17" ht="21" x14ac:dyDescent="0.55000000000000004">
      <c r="A30" s="2" t="s">
        <v>113</v>
      </c>
      <c r="C30" s="28">
        <v>0</v>
      </c>
      <c r="D30" s="28"/>
      <c r="E30" s="28">
        <v>0</v>
      </c>
      <c r="F30" s="28"/>
      <c r="G30" s="28">
        <v>0</v>
      </c>
      <c r="H30" s="28"/>
      <c r="I30" s="28">
        <v>0</v>
      </c>
      <c r="J30" s="28"/>
      <c r="K30" s="28">
        <v>5654434</v>
      </c>
      <c r="L30" s="28"/>
      <c r="M30" s="28">
        <v>44691056488</v>
      </c>
      <c r="N30" s="28"/>
      <c r="O30" s="28">
        <v>57613098706</v>
      </c>
      <c r="P30" s="28"/>
      <c r="Q30" s="28">
        <v>-12922042218</v>
      </c>
    </row>
    <row r="31" spans="1:17" ht="21" x14ac:dyDescent="0.55000000000000004">
      <c r="A31" s="2" t="s">
        <v>114</v>
      </c>
      <c r="C31" s="28">
        <v>0</v>
      </c>
      <c r="D31" s="28"/>
      <c r="E31" s="28">
        <v>0</v>
      </c>
      <c r="F31" s="28"/>
      <c r="G31" s="28">
        <v>0</v>
      </c>
      <c r="H31" s="28"/>
      <c r="I31" s="28">
        <v>0</v>
      </c>
      <c r="J31" s="28"/>
      <c r="K31" s="28">
        <v>772588</v>
      </c>
      <c r="L31" s="28"/>
      <c r="M31" s="28">
        <v>7427661063</v>
      </c>
      <c r="N31" s="28"/>
      <c r="O31" s="28">
        <v>11673464741</v>
      </c>
      <c r="P31" s="28"/>
      <c r="Q31" s="28">
        <v>-4245803677</v>
      </c>
    </row>
    <row r="32" spans="1:17" ht="21" x14ac:dyDescent="0.55000000000000004">
      <c r="A32" s="2" t="s">
        <v>115</v>
      </c>
      <c r="C32" s="28">
        <v>0</v>
      </c>
      <c r="D32" s="28"/>
      <c r="E32" s="28">
        <v>0</v>
      </c>
      <c r="F32" s="28"/>
      <c r="G32" s="28">
        <v>0</v>
      </c>
      <c r="H32" s="28"/>
      <c r="I32" s="28">
        <v>0</v>
      </c>
      <c r="J32" s="28"/>
      <c r="K32" s="28">
        <v>3762444</v>
      </c>
      <c r="L32" s="28"/>
      <c r="M32" s="28">
        <v>193628940084</v>
      </c>
      <c r="N32" s="28"/>
      <c r="O32" s="28">
        <v>216885932001</v>
      </c>
      <c r="P32" s="28"/>
      <c r="Q32" s="28">
        <v>-23256991917</v>
      </c>
    </row>
    <row r="33" spans="1:17" ht="21" x14ac:dyDescent="0.55000000000000004">
      <c r="A33" s="2" t="s">
        <v>116</v>
      </c>
      <c r="C33" s="28">
        <v>0</v>
      </c>
      <c r="D33" s="28"/>
      <c r="E33" s="28">
        <v>0</v>
      </c>
      <c r="F33" s="28"/>
      <c r="G33" s="28">
        <v>0</v>
      </c>
      <c r="H33" s="28"/>
      <c r="I33" s="28">
        <v>0</v>
      </c>
      <c r="J33" s="28"/>
      <c r="K33" s="28">
        <v>161369</v>
      </c>
      <c r="L33" s="28"/>
      <c r="M33" s="28">
        <v>1789007547</v>
      </c>
      <c r="N33" s="28"/>
      <c r="O33" s="28">
        <v>2853649396</v>
      </c>
      <c r="P33" s="28"/>
      <c r="Q33" s="28">
        <v>-1064641849</v>
      </c>
    </row>
    <row r="34" spans="1:17" ht="21" x14ac:dyDescent="0.55000000000000004">
      <c r="A34" s="2" t="s">
        <v>31</v>
      </c>
      <c r="C34" s="28">
        <v>0</v>
      </c>
      <c r="D34" s="28"/>
      <c r="E34" s="28">
        <v>0</v>
      </c>
      <c r="F34" s="28"/>
      <c r="G34" s="28">
        <v>0</v>
      </c>
      <c r="H34" s="28"/>
      <c r="I34" s="28">
        <v>0</v>
      </c>
      <c r="J34" s="28"/>
      <c r="K34" s="28">
        <v>4518048</v>
      </c>
      <c r="L34" s="28"/>
      <c r="M34" s="28">
        <v>56631879360</v>
      </c>
      <c r="N34" s="28"/>
      <c r="O34" s="28">
        <v>56745423484</v>
      </c>
      <c r="P34" s="28"/>
      <c r="Q34" s="28">
        <v>-113544124</v>
      </c>
    </row>
    <row r="35" spans="1:17" ht="21" x14ac:dyDescent="0.55000000000000004">
      <c r="A35" s="2" t="s">
        <v>117</v>
      </c>
      <c r="C35" s="28">
        <v>0</v>
      </c>
      <c r="D35" s="28"/>
      <c r="E35" s="28">
        <v>0</v>
      </c>
      <c r="F35" s="28"/>
      <c r="G35" s="28">
        <v>0</v>
      </c>
      <c r="H35" s="28"/>
      <c r="I35" s="28">
        <v>0</v>
      </c>
      <c r="J35" s="28"/>
      <c r="K35" s="28">
        <v>86940</v>
      </c>
      <c r="L35" s="28"/>
      <c r="M35" s="28">
        <v>1373256832</v>
      </c>
      <c r="N35" s="28"/>
      <c r="O35" s="28">
        <v>1528385573</v>
      </c>
      <c r="P35" s="28"/>
      <c r="Q35" s="28">
        <v>-155128741</v>
      </c>
    </row>
    <row r="36" spans="1:17" ht="21" x14ac:dyDescent="0.55000000000000004">
      <c r="A36" s="2" t="s">
        <v>118</v>
      </c>
      <c r="C36" s="28">
        <v>0</v>
      </c>
      <c r="D36" s="28"/>
      <c r="E36" s="28">
        <v>0</v>
      </c>
      <c r="F36" s="28"/>
      <c r="G36" s="28">
        <v>0</v>
      </c>
      <c r="H36" s="28"/>
      <c r="I36" s="28">
        <v>0</v>
      </c>
      <c r="J36" s="28"/>
      <c r="K36" s="28">
        <v>552821</v>
      </c>
      <c r="L36" s="28"/>
      <c r="M36" s="28">
        <v>2787576778</v>
      </c>
      <c r="N36" s="28"/>
      <c r="O36" s="28">
        <v>5899152891</v>
      </c>
      <c r="P36" s="28"/>
      <c r="Q36" s="28">
        <v>-3111576113</v>
      </c>
    </row>
    <row r="37" spans="1:17" ht="21" x14ac:dyDescent="0.55000000000000004">
      <c r="A37" s="2" t="s">
        <v>119</v>
      </c>
      <c r="C37" s="28">
        <v>0</v>
      </c>
      <c r="D37" s="28"/>
      <c r="E37" s="28">
        <v>0</v>
      </c>
      <c r="F37" s="28"/>
      <c r="G37" s="28">
        <v>0</v>
      </c>
      <c r="H37" s="28"/>
      <c r="I37" s="28">
        <v>0</v>
      </c>
      <c r="J37" s="28"/>
      <c r="K37" s="28">
        <v>1000000</v>
      </c>
      <c r="L37" s="28"/>
      <c r="M37" s="28">
        <v>10986937585</v>
      </c>
      <c r="N37" s="28"/>
      <c r="O37" s="28">
        <v>10000000000</v>
      </c>
      <c r="P37" s="28"/>
      <c r="Q37" s="28">
        <v>986937581</v>
      </c>
    </row>
    <row r="38" spans="1:17" ht="21" x14ac:dyDescent="0.55000000000000004">
      <c r="A38" s="2" t="s">
        <v>35</v>
      </c>
      <c r="C38" s="28">
        <v>0</v>
      </c>
      <c r="D38" s="28"/>
      <c r="E38" s="28">
        <v>0</v>
      </c>
      <c r="F38" s="28"/>
      <c r="G38" s="28">
        <v>0</v>
      </c>
      <c r="H38" s="28"/>
      <c r="I38" s="28">
        <v>0</v>
      </c>
      <c r="J38" s="28"/>
      <c r="K38" s="28">
        <v>6000000</v>
      </c>
      <c r="L38" s="28"/>
      <c r="M38" s="28">
        <v>71934302195</v>
      </c>
      <c r="N38" s="28"/>
      <c r="O38" s="28">
        <v>79026974980</v>
      </c>
      <c r="P38" s="28"/>
      <c r="Q38" s="28">
        <v>-7092672785</v>
      </c>
    </row>
    <row r="39" spans="1:17" ht="21" x14ac:dyDescent="0.55000000000000004">
      <c r="A39" s="2" t="s">
        <v>20</v>
      </c>
      <c r="C39" s="28">
        <v>0</v>
      </c>
      <c r="D39" s="28"/>
      <c r="E39" s="28">
        <v>0</v>
      </c>
      <c r="F39" s="28"/>
      <c r="G39" s="28">
        <v>0</v>
      </c>
      <c r="H39" s="28"/>
      <c r="I39" s="28">
        <v>0</v>
      </c>
      <c r="J39" s="28"/>
      <c r="K39" s="28">
        <v>614414</v>
      </c>
      <c r="L39" s="28"/>
      <c r="M39" s="28">
        <v>81226045780</v>
      </c>
      <c r="N39" s="28"/>
      <c r="O39" s="28">
        <v>98350398863</v>
      </c>
      <c r="P39" s="28"/>
      <c r="Q39" s="28">
        <v>-17124353083</v>
      </c>
    </row>
    <row r="40" spans="1:17" ht="21" x14ac:dyDescent="0.55000000000000004">
      <c r="A40" s="2" t="s">
        <v>120</v>
      </c>
      <c r="C40" s="28">
        <v>0</v>
      </c>
      <c r="D40" s="28"/>
      <c r="E40" s="28">
        <v>0</v>
      </c>
      <c r="F40" s="28"/>
      <c r="G40" s="28">
        <v>0</v>
      </c>
      <c r="H40" s="28"/>
      <c r="I40" s="28">
        <v>0</v>
      </c>
      <c r="J40" s="28"/>
      <c r="K40" s="28">
        <v>41459</v>
      </c>
      <c r="L40" s="28"/>
      <c r="M40" s="28">
        <v>2423284357</v>
      </c>
      <c r="N40" s="28"/>
      <c r="O40" s="28">
        <v>2317753587</v>
      </c>
      <c r="P40" s="28"/>
      <c r="Q40" s="28">
        <v>105530770</v>
      </c>
    </row>
    <row r="41" spans="1:17" ht="21" x14ac:dyDescent="0.55000000000000004">
      <c r="A41" s="2" t="s">
        <v>121</v>
      </c>
      <c r="C41" s="28">
        <v>0</v>
      </c>
      <c r="D41" s="28"/>
      <c r="E41" s="28">
        <v>0</v>
      </c>
      <c r="F41" s="28"/>
      <c r="G41" s="28">
        <v>0</v>
      </c>
      <c r="H41" s="28"/>
      <c r="I41" s="28">
        <v>0</v>
      </c>
      <c r="J41" s="28"/>
      <c r="K41" s="28">
        <v>728481</v>
      </c>
      <c r="L41" s="28"/>
      <c r="M41" s="28">
        <v>29496989086</v>
      </c>
      <c r="N41" s="28"/>
      <c r="O41" s="28">
        <v>27437912326</v>
      </c>
      <c r="P41" s="28"/>
      <c r="Q41" s="28">
        <v>2059076760</v>
      </c>
    </row>
    <row r="42" spans="1:17" ht="21" x14ac:dyDescent="0.55000000000000004">
      <c r="A42" s="2" t="s">
        <v>122</v>
      </c>
      <c r="C42" s="28">
        <v>0</v>
      </c>
      <c r="D42" s="28"/>
      <c r="E42" s="28">
        <v>0</v>
      </c>
      <c r="F42" s="28"/>
      <c r="G42" s="28">
        <v>0</v>
      </c>
      <c r="H42" s="28"/>
      <c r="I42" s="28">
        <v>0</v>
      </c>
      <c r="J42" s="28"/>
      <c r="K42" s="28">
        <v>3000000</v>
      </c>
      <c r="L42" s="28"/>
      <c r="M42" s="28">
        <v>33789088716</v>
      </c>
      <c r="N42" s="28"/>
      <c r="O42" s="28">
        <v>35582990195</v>
      </c>
      <c r="P42" s="28"/>
      <c r="Q42" s="28">
        <v>-1793901479</v>
      </c>
    </row>
    <row r="43" spans="1:17" ht="21" x14ac:dyDescent="0.55000000000000004">
      <c r="A43" s="2" t="s">
        <v>123</v>
      </c>
      <c r="C43" s="28">
        <v>0</v>
      </c>
      <c r="D43" s="28"/>
      <c r="E43" s="28">
        <v>0</v>
      </c>
      <c r="F43" s="28"/>
      <c r="G43" s="28">
        <v>0</v>
      </c>
      <c r="H43" s="28"/>
      <c r="I43" s="28">
        <v>0</v>
      </c>
      <c r="J43" s="28"/>
      <c r="K43" s="28">
        <v>650066</v>
      </c>
      <c r="L43" s="28"/>
      <c r="M43" s="28">
        <v>18268892146</v>
      </c>
      <c r="N43" s="28"/>
      <c r="O43" s="28">
        <v>24541291632</v>
      </c>
      <c r="P43" s="28"/>
      <c r="Q43" s="28">
        <v>-6272399486</v>
      </c>
    </row>
    <row r="44" spans="1:17" ht="21" x14ac:dyDescent="0.55000000000000004">
      <c r="A44" s="2" t="s">
        <v>124</v>
      </c>
      <c r="C44" s="28">
        <v>0</v>
      </c>
      <c r="D44" s="28"/>
      <c r="E44" s="28">
        <v>0</v>
      </c>
      <c r="F44" s="28"/>
      <c r="G44" s="28">
        <v>0</v>
      </c>
      <c r="H44" s="28"/>
      <c r="I44" s="28">
        <v>0</v>
      </c>
      <c r="J44" s="28"/>
      <c r="K44" s="28">
        <v>2135932</v>
      </c>
      <c r="L44" s="28"/>
      <c r="M44" s="28">
        <v>72379604301</v>
      </c>
      <c r="N44" s="28"/>
      <c r="O44" s="28">
        <v>78944607360</v>
      </c>
      <c r="P44" s="28"/>
      <c r="Q44" s="28">
        <v>-6565003059</v>
      </c>
    </row>
    <row r="45" spans="1:17" ht="21" x14ac:dyDescent="0.55000000000000004">
      <c r="A45" s="2" t="s">
        <v>22</v>
      </c>
      <c r="C45" s="28">
        <v>0</v>
      </c>
      <c r="D45" s="28"/>
      <c r="E45" s="28">
        <v>0</v>
      </c>
      <c r="F45" s="28"/>
      <c r="G45" s="28">
        <v>0</v>
      </c>
      <c r="H45" s="28"/>
      <c r="I45" s="28">
        <v>0</v>
      </c>
      <c r="J45" s="28"/>
      <c r="K45" s="28">
        <v>821644</v>
      </c>
      <c r="L45" s="28"/>
      <c r="M45" s="28">
        <v>62593434949</v>
      </c>
      <c r="N45" s="28"/>
      <c r="O45" s="28">
        <v>70379797149</v>
      </c>
      <c r="P45" s="28"/>
      <c r="Q45" s="28">
        <v>-7786362200</v>
      </c>
    </row>
    <row r="46" spans="1:17" ht="21" x14ac:dyDescent="0.55000000000000004">
      <c r="A46" s="2" t="s">
        <v>125</v>
      </c>
      <c r="C46" s="28">
        <v>0</v>
      </c>
      <c r="D46" s="28"/>
      <c r="E46" s="28">
        <v>0</v>
      </c>
      <c r="F46" s="28"/>
      <c r="G46" s="28">
        <v>0</v>
      </c>
      <c r="H46" s="28"/>
      <c r="I46" s="28">
        <v>0</v>
      </c>
      <c r="J46" s="28"/>
      <c r="K46" s="28">
        <v>215684</v>
      </c>
      <c r="L46" s="28"/>
      <c r="M46" s="28">
        <v>9894057423</v>
      </c>
      <c r="N46" s="28"/>
      <c r="O46" s="28">
        <v>11903525764</v>
      </c>
      <c r="P46" s="28"/>
      <c r="Q46" s="28">
        <v>-2009468341</v>
      </c>
    </row>
    <row r="47" spans="1:17" ht="21" x14ac:dyDescent="0.55000000000000004">
      <c r="A47" s="2" t="s">
        <v>126</v>
      </c>
      <c r="C47" s="28">
        <v>0</v>
      </c>
      <c r="D47" s="28"/>
      <c r="E47" s="28">
        <v>0</v>
      </c>
      <c r="F47" s="28"/>
      <c r="G47" s="28">
        <v>0</v>
      </c>
      <c r="H47" s="28"/>
      <c r="I47" s="28">
        <v>0</v>
      </c>
      <c r="J47" s="28"/>
      <c r="K47" s="28">
        <v>164923</v>
      </c>
      <c r="L47" s="28"/>
      <c r="M47" s="28">
        <v>1846255392</v>
      </c>
      <c r="N47" s="28"/>
      <c r="O47" s="28">
        <v>2367318265</v>
      </c>
      <c r="P47" s="28"/>
      <c r="Q47" s="28">
        <v>-521062873</v>
      </c>
    </row>
    <row r="48" spans="1:17" ht="21" x14ac:dyDescent="0.55000000000000004">
      <c r="A48" s="2" t="s">
        <v>127</v>
      </c>
      <c r="C48" s="28">
        <v>0</v>
      </c>
      <c r="D48" s="28"/>
      <c r="E48" s="28">
        <v>0</v>
      </c>
      <c r="F48" s="28"/>
      <c r="G48" s="28">
        <v>0</v>
      </c>
      <c r="H48" s="28"/>
      <c r="I48" s="28">
        <v>0</v>
      </c>
      <c r="J48" s="28"/>
      <c r="K48" s="28">
        <v>1017233</v>
      </c>
      <c r="L48" s="28"/>
      <c r="M48" s="28">
        <v>14095856166</v>
      </c>
      <c r="N48" s="28"/>
      <c r="O48" s="28">
        <v>12645758241</v>
      </c>
      <c r="P48" s="28"/>
      <c r="Q48" s="28">
        <v>1450097925</v>
      </c>
    </row>
    <row r="49" spans="1:17" ht="21" x14ac:dyDescent="0.55000000000000004">
      <c r="A49" s="2" t="s">
        <v>17</v>
      </c>
      <c r="C49" s="28">
        <v>0</v>
      </c>
      <c r="D49" s="28"/>
      <c r="E49" s="28">
        <v>0</v>
      </c>
      <c r="F49" s="28"/>
      <c r="G49" s="28">
        <v>0</v>
      </c>
      <c r="H49" s="28"/>
      <c r="I49" s="28">
        <v>0</v>
      </c>
      <c r="J49" s="28"/>
      <c r="K49" s="28">
        <v>17000000</v>
      </c>
      <c r="L49" s="28"/>
      <c r="M49" s="28">
        <v>69551690857</v>
      </c>
      <c r="N49" s="28"/>
      <c r="O49" s="28">
        <v>82635376341</v>
      </c>
      <c r="P49" s="28"/>
      <c r="Q49" s="28">
        <v>-13083685484</v>
      </c>
    </row>
    <row r="50" spans="1:17" ht="21" x14ac:dyDescent="0.55000000000000004">
      <c r="A50" s="2" t="s">
        <v>128</v>
      </c>
      <c r="C50" s="28">
        <v>0</v>
      </c>
      <c r="D50" s="28"/>
      <c r="E50" s="28">
        <v>0</v>
      </c>
      <c r="F50" s="28"/>
      <c r="G50" s="28">
        <v>0</v>
      </c>
      <c r="H50" s="28"/>
      <c r="I50" s="28">
        <v>0</v>
      </c>
      <c r="J50" s="28"/>
      <c r="K50" s="28">
        <v>7000000</v>
      </c>
      <c r="L50" s="28"/>
      <c r="M50" s="28">
        <v>122775533462</v>
      </c>
      <c r="N50" s="28"/>
      <c r="O50" s="28">
        <v>112015518331</v>
      </c>
      <c r="P50" s="28"/>
      <c r="Q50" s="28">
        <v>10760015162</v>
      </c>
    </row>
    <row r="51" spans="1:17" ht="21" x14ac:dyDescent="0.55000000000000004">
      <c r="A51" s="2" t="s">
        <v>129</v>
      </c>
      <c r="C51" s="28">
        <v>0</v>
      </c>
      <c r="D51" s="28"/>
      <c r="E51" s="28">
        <v>0</v>
      </c>
      <c r="F51" s="28"/>
      <c r="G51" s="28">
        <v>0</v>
      </c>
      <c r="H51" s="28"/>
      <c r="I51" s="28">
        <v>0</v>
      </c>
      <c r="J51" s="28"/>
      <c r="K51" s="28">
        <v>35000000</v>
      </c>
      <c r="L51" s="28"/>
      <c r="M51" s="28">
        <v>90654440678</v>
      </c>
      <c r="N51" s="28"/>
      <c r="O51" s="28">
        <v>101921512866</v>
      </c>
      <c r="P51" s="28"/>
      <c r="Q51" s="28">
        <v>-11267072188</v>
      </c>
    </row>
    <row r="52" spans="1:17" ht="21" x14ac:dyDescent="0.55000000000000004">
      <c r="A52" s="2" t="s">
        <v>130</v>
      </c>
      <c r="C52" s="28">
        <v>0</v>
      </c>
      <c r="D52" s="28"/>
      <c r="E52" s="28">
        <v>0</v>
      </c>
      <c r="F52" s="28"/>
      <c r="G52" s="28">
        <v>0</v>
      </c>
      <c r="H52" s="28"/>
      <c r="I52" s="28">
        <v>0</v>
      </c>
      <c r="J52" s="28"/>
      <c r="K52" s="28">
        <v>6900</v>
      </c>
      <c r="L52" s="28"/>
      <c r="M52" s="28">
        <v>473548468</v>
      </c>
      <c r="N52" s="28"/>
      <c r="O52" s="28">
        <v>274869352</v>
      </c>
      <c r="P52" s="28"/>
      <c r="Q52" s="28">
        <f>198679119-31</f>
        <v>198679088</v>
      </c>
    </row>
    <row r="53" spans="1:17" ht="21.75" thickBot="1" x14ac:dyDescent="0.6">
      <c r="A53" s="20" t="s">
        <v>144</v>
      </c>
      <c r="C53" s="38">
        <f>SUM(C8:C52)</f>
        <v>14502202</v>
      </c>
      <c r="E53" s="38">
        <f>SUM(E8:E52)</f>
        <v>175994682959</v>
      </c>
      <c r="G53" s="38">
        <f>SUM(G8:G52)</f>
        <v>254784273878</v>
      </c>
      <c r="I53" s="37">
        <f>SUM(I8:I52)</f>
        <v>-78789590919</v>
      </c>
      <c r="K53" s="38">
        <f>SUM(K8:K52)</f>
        <v>157535953</v>
      </c>
      <c r="M53" s="38">
        <f>SUM(M8:M52)</f>
        <v>1980541056946</v>
      </c>
      <c r="O53" s="38">
        <f>SUM(O8:O52)</f>
        <v>2245052996106</v>
      </c>
      <c r="Q53" s="37">
        <f>SUM(Q8:Q52)</f>
        <v>-264511939160</v>
      </c>
    </row>
    <row r="54" spans="1:17" ht="19.5" thickTop="1" x14ac:dyDescent="0.45"/>
    <row r="55" spans="1:17" x14ac:dyDescent="0.45">
      <c r="Q55" s="3"/>
    </row>
    <row r="56" spans="1:17" x14ac:dyDescent="0.45">
      <c r="M56" s="3"/>
      <c r="O56" s="41"/>
      <c r="Q56" s="28"/>
    </row>
    <row r="57" spans="1:17" x14ac:dyDescent="0.45">
      <c r="M57" s="41"/>
    </row>
    <row r="58" spans="1:17" x14ac:dyDescent="0.45">
      <c r="M58" s="3"/>
      <c r="Q58" s="41"/>
    </row>
  </sheetData>
  <mergeCells count="14">
    <mergeCell ref="A2:Q2"/>
    <mergeCell ref="A4:Q4"/>
    <mergeCell ref="A3:Q3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44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Y66"/>
  <sheetViews>
    <sheetView rightToLeft="1" tabSelected="1" view="pageBreakPreview" zoomScale="85" zoomScaleNormal="85" zoomScaleSheetLayoutView="85" workbookViewId="0">
      <selection activeCell="S64" sqref="S64"/>
    </sheetView>
  </sheetViews>
  <sheetFormatPr defaultRowHeight="18.75" x14ac:dyDescent="0.45"/>
  <cols>
    <col min="1" max="1" width="34.7109375" style="1" bestFit="1" customWidth="1"/>
    <col min="2" max="2" width="1" style="1" customWidth="1"/>
    <col min="3" max="3" width="15.140625" style="1" bestFit="1" customWidth="1"/>
    <col min="4" max="4" width="2.28515625" style="1" bestFit="1" customWidth="1"/>
    <col min="5" max="5" width="19" style="1" bestFit="1" customWidth="1"/>
    <col min="6" max="6" width="2.28515625" style="1" bestFit="1" customWidth="1"/>
    <col min="7" max="7" width="17.28515625" style="1" bestFit="1" customWidth="1"/>
    <col min="8" max="8" width="1" style="1" customWidth="1"/>
    <col min="9" max="9" width="19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6.85546875" style="1" bestFit="1" customWidth="1"/>
    <col min="14" max="14" width="2.28515625" style="1" bestFit="1" customWidth="1"/>
    <col min="15" max="15" width="19" style="1" bestFit="1" customWidth="1"/>
    <col min="16" max="16" width="2.28515625" style="1" bestFit="1" customWidth="1"/>
    <col min="17" max="17" width="18.28515625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18.42578125" style="1" bestFit="1" customWidth="1"/>
    <col min="22" max="22" width="1" style="1" customWidth="1"/>
    <col min="23" max="23" width="9.140625" style="1" customWidth="1"/>
    <col min="24" max="24" width="27.42578125" style="1" bestFit="1" customWidth="1"/>
    <col min="25" max="25" width="17.85546875" style="1" bestFit="1" customWidth="1"/>
    <col min="26" max="16384" width="9.140625" style="1"/>
  </cols>
  <sheetData>
    <row r="2" spans="1:21" ht="21" x14ac:dyDescent="0.4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ht="21" x14ac:dyDescent="0.45">
      <c r="A3" s="42" t="s">
        <v>81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ht="21" x14ac:dyDescent="0.45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</row>
    <row r="6" spans="1:21" ht="21" x14ac:dyDescent="0.45">
      <c r="A6" s="46" t="s">
        <v>3</v>
      </c>
      <c r="C6" s="45" t="s">
        <v>83</v>
      </c>
      <c r="D6" s="45" t="s">
        <v>83</v>
      </c>
      <c r="E6" s="45" t="s">
        <v>83</v>
      </c>
      <c r="F6" s="45" t="s">
        <v>83</v>
      </c>
      <c r="G6" s="45" t="s">
        <v>83</v>
      </c>
      <c r="H6" s="45" t="s">
        <v>83</v>
      </c>
      <c r="I6" s="45" t="s">
        <v>83</v>
      </c>
      <c r="J6" s="45" t="s">
        <v>83</v>
      </c>
      <c r="K6" s="45" t="s">
        <v>83</v>
      </c>
      <c r="M6" s="45" t="s">
        <v>84</v>
      </c>
      <c r="N6" s="45" t="s">
        <v>84</v>
      </c>
      <c r="O6" s="45" t="s">
        <v>84</v>
      </c>
      <c r="P6" s="45" t="s">
        <v>84</v>
      </c>
      <c r="Q6" s="45" t="s">
        <v>84</v>
      </c>
      <c r="R6" s="45" t="s">
        <v>84</v>
      </c>
      <c r="S6" s="45" t="s">
        <v>84</v>
      </c>
      <c r="T6" s="45" t="s">
        <v>84</v>
      </c>
      <c r="U6" s="45" t="s">
        <v>84</v>
      </c>
    </row>
    <row r="7" spans="1:21" ht="21" x14ac:dyDescent="0.45">
      <c r="A7" s="47" t="s">
        <v>3</v>
      </c>
      <c r="C7" s="45" t="s">
        <v>131</v>
      </c>
      <c r="E7" s="45" t="s">
        <v>132</v>
      </c>
      <c r="G7" s="45" t="s">
        <v>133</v>
      </c>
      <c r="I7" s="45" t="s">
        <v>57</v>
      </c>
      <c r="K7" s="45" t="s">
        <v>134</v>
      </c>
      <c r="M7" s="45" t="s">
        <v>131</v>
      </c>
      <c r="O7" s="45" t="s">
        <v>132</v>
      </c>
      <c r="Q7" s="45" t="s">
        <v>133</v>
      </c>
      <c r="S7" s="45" t="s">
        <v>57</v>
      </c>
      <c r="U7" s="45" t="s">
        <v>134</v>
      </c>
    </row>
    <row r="8" spans="1:21" ht="21" x14ac:dyDescent="0.55000000000000004">
      <c r="A8" s="2" t="s">
        <v>33</v>
      </c>
      <c r="C8" s="28">
        <v>910814800</v>
      </c>
      <c r="E8" s="28">
        <v>4704837829</v>
      </c>
      <c r="F8" s="28"/>
      <c r="G8" s="28">
        <v>-6893377990</v>
      </c>
      <c r="H8" s="28"/>
      <c r="I8" s="28">
        <f>C8+E8+G8</f>
        <v>-1277725361</v>
      </c>
      <c r="K8" s="33">
        <v>-8.8000000000000005E-3</v>
      </c>
      <c r="M8" s="28">
        <v>910814800</v>
      </c>
      <c r="N8" s="28"/>
      <c r="O8" s="28">
        <v>-7065303045</v>
      </c>
      <c r="P8" s="28"/>
      <c r="Q8" s="28">
        <v>-6893377990</v>
      </c>
      <c r="R8" s="28"/>
      <c r="S8" s="28">
        <f>M8+O8+Q8</f>
        <v>-13047866235</v>
      </c>
      <c r="U8" s="33">
        <v>-1.6E-2</v>
      </c>
    </row>
    <row r="9" spans="1:21" ht="21" x14ac:dyDescent="0.55000000000000004">
      <c r="A9" s="2" t="s">
        <v>36</v>
      </c>
      <c r="C9" s="28">
        <v>0</v>
      </c>
      <c r="E9" s="28">
        <v>32847621883</v>
      </c>
      <c r="F9" s="28"/>
      <c r="G9" s="28">
        <v>-1563322072</v>
      </c>
      <c r="H9" s="28"/>
      <c r="I9" s="28">
        <f t="shared" ref="I9:I64" si="0">C9+E9+G9</f>
        <v>31284299811</v>
      </c>
      <c r="K9" s="33">
        <v>0.19839999999999999</v>
      </c>
      <c r="M9" s="28">
        <v>0</v>
      </c>
      <c r="N9" s="28"/>
      <c r="O9" s="28">
        <v>977584848</v>
      </c>
      <c r="P9" s="28"/>
      <c r="Q9" s="28">
        <v>-9089988956</v>
      </c>
      <c r="R9" s="28"/>
      <c r="S9" s="28">
        <f t="shared" ref="S9:S62" si="1">M9+O9+Q9</f>
        <v>-8112404108</v>
      </c>
      <c r="U9" s="33">
        <v>-9.9000000000000008E-3</v>
      </c>
    </row>
    <row r="10" spans="1:21" ht="21" x14ac:dyDescent="0.55000000000000004">
      <c r="A10" s="2" t="s">
        <v>43</v>
      </c>
      <c r="C10" s="28">
        <v>0</v>
      </c>
      <c r="E10" s="28">
        <v>34160528250</v>
      </c>
      <c r="F10" s="28"/>
      <c r="G10" s="28">
        <v>-35838856586</v>
      </c>
      <c r="H10" s="28"/>
      <c r="I10" s="28">
        <f t="shared" si="0"/>
        <v>-1678328336</v>
      </c>
      <c r="K10" s="33">
        <v>-1.06E-2</v>
      </c>
      <c r="M10" s="28">
        <v>0</v>
      </c>
      <c r="N10" s="28"/>
      <c r="O10" s="28">
        <v>0</v>
      </c>
      <c r="P10" s="28"/>
      <c r="Q10" s="28">
        <v>-35838856586</v>
      </c>
      <c r="R10" s="28"/>
      <c r="S10" s="28">
        <f t="shared" si="1"/>
        <v>-35838856586</v>
      </c>
      <c r="U10" s="33">
        <v>-4.3700000000000003E-2</v>
      </c>
    </row>
    <row r="11" spans="1:21" ht="21" x14ac:dyDescent="0.55000000000000004">
      <c r="A11" s="2" t="s">
        <v>18</v>
      </c>
      <c r="C11" s="28">
        <v>1922406050</v>
      </c>
      <c r="E11" s="28">
        <v>-175719777730</v>
      </c>
      <c r="F11" s="28"/>
      <c r="G11" s="28">
        <v>-2103540157</v>
      </c>
      <c r="H11" s="28"/>
      <c r="I11" s="28">
        <f t="shared" si="0"/>
        <v>-175900911837</v>
      </c>
      <c r="K11" s="33">
        <v>-1.1158999999999999</v>
      </c>
      <c r="M11" s="28">
        <v>1922406050</v>
      </c>
      <c r="N11" s="28"/>
      <c r="O11" s="28">
        <v>-180252370783</v>
      </c>
      <c r="P11" s="28"/>
      <c r="Q11" s="28">
        <v>-7515642647</v>
      </c>
      <c r="R11" s="28"/>
      <c r="S11" s="28">
        <f t="shared" si="1"/>
        <v>-185845607380</v>
      </c>
      <c r="U11" s="33">
        <v>-0.2268</v>
      </c>
    </row>
    <row r="12" spans="1:21" ht="21" x14ac:dyDescent="0.55000000000000004">
      <c r="A12" s="2" t="s">
        <v>24</v>
      </c>
      <c r="C12" s="28">
        <v>0</v>
      </c>
      <c r="E12" s="28">
        <v>-340816671</v>
      </c>
      <c r="F12" s="28"/>
      <c r="G12" s="28">
        <v>386389312</v>
      </c>
      <c r="H12" s="28"/>
      <c r="I12" s="28">
        <f t="shared" si="0"/>
        <v>45572641</v>
      </c>
      <c r="K12" s="33">
        <v>2.9999999999999997E-4</v>
      </c>
      <c r="M12" s="28">
        <v>0</v>
      </c>
      <c r="N12" s="28"/>
      <c r="O12" s="28">
        <v>0</v>
      </c>
      <c r="P12" s="28"/>
      <c r="Q12" s="28">
        <v>-2677443501</v>
      </c>
      <c r="R12" s="28"/>
      <c r="S12" s="28">
        <f t="shared" si="1"/>
        <v>-2677443501</v>
      </c>
      <c r="U12" s="33">
        <v>-3.3E-3</v>
      </c>
    </row>
    <row r="13" spans="1:21" ht="21" x14ac:dyDescent="0.55000000000000004">
      <c r="A13" s="2" t="s">
        <v>46</v>
      </c>
      <c r="C13" s="28">
        <v>0</v>
      </c>
      <c r="E13" s="28">
        <v>0</v>
      </c>
      <c r="F13" s="28"/>
      <c r="G13" s="28">
        <v>2229514849</v>
      </c>
      <c r="H13" s="28"/>
      <c r="I13" s="28">
        <f t="shared" si="0"/>
        <v>2229514849</v>
      </c>
      <c r="K13" s="33">
        <v>1.41E-2</v>
      </c>
      <c r="M13" s="28">
        <v>0</v>
      </c>
      <c r="N13" s="28"/>
      <c r="O13" s="28">
        <v>0</v>
      </c>
      <c r="P13" s="28"/>
      <c r="Q13" s="28">
        <v>2229514849</v>
      </c>
      <c r="R13" s="28"/>
      <c r="S13" s="28">
        <f t="shared" si="1"/>
        <v>2229514849</v>
      </c>
      <c r="U13" s="33">
        <v>2.7000000000000001E-3</v>
      </c>
    </row>
    <row r="14" spans="1:21" ht="21" x14ac:dyDescent="0.55000000000000004">
      <c r="A14" s="2" t="s">
        <v>38</v>
      </c>
      <c r="C14" s="28">
        <v>0</v>
      </c>
      <c r="E14" s="28">
        <v>13205531872</v>
      </c>
      <c r="F14" s="28"/>
      <c r="G14" s="28">
        <v>-3829080565</v>
      </c>
      <c r="H14" s="28"/>
      <c r="I14" s="28">
        <f t="shared" si="0"/>
        <v>9376451307</v>
      </c>
      <c r="K14" s="33">
        <v>5.9499999999999997E-2</v>
      </c>
      <c r="M14" s="28">
        <v>9375000000</v>
      </c>
      <c r="N14" s="28"/>
      <c r="O14" s="28">
        <v>-19804125638</v>
      </c>
      <c r="P14" s="28"/>
      <c r="Q14" s="28">
        <v>-11245036009</v>
      </c>
      <c r="R14" s="28"/>
      <c r="S14" s="28">
        <f t="shared" si="1"/>
        <v>-21674161647</v>
      </c>
      <c r="U14" s="33">
        <v>-2.64E-2</v>
      </c>
    </row>
    <row r="15" spans="1:21" ht="21" x14ac:dyDescent="0.55000000000000004">
      <c r="A15" s="2" t="s">
        <v>23</v>
      </c>
      <c r="C15" s="28">
        <v>0</v>
      </c>
      <c r="E15" s="28">
        <v>3679106656</v>
      </c>
      <c r="F15" s="28"/>
      <c r="G15" s="28">
        <v>-988444452</v>
      </c>
      <c r="H15" s="28"/>
      <c r="I15" s="28">
        <f t="shared" si="0"/>
        <v>2690662204</v>
      </c>
      <c r="K15" s="33">
        <v>1.7100000000000001E-2</v>
      </c>
      <c r="M15" s="28">
        <v>13110000000</v>
      </c>
      <c r="N15" s="28"/>
      <c r="O15" s="28">
        <v>-8010256321</v>
      </c>
      <c r="P15" s="28"/>
      <c r="Q15" s="28">
        <v>-2602036960</v>
      </c>
      <c r="R15" s="28"/>
      <c r="S15" s="28">
        <f t="shared" si="1"/>
        <v>2497706719</v>
      </c>
      <c r="U15" s="33">
        <v>3.0000000000000001E-3</v>
      </c>
    </row>
    <row r="16" spans="1:21" ht="21" x14ac:dyDescent="0.55000000000000004">
      <c r="A16" s="2" t="s">
        <v>41</v>
      </c>
      <c r="C16" s="28">
        <v>0</v>
      </c>
      <c r="E16" s="28">
        <v>-193434921</v>
      </c>
      <c r="F16" s="28"/>
      <c r="G16" s="28">
        <v>-378462692</v>
      </c>
      <c r="H16" s="28"/>
      <c r="I16" s="28">
        <f t="shared" si="0"/>
        <v>-571897613</v>
      </c>
      <c r="K16" s="33">
        <v>-3.5999999999999999E-3</v>
      </c>
      <c r="M16" s="28">
        <v>0</v>
      </c>
      <c r="N16" s="28"/>
      <c r="O16" s="28">
        <v>0</v>
      </c>
      <c r="P16" s="28"/>
      <c r="Q16" s="28">
        <v>-1377482942</v>
      </c>
      <c r="R16" s="28"/>
      <c r="S16" s="28">
        <f t="shared" si="1"/>
        <v>-1377482942</v>
      </c>
      <c r="U16" s="33">
        <v>-1.6999999999999999E-3</v>
      </c>
    </row>
    <row r="17" spans="1:21" ht="21" x14ac:dyDescent="0.55000000000000004">
      <c r="A17" s="2" t="s">
        <v>25</v>
      </c>
      <c r="C17" s="28">
        <v>0</v>
      </c>
      <c r="E17" s="28">
        <v>866060911</v>
      </c>
      <c r="F17" s="28"/>
      <c r="G17" s="28">
        <v>-699617557</v>
      </c>
      <c r="H17" s="28"/>
      <c r="I17" s="28">
        <f t="shared" si="0"/>
        <v>166443354</v>
      </c>
      <c r="K17" s="33">
        <v>1.1000000000000001E-3</v>
      </c>
      <c r="M17" s="28">
        <v>0</v>
      </c>
      <c r="N17" s="28"/>
      <c r="O17" s="28">
        <v>0</v>
      </c>
      <c r="P17" s="28"/>
      <c r="Q17" s="28">
        <v>-699617557</v>
      </c>
      <c r="R17" s="28"/>
      <c r="S17" s="28">
        <f t="shared" si="1"/>
        <v>-699617557</v>
      </c>
      <c r="U17" s="33">
        <v>-8.9999999999999998E-4</v>
      </c>
    </row>
    <row r="18" spans="1:21" ht="21" x14ac:dyDescent="0.55000000000000004">
      <c r="A18" s="2" t="s">
        <v>15</v>
      </c>
      <c r="C18" s="28">
        <v>0</v>
      </c>
      <c r="E18" s="28">
        <v>23101722000</v>
      </c>
      <c r="F18" s="28"/>
      <c r="G18" s="28">
        <v>-25590608605</v>
      </c>
      <c r="H18" s="28"/>
      <c r="I18" s="28">
        <f t="shared" si="0"/>
        <v>-2488886605</v>
      </c>
      <c r="K18" s="33">
        <v>-1.5800000000000002E-2</v>
      </c>
      <c r="M18" s="28">
        <v>0</v>
      </c>
      <c r="N18" s="28"/>
      <c r="O18" s="28">
        <v>0</v>
      </c>
      <c r="P18" s="28"/>
      <c r="Q18" s="28">
        <v>-25590608605</v>
      </c>
      <c r="R18" s="28"/>
      <c r="S18" s="28">
        <f t="shared" si="1"/>
        <v>-25590608605</v>
      </c>
      <c r="U18" s="33">
        <v>-3.1199999999999999E-2</v>
      </c>
    </row>
    <row r="19" spans="1:21" ht="21" x14ac:dyDescent="0.55000000000000004">
      <c r="A19" s="2" t="s">
        <v>29</v>
      </c>
      <c r="C19" s="28">
        <v>0</v>
      </c>
      <c r="E19" s="28">
        <v>-2418010154</v>
      </c>
      <c r="F19" s="28"/>
      <c r="G19" s="28">
        <v>-3520184404</v>
      </c>
      <c r="H19" s="28"/>
      <c r="I19" s="28">
        <f t="shared" si="0"/>
        <v>-5938194558</v>
      </c>
      <c r="K19" s="33">
        <v>-3.7699999999999997E-2</v>
      </c>
      <c r="M19" s="28">
        <v>0</v>
      </c>
      <c r="N19" s="28"/>
      <c r="O19" s="28">
        <v>-17432459447</v>
      </c>
      <c r="P19" s="28"/>
      <c r="Q19" s="28">
        <v>-22113587431</v>
      </c>
      <c r="R19" s="28"/>
      <c r="S19" s="28">
        <f t="shared" si="1"/>
        <v>-39546046878</v>
      </c>
      <c r="U19" s="33">
        <v>-4.82E-2</v>
      </c>
    </row>
    <row r="20" spans="1:21" ht="21" x14ac:dyDescent="0.55000000000000004">
      <c r="A20" s="2" t="s">
        <v>42</v>
      </c>
      <c r="C20" s="28">
        <v>0</v>
      </c>
      <c r="E20" s="28">
        <v>-9311553749</v>
      </c>
      <c r="F20" s="28"/>
      <c r="G20" s="28">
        <v>0</v>
      </c>
      <c r="H20" s="28"/>
      <c r="I20" s="28">
        <f t="shared" si="0"/>
        <v>-9311553749</v>
      </c>
      <c r="K20" s="33">
        <v>-5.8999999999999997E-2</v>
      </c>
      <c r="M20" s="28">
        <v>0</v>
      </c>
      <c r="N20" s="28"/>
      <c r="O20" s="28">
        <v>-44128667719</v>
      </c>
      <c r="P20" s="28"/>
      <c r="Q20" s="28">
        <v>-34428587390</v>
      </c>
      <c r="R20" s="28"/>
      <c r="S20" s="28">
        <f t="shared" si="1"/>
        <v>-78557255109</v>
      </c>
      <c r="U20" s="33">
        <v>-9.5799999999999996E-2</v>
      </c>
    </row>
    <row r="21" spans="1:21" ht="21" x14ac:dyDescent="0.55000000000000004">
      <c r="A21" s="2" t="s">
        <v>39</v>
      </c>
      <c r="C21" s="28">
        <v>0</v>
      </c>
      <c r="E21" s="28">
        <v>-1613459328</v>
      </c>
      <c r="F21" s="28"/>
      <c r="G21" s="28">
        <v>0</v>
      </c>
      <c r="H21" s="28"/>
      <c r="I21" s="28">
        <f t="shared" si="0"/>
        <v>-1613459328</v>
      </c>
      <c r="K21" s="33">
        <v>-1.0200000000000001E-2</v>
      </c>
      <c r="M21" s="28">
        <v>0</v>
      </c>
      <c r="N21" s="28"/>
      <c r="O21" s="28">
        <v>-39829808850</v>
      </c>
      <c r="P21" s="28"/>
      <c r="Q21" s="28">
        <v>-1329402009</v>
      </c>
      <c r="R21" s="28"/>
      <c r="S21" s="28">
        <f t="shared" si="1"/>
        <v>-41159210859</v>
      </c>
      <c r="U21" s="33">
        <v>-5.0200000000000002E-2</v>
      </c>
    </row>
    <row r="22" spans="1:21" ht="21" x14ac:dyDescent="0.55000000000000004">
      <c r="A22" s="2" t="s">
        <v>109</v>
      </c>
      <c r="C22" s="28">
        <v>0</v>
      </c>
      <c r="E22" s="28">
        <v>0</v>
      </c>
      <c r="F22" s="28"/>
      <c r="G22" s="28">
        <v>0</v>
      </c>
      <c r="H22" s="28"/>
      <c r="I22" s="28">
        <f t="shared" si="0"/>
        <v>0</v>
      </c>
      <c r="K22" s="36">
        <v>0</v>
      </c>
      <c r="M22" s="28">
        <v>0</v>
      </c>
      <c r="N22" s="28"/>
      <c r="O22" s="28">
        <v>0</v>
      </c>
      <c r="P22" s="28"/>
      <c r="Q22" s="28">
        <v>-7063600218</v>
      </c>
      <c r="R22" s="28"/>
      <c r="S22" s="28">
        <f t="shared" si="1"/>
        <v>-7063600218</v>
      </c>
      <c r="U22" s="33">
        <v>-8.6E-3</v>
      </c>
    </row>
    <row r="23" spans="1:21" ht="21" x14ac:dyDescent="0.55000000000000004">
      <c r="A23" s="2" t="s">
        <v>110</v>
      </c>
      <c r="C23" s="28">
        <v>0</v>
      </c>
      <c r="E23" s="28">
        <v>0</v>
      </c>
      <c r="F23" s="28"/>
      <c r="G23" s="28">
        <v>0</v>
      </c>
      <c r="H23" s="28"/>
      <c r="I23" s="28">
        <f t="shared" si="0"/>
        <v>0</v>
      </c>
      <c r="K23" s="36">
        <v>0</v>
      </c>
      <c r="M23" s="28">
        <v>0</v>
      </c>
      <c r="N23" s="28"/>
      <c r="O23" s="28">
        <v>0</v>
      </c>
      <c r="P23" s="28"/>
      <c r="Q23" s="28">
        <v>2637341323</v>
      </c>
      <c r="R23" s="28"/>
      <c r="S23" s="28">
        <f t="shared" si="1"/>
        <v>2637341323</v>
      </c>
      <c r="U23" s="33">
        <v>3.2000000000000002E-3</v>
      </c>
    </row>
    <row r="24" spans="1:21" ht="21" x14ac:dyDescent="0.55000000000000004">
      <c r="A24" s="2" t="s">
        <v>19</v>
      </c>
      <c r="C24" s="28">
        <v>0</v>
      </c>
      <c r="E24" s="28">
        <v>3071614500</v>
      </c>
      <c r="F24" s="28"/>
      <c r="G24" s="28">
        <v>0</v>
      </c>
      <c r="H24" s="28"/>
      <c r="I24" s="28">
        <f t="shared" si="0"/>
        <v>3071614500</v>
      </c>
      <c r="K24" s="33">
        <v>1.95E-2</v>
      </c>
      <c r="M24" s="28">
        <v>0</v>
      </c>
      <c r="N24" s="28"/>
      <c r="O24" s="28">
        <v>-1149347965</v>
      </c>
      <c r="P24" s="28"/>
      <c r="Q24" s="28">
        <v>-714954212</v>
      </c>
      <c r="R24" s="28"/>
      <c r="S24" s="28">
        <f t="shared" si="1"/>
        <v>-1864302177</v>
      </c>
      <c r="U24" s="33">
        <v>-2.3E-3</v>
      </c>
    </row>
    <row r="25" spans="1:21" ht="21" x14ac:dyDescent="0.55000000000000004">
      <c r="A25" s="2" t="s">
        <v>40</v>
      </c>
      <c r="C25" s="28">
        <v>0</v>
      </c>
      <c r="E25" s="28">
        <v>-5102903735</v>
      </c>
      <c r="F25" s="28"/>
      <c r="G25" s="28">
        <v>0</v>
      </c>
      <c r="H25" s="28"/>
      <c r="I25" s="28">
        <f t="shared" si="0"/>
        <v>-5102903735</v>
      </c>
      <c r="K25" s="33">
        <v>-3.2399999999999998E-2</v>
      </c>
      <c r="M25" s="28">
        <v>0</v>
      </c>
      <c r="N25" s="28"/>
      <c r="O25" s="28">
        <v>-8274714784</v>
      </c>
      <c r="P25" s="28"/>
      <c r="Q25" s="28">
        <v>558062581</v>
      </c>
      <c r="R25" s="28"/>
      <c r="S25" s="28">
        <f t="shared" si="1"/>
        <v>-7716652203</v>
      </c>
      <c r="U25" s="33">
        <v>-9.4000000000000004E-3</v>
      </c>
    </row>
    <row r="26" spans="1:21" ht="21" x14ac:dyDescent="0.55000000000000004">
      <c r="A26" s="2" t="s">
        <v>111</v>
      </c>
      <c r="C26" s="28">
        <v>0</v>
      </c>
      <c r="E26" s="28">
        <v>0</v>
      </c>
      <c r="F26" s="28"/>
      <c r="G26" s="28">
        <v>0</v>
      </c>
      <c r="H26" s="28"/>
      <c r="I26" s="28">
        <f t="shared" si="0"/>
        <v>0</v>
      </c>
      <c r="K26" s="36">
        <v>0</v>
      </c>
      <c r="M26" s="28">
        <v>0</v>
      </c>
      <c r="N26" s="28"/>
      <c r="O26" s="28">
        <v>0</v>
      </c>
      <c r="P26" s="28"/>
      <c r="Q26" s="28">
        <v>5959334733</v>
      </c>
      <c r="R26" s="28"/>
      <c r="S26" s="28">
        <f t="shared" si="1"/>
        <v>5959334733</v>
      </c>
      <c r="U26" s="33">
        <v>7.3000000000000001E-3</v>
      </c>
    </row>
    <row r="27" spans="1:21" ht="21" x14ac:dyDescent="0.55000000000000004">
      <c r="A27" s="2" t="s">
        <v>112</v>
      </c>
      <c r="C27" s="28">
        <v>0</v>
      </c>
      <c r="E27" s="28">
        <v>0</v>
      </c>
      <c r="F27" s="28"/>
      <c r="G27" s="28">
        <v>0</v>
      </c>
      <c r="H27" s="28"/>
      <c r="I27" s="28">
        <f t="shared" si="0"/>
        <v>0</v>
      </c>
      <c r="K27" s="36">
        <v>0</v>
      </c>
      <c r="M27" s="28">
        <v>0</v>
      </c>
      <c r="N27" s="28"/>
      <c r="O27" s="28">
        <v>0</v>
      </c>
      <c r="P27" s="28"/>
      <c r="Q27" s="28">
        <v>-389036414</v>
      </c>
      <c r="R27" s="28"/>
      <c r="S27" s="28">
        <f t="shared" si="1"/>
        <v>-389036414</v>
      </c>
      <c r="U27" s="33">
        <v>-5.0000000000000001E-4</v>
      </c>
    </row>
    <row r="28" spans="1:21" ht="21" x14ac:dyDescent="0.55000000000000004">
      <c r="A28" s="2" t="s">
        <v>28</v>
      </c>
      <c r="C28" s="28">
        <v>0</v>
      </c>
      <c r="E28" s="28">
        <v>11348696081</v>
      </c>
      <c r="F28" s="28"/>
      <c r="G28" s="28">
        <v>0</v>
      </c>
      <c r="H28" s="28"/>
      <c r="I28" s="28">
        <f t="shared" si="0"/>
        <v>11348696081</v>
      </c>
      <c r="K28" s="33">
        <v>7.1999999999999995E-2</v>
      </c>
      <c r="M28" s="28">
        <v>0</v>
      </c>
      <c r="N28" s="28"/>
      <c r="O28" s="28">
        <v>-20872062406</v>
      </c>
      <c r="P28" s="28"/>
      <c r="Q28" s="28">
        <v>-2257010312</v>
      </c>
      <c r="R28" s="28"/>
      <c r="S28" s="28">
        <f t="shared" si="1"/>
        <v>-23129072718</v>
      </c>
      <c r="U28" s="33">
        <v>-2.8199999999999999E-2</v>
      </c>
    </row>
    <row r="29" spans="1:21" ht="21" x14ac:dyDescent="0.55000000000000004">
      <c r="A29" s="2" t="s">
        <v>30</v>
      </c>
      <c r="C29" s="28">
        <v>0</v>
      </c>
      <c r="E29" s="28">
        <v>4164075450</v>
      </c>
      <c r="F29" s="28"/>
      <c r="G29" s="28">
        <v>0</v>
      </c>
      <c r="H29" s="28"/>
      <c r="I29" s="28">
        <f t="shared" si="0"/>
        <v>4164075450</v>
      </c>
      <c r="K29" s="33">
        <v>2.64E-2</v>
      </c>
      <c r="M29" s="28">
        <v>0</v>
      </c>
      <c r="N29" s="28"/>
      <c r="O29" s="28">
        <v>-18703050749</v>
      </c>
      <c r="P29" s="28"/>
      <c r="Q29" s="28">
        <v>-1244550576</v>
      </c>
      <c r="R29" s="28"/>
      <c r="S29" s="28">
        <f t="shared" si="1"/>
        <v>-19947601325</v>
      </c>
      <c r="U29" s="33">
        <v>-2.4299999999999999E-2</v>
      </c>
    </row>
    <row r="30" spans="1:21" ht="21" x14ac:dyDescent="0.55000000000000004">
      <c r="A30" s="2" t="s">
        <v>113</v>
      </c>
      <c r="C30" s="28">
        <v>0</v>
      </c>
      <c r="E30" s="28">
        <v>0</v>
      </c>
      <c r="F30" s="28"/>
      <c r="G30" s="28">
        <v>0</v>
      </c>
      <c r="H30" s="28"/>
      <c r="I30" s="28">
        <f t="shared" si="0"/>
        <v>0</v>
      </c>
      <c r="K30" s="36">
        <v>0</v>
      </c>
      <c r="M30" s="28">
        <v>0</v>
      </c>
      <c r="N30" s="28"/>
      <c r="O30" s="28">
        <v>0</v>
      </c>
      <c r="P30" s="28"/>
      <c r="Q30" s="28">
        <v>-12922042218</v>
      </c>
      <c r="R30" s="28"/>
      <c r="S30" s="28">
        <f t="shared" si="1"/>
        <v>-12922042218</v>
      </c>
      <c r="U30" s="33">
        <v>-1.5800000000000002E-2</v>
      </c>
    </row>
    <row r="31" spans="1:21" ht="21" x14ac:dyDescent="0.55000000000000004">
      <c r="A31" s="2" t="s">
        <v>114</v>
      </c>
      <c r="C31" s="28">
        <v>0</v>
      </c>
      <c r="E31" s="28">
        <v>0</v>
      </c>
      <c r="F31" s="28"/>
      <c r="G31" s="28">
        <v>0</v>
      </c>
      <c r="H31" s="28"/>
      <c r="I31" s="28">
        <f t="shared" si="0"/>
        <v>0</v>
      </c>
      <c r="K31" s="36">
        <v>0</v>
      </c>
      <c r="M31" s="28">
        <v>0</v>
      </c>
      <c r="N31" s="28"/>
      <c r="O31" s="28">
        <v>0</v>
      </c>
      <c r="P31" s="28"/>
      <c r="Q31" s="28">
        <v>-4245803677</v>
      </c>
      <c r="R31" s="28"/>
      <c r="S31" s="28">
        <f t="shared" si="1"/>
        <v>-4245803677</v>
      </c>
      <c r="U31" s="33">
        <v>-5.1999999999999998E-3</v>
      </c>
    </row>
    <row r="32" spans="1:21" ht="21" x14ac:dyDescent="0.55000000000000004">
      <c r="A32" s="2" t="s">
        <v>115</v>
      </c>
      <c r="C32" s="28">
        <v>0</v>
      </c>
      <c r="E32" s="28">
        <v>0</v>
      </c>
      <c r="F32" s="28"/>
      <c r="G32" s="28">
        <v>0</v>
      </c>
      <c r="H32" s="28"/>
      <c r="I32" s="28">
        <f t="shared" si="0"/>
        <v>0</v>
      </c>
      <c r="K32" s="36">
        <v>0</v>
      </c>
      <c r="M32" s="28">
        <v>0</v>
      </c>
      <c r="N32" s="28"/>
      <c r="O32" s="28">
        <v>0</v>
      </c>
      <c r="P32" s="28"/>
      <c r="Q32" s="28">
        <v>-23256991917</v>
      </c>
      <c r="R32" s="28"/>
      <c r="S32" s="28">
        <f t="shared" si="1"/>
        <v>-23256991917</v>
      </c>
      <c r="U32" s="33">
        <v>-2.8400000000000002E-2</v>
      </c>
    </row>
    <row r="33" spans="1:21" ht="21" x14ac:dyDescent="0.55000000000000004">
      <c r="A33" s="2" t="s">
        <v>116</v>
      </c>
      <c r="C33" s="28">
        <v>0</v>
      </c>
      <c r="E33" s="28">
        <v>0</v>
      </c>
      <c r="F33" s="28"/>
      <c r="G33" s="28">
        <v>0</v>
      </c>
      <c r="H33" s="28"/>
      <c r="I33" s="28">
        <f t="shared" si="0"/>
        <v>0</v>
      </c>
      <c r="K33" s="36">
        <v>0</v>
      </c>
      <c r="M33" s="28">
        <v>0</v>
      </c>
      <c r="N33" s="28"/>
      <c r="O33" s="28">
        <v>0</v>
      </c>
      <c r="P33" s="28"/>
      <c r="Q33" s="28">
        <v>-1064641849</v>
      </c>
      <c r="R33" s="28"/>
      <c r="S33" s="28">
        <f t="shared" si="1"/>
        <v>-1064641849</v>
      </c>
      <c r="U33" s="33">
        <v>-1.2999999999999999E-3</v>
      </c>
    </row>
    <row r="34" spans="1:21" ht="21" x14ac:dyDescent="0.55000000000000004">
      <c r="A34" s="2" t="s">
        <v>31</v>
      </c>
      <c r="C34" s="28">
        <v>0</v>
      </c>
      <c r="E34" s="28">
        <v>0</v>
      </c>
      <c r="F34" s="28"/>
      <c r="G34" s="28">
        <v>0</v>
      </c>
      <c r="H34" s="28"/>
      <c r="I34" s="28">
        <f t="shared" si="0"/>
        <v>0</v>
      </c>
      <c r="K34" s="36">
        <v>0</v>
      </c>
      <c r="M34" s="28"/>
      <c r="N34" s="28"/>
      <c r="O34" s="28">
        <v>-246761963</v>
      </c>
      <c r="P34" s="28"/>
      <c r="Q34" s="28">
        <v>-113544124</v>
      </c>
      <c r="R34" s="28"/>
      <c r="S34" s="28">
        <f t="shared" si="1"/>
        <v>-360306087</v>
      </c>
      <c r="U34" s="33">
        <v>-1.2999999999999999E-3</v>
      </c>
    </row>
    <row r="35" spans="1:21" ht="21" x14ac:dyDescent="0.55000000000000004">
      <c r="A35" s="2" t="s">
        <v>117</v>
      </c>
      <c r="C35" s="28">
        <v>0</v>
      </c>
      <c r="E35" s="28">
        <v>0</v>
      </c>
      <c r="F35" s="28"/>
      <c r="G35" s="28">
        <v>0</v>
      </c>
      <c r="H35" s="28"/>
      <c r="I35" s="28">
        <f t="shared" si="0"/>
        <v>0</v>
      </c>
      <c r="K35" s="36">
        <v>0</v>
      </c>
      <c r="M35" s="28">
        <v>0</v>
      </c>
      <c r="N35" s="28"/>
      <c r="O35" s="28">
        <v>0</v>
      </c>
      <c r="P35" s="28"/>
      <c r="Q35" s="28">
        <v>-155128741</v>
      </c>
      <c r="R35" s="28"/>
      <c r="S35" s="28">
        <f t="shared" si="1"/>
        <v>-155128741</v>
      </c>
      <c r="U35" s="33">
        <v>-2.0000000000000001E-4</v>
      </c>
    </row>
    <row r="36" spans="1:21" ht="21" x14ac:dyDescent="0.55000000000000004">
      <c r="A36" s="2" t="s">
        <v>118</v>
      </c>
      <c r="C36" s="28">
        <v>0</v>
      </c>
      <c r="E36" s="28">
        <v>0</v>
      </c>
      <c r="F36" s="28"/>
      <c r="G36" s="28">
        <v>0</v>
      </c>
      <c r="H36" s="28"/>
      <c r="I36" s="28">
        <f t="shared" si="0"/>
        <v>0</v>
      </c>
      <c r="K36" s="36">
        <v>0</v>
      </c>
      <c r="M36" s="28">
        <v>0</v>
      </c>
      <c r="N36" s="28"/>
      <c r="O36" s="28">
        <v>0</v>
      </c>
      <c r="P36" s="28"/>
      <c r="Q36" s="28">
        <v>-3111576113</v>
      </c>
      <c r="R36" s="28"/>
      <c r="S36" s="28">
        <f t="shared" si="1"/>
        <v>-3111576113</v>
      </c>
      <c r="U36" s="33">
        <v>-3.8E-3</v>
      </c>
    </row>
    <row r="37" spans="1:21" ht="21" x14ac:dyDescent="0.55000000000000004">
      <c r="A37" s="2" t="s">
        <v>119</v>
      </c>
      <c r="C37" s="28">
        <v>0</v>
      </c>
      <c r="E37" s="28">
        <v>0</v>
      </c>
      <c r="F37" s="28"/>
      <c r="G37" s="28">
        <v>0</v>
      </c>
      <c r="H37" s="28"/>
      <c r="I37" s="28">
        <f t="shared" si="0"/>
        <v>0</v>
      </c>
      <c r="K37" s="36">
        <v>0</v>
      </c>
      <c r="M37" s="28">
        <v>0</v>
      </c>
      <c r="N37" s="28"/>
      <c r="O37" s="28">
        <v>0</v>
      </c>
      <c r="P37" s="28"/>
      <c r="Q37" s="28">
        <v>986937585</v>
      </c>
      <c r="R37" s="28"/>
      <c r="S37" s="28">
        <f t="shared" si="1"/>
        <v>986937585</v>
      </c>
      <c r="U37" s="33">
        <v>1.1999999999999999E-3</v>
      </c>
    </row>
    <row r="38" spans="1:21" ht="21" x14ac:dyDescent="0.55000000000000004">
      <c r="A38" s="2" t="s">
        <v>35</v>
      </c>
      <c r="C38" s="28">
        <v>0</v>
      </c>
      <c r="E38" s="28">
        <v>4768108104</v>
      </c>
      <c r="F38" s="28"/>
      <c r="G38" s="28">
        <v>0</v>
      </c>
      <c r="H38" s="28"/>
      <c r="I38" s="28">
        <f>C38+E38+G38</f>
        <v>4768108104</v>
      </c>
      <c r="K38" s="33">
        <v>3.0200000000000001E-2</v>
      </c>
      <c r="M38" s="28">
        <v>0</v>
      </c>
      <c r="N38" s="28"/>
      <c r="O38" s="28">
        <v>-23633231488</v>
      </c>
      <c r="P38" s="28"/>
      <c r="Q38" s="28">
        <v>-7092672785</v>
      </c>
      <c r="R38" s="28"/>
      <c r="S38" s="28">
        <f t="shared" si="1"/>
        <v>-30725904273</v>
      </c>
      <c r="U38" s="33">
        <v>-3.7499999999999999E-2</v>
      </c>
    </row>
    <row r="39" spans="1:21" ht="21" x14ac:dyDescent="0.55000000000000004">
      <c r="A39" s="2" t="s">
        <v>20</v>
      </c>
      <c r="C39" s="28">
        <v>0</v>
      </c>
      <c r="E39" s="28">
        <v>727371598</v>
      </c>
      <c r="F39" s="28"/>
      <c r="G39" s="28">
        <v>0</v>
      </c>
      <c r="H39" s="28"/>
      <c r="I39" s="28">
        <f t="shared" si="0"/>
        <v>727371598</v>
      </c>
      <c r="K39" s="33">
        <v>4.5999999999999999E-3</v>
      </c>
      <c r="M39" s="28">
        <v>0</v>
      </c>
      <c r="N39" s="28"/>
      <c r="O39" s="28">
        <v>-1290273966</v>
      </c>
      <c r="P39" s="28"/>
      <c r="Q39" s="28">
        <v>-17124353083</v>
      </c>
      <c r="R39" s="28"/>
      <c r="S39" s="28">
        <f t="shared" si="1"/>
        <v>-18414627049</v>
      </c>
      <c r="U39" s="33">
        <v>-2.2499999999999999E-2</v>
      </c>
    </row>
    <row r="40" spans="1:21" ht="21" x14ac:dyDescent="0.55000000000000004">
      <c r="A40" s="2" t="s">
        <v>120</v>
      </c>
      <c r="C40" s="28">
        <v>0</v>
      </c>
      <c r="E40" s="28">
        <v>0</v>
      </c>
      <c r="F40" s="28"/>
      <c r="G40" s="28">
        <v>0</v>
      </c>
      <c r="H40" s="28"/>
      <c r="I40" s="28">
        <f t="shared" si="0"/>
        <v>0</v>
      </c>
      <c r="K40" s="36">
        <v>0</v>
      </c>
      <c r="M40" s="28">
        <v>0</v>
      </c>
      <c r="N40" s="28"/>
      <c r="O40" s="28">
        <v>0</v>
      </c>
      <c r="P40" s="28"/>
      <c r="Q40" s="28">
        <v>105530770</v>
      </c>
      <c r="R40" s="28"/>
      <c r="S40" s="28">
        <f t="shared" si="1"/>
        <v>105530770</v>
      </c>
      <c r="U40" s="33">
        <v>1E-4</v>
      </c>
    </row>
    <row r="41" spans="1:21" ht="21" x14ac:dyDescent="0.55000000000000004">
      <c r="A41" s="2" t="s">
        <v>121</v>
      </c>
      <c r="C41" s="28">
        <v>0</v>
      </c>
      <c r="E41" s="28">
        <v>0</v>
      </c>
      <c r="F41" s="28"/>
      <c r="G41" s="28">
        <v>0</v>
      </c>
      <c r="H41" s="28"/>
      <c r="I41" s="28">
        <f t="shared" si="0"/>
        <v>0</v>
      </c>
      <c r="K41" s="36">
        <v>0</v>
      </c>
      <c r="M41" s="28">
        <v>0</v>
      </c>
      <c r="N41" s="28"/>
      <c r="O41" s="28">
        <v>0</v>
      </c>
      <c r="P41" s="28"/>
      <c r="Q41" s="28">
        <v>2059076760</v>
      </c>
      <c r="R41" s="28"/>
      <c r="S41" s="28">
        <f t="shared" si="1"/>
        <v>2059076760</v>
      </c>
      <c r="U41" s="33">
        <v>2.5000000000000001E-3</v>
      </c>
    </row>
    <row r="42" spans="1:21" ht="21" x14ac:dyDescent="0.55000000000000004">
      <c r="A42" s="2" t="s">
        <v>122</v>
      </c>
      <c r="C42" s="28">
        <v>0</v>
      </c>
      <c r="E42" s="28">
        <v>0</v>
      </c>
      <c r="F42" s="28"/>
      <c r="G42" s="28">
        <v>0</v>
      </c>
      <c r="H42" s="28"/>
      <c r="I42" s="28">
        <f t="shared" si="0"/>
        <v>0</v>
      </c>
      <c r="K42" s="36">
        <v>0</v>
      </c>
      <c r="M42" s="28">
        <v>0</v>
      </c>
      <c r="N42" s="28"/>
      <c r="O42" s="28">
        <v>0</v>
      </c>
      <c r="P42" s="28"/>
      <c r="Q42" s="28">
        <v>-1793901479</v>
      </c>
      <c r="R42" s="28"/>
      <c r="S42" s="28">
        <f t="shared" si="1"/>
        <v>-1793901479</v>
      </c>
      <c r="U42" s="33">
        <v>-2.2000000000000001E-3</v>
      </c>
    </row>
    <row r="43" spans="1:21" ht="21" x14ac:dyDescent="0.55000000000000004">
      <c r="A43" s="2" t="s">
        <v>123</v>
      </c>
      <c r="C43" s="28">
        <v>0</v>
      </c>
      <c r="E43" s="28">
        <v>0</v>
      </c>
      <c r="F43" s="28"/>
      <c r="G43" s="28">
        <v>0</v>
      </c>
      <c r="H43" s="28"/>
      <c r="I43" s="28">
        <f t="shared" si="0"/>
        <v>0</v>
      </c>
      <c r="K43" s="36">
        <v>0</v>
      </c>
      <c r="M43" s="28">
        <v>0</v>
      </c>
      <c r="N43" s="28"/>
      <c r="O43" s="28">
        <v>0</v>
      </c>
      <c r="P43" s="28"/>
      <c r="Q43" s="28">
        <v>-6272399486</v>
      </c>
      <c r="R43" s="28"/>
      <c r="S43" s="28">
        <f t="shared" si="1"/>
        <v>-6272399486</v>
      </c>
      <c r="U43" s="33">
        <v>-7.7000000000000002E-3</v>
      </c>
    </row>
    <row r="44" spans="1:21" ht="21" x14ac:dyDescent="0.55000000000000004">
      <c r="A44" s="2" t="s">
        <v>124</v>
      </c>
      <c r="C44" s="28">
        <v>0</v>
      </c>
      <c r="E44" s="28">
        <v>0</v>
      </c>
      <c r="F44" s="28"/>
      <c r="G44" s="28">
        <v>0</v>
      </c>
      <c r="H44" s="28"/>
      <c r="I44" s="28">
        <f t="shared" si="0"/>
        <v>0</v>
      </c>
      <c r="K44" s="36">
        <v>0</v>
      </c>
      <c r="M44" s="28">
        <v>0</v>
      </c>
      <c r="N44" s="28"/>
      <c r="O44" s="28">
        <v>0</v>
      </c>
      <c r="P44" s="28"/>
      <c r="Q44" s="28">
        <v>-6565003059</v>
      </c>
      <c r="R44" s="28"/>
      <c r="S44" s="28">
        <f t="shared" si="1"/>
        <v>-6565003059</v>
      </c>
      <c r="U44" s="33">
        <v>-8.0000000000000002E-3</v>
      </c>
    </row>
    <row r="45" spans="1:21" ht="21" x14ac:dyDescent="0.55000000000000004">
      <c r="A45" s="2" t="s">
        <v>22</v>
      </c>
      <c r="C45" s="28">
        <v>0</v>
      </c>
      <c r="E45" s="28">
        <v>796448793</v>
      </c>
      <c r="F45" s="28"/>
      <c r="G45" s="28">
        <v>0</v>
      </c>
      <c r="H45" s="28"/>
      <c r="I45" s="28">
        <f t="shared" si="0"/>
        <v>796448793</v>
      </c>
      <c r="K45" s="33">
        <v>5.1000000000000004E-3</v>
      </c>
      <c r="M45" s="28">
        <v>3000000000</v>
      </c>
      <c r="N45" s="28"/>
      <c r="O45" s="28">
        <v>-4541599709</v>
      </c>
      <c r="P45" s="28"/>
      <c r="Q45" s="28">
        <v>-7786362200</v>
      </c>
      <c r="R45" s="28"/>
      <c r="S45" s="28">
        <f t="shared" si="1"/>
        <v>-9327961909</v>
      </c>
      <c r="U45" s="33">
        <v>-1.18E-2</v>
      </c>
    </row>
    <row r="46" spans="1:21" ht="21" x14ac:dyDescent="0.55000000000000004">
      <c r="A46" s="2" t="s">
        <v>125</v>
      </c>
      <c r="C46" s="28">
        <v>0</v>
      </c>
      <c r="E46" s="28">
        <v>0</v>
      </c>
      <c r="F46" s="28"/>
      <c r="G46" s="28">
        <v>0</v>
      </c>
      <c r="H46" s="28"/>
      <c r="I46" s="28">
        <f t="shared" si="0"/>
        <v>0</v>
      </c>
      <c r="K46" s="36">
        <v>0</v>
      </c>
      <c r="M46" s="28">
        <v>0</v>
      </c>
      <c r="N46" s="28"/>
      <c r="O46" s="28">
        <v>0</v>
      </c>
      <c r="P46" s="28"/>
      <c r="Q46" s="28">
        <v>-2009468341</v>
      </c>
      <c r="R46" s="28"/>
      <c r="S46" s="28">
        <f t="shared" si="1"/>
        <v>-2009468341</v>
      </c>
      <c r="U46" s="33">
        <v>-2.5000000000000001E-3</v>
      </c>
    </row>
    <row r="47" spans="1:21" ht="21" x14ac:dyDescent="0.55000000000000004">
      <c r="A47" s="2" t="s">
        <v>126</v>
      </c>
      <c r="C47" s="28">
        <v>0</v>
      </c>
      <c r="E47" s="28">
        <v>0</v>
      </c>
      <c r="F47" s="28"/>
      <c r="G47" s="28">
        <v>0</v>
      </c>
      <c r="H47" s="28"/>
      <c r="I47" s="28">
        <f t="shared" si="0"/>
        <v>0</v>
      </c>
      <c r="K47" s="36">
        <v>0</v>
      </c>
      <c r="M47" s="28">
        <v>0</v>
      </c>
      <c r="N47" s="28"/>
      <c r="O47" s="28">
        <v>0</v>
      </c>
      <c r="P47" s="28"/>
      <c r="Q47" s="28">
        <v>-521062873</v>
      </c>
      <c r="R47" s="28"/>
      <c r="S47" s="28">
        <f t="shared" si="1"/>
        <v>-521062873</v>
      </c>
      <c r="U47" s="33">
        <v>-5.9999999999999995E-4</v>
      </c>
    </row>
    <row r="48" spans="1:21" ht="21" x14ac:dyDescent="0.55000000000000004">
      <c r="A48" s="2" t="s">
        <v>127</v>
      </c>
      <c r="C48" s="28">
        <v>0</v>
      </c>
      <c r="E48" s="28">
        <v>0</v>
      </c>
      <c r="F48" s="28"/>
      <c r="G48" s="28">
        <v>0</v>
      </c>
      <c r="H48" s="28"/>
      <c r="I48" s="28">
        <f t="shared" si="0"/>
        <v>0</v>
      </c>
      <c r="K48" s="36">
        <v>0</v>
      </c>
      <c r="M48" s="28">
        <v>0</v>
      </c>
      <c r="N48" s="28"/>
      <c r="O48" s="28">
        <v>0</v>
      </c>
      <c r="P48" s="28"/>
      <c r="Q48" s="28">
        <v>1450097925</v>
      </c>
      <c r="R48" s="28"/>
      <c r="S48" s="28">
        <f t="shared" si="1"/>
        <v>1450097925</v>
      </c>
      <c r="U48" s="33">
        <v>1.8E-3</v>
      </c>
    </row>
    <row r="49" spans="1:25" ht="21" x14ac:dyDescent="0.55000000000000004">
      <c r="A49" s="2" t="s">
        <v>17</v>
      </c>
      <c r="C49" s="28">
        <v>0</v>
      </c>
      <c r="E49" s="28">
        <v>-12489731765</v>
      </c>
      <c r="F49" s="28"/>
      <c r="G49" s="28">
        <v>0</v>
      </c>
      <c r="H49" s="28"/>
      <c r="I49" s="28">
        <f t="shared" si="0"/>
        <v>-12489731765</v>
      </c>
      <c r="K49" s="33">
        <v>-7.9200000000000007E-2</v>
      </c>
      <c r="M49" s="28">
        <v>0</v>
      </c>
      <c r="N49" s="28"/>
      <c r="O49" s="28">
        <v>-12976686693</v>
      </c>
      <c r="P49" s="28"/>
      <c r="Q49" s="28">
        <v>-13083685484</v>
      </c>
      <c r="R49" s="28"/>
      <c r="S49" s="28">
        <f t="shared" si="1"/>
        <v>-26060372177</v>
      </c>
      <c r="U49" s="33">
        <v>-3.1800000000000002E-2</v>
      </c>
    </row>
    <row r="50" spans="1:25" ht="21" x14ac:dyDescent="0.55000000000000004">
      <c r="A50" s="2" t="s">
        <v>128</v>
      </c>
      <c r="C50" s="28">
        <v>0</v>
      </c>
      <c r="E50" s="28">
        <v>0</v>
      </c>
      <c r="F50" s="28"/>
      <c r="G50" s="28">
        <v>0</v>
      </c>
      <c r="H50" s="28"/>
      <c r="I50" s="28">
        <f t="shared" si="0"/>
        <v>0</v>
      </c>
      <c r="K50" s="36">
        <v>0</v>
      </c>
      <c r="M50" s="28">
        <v>0</v>
      </c>
      <c r="N50" s="28"/>
      <c r="O50" s="28">
        <v>0</v>
      </c>
      <c r="P50" s="28"/>
      <c r="Q50" s="28">
        <v>10760015162</v>
      </c>
      <c r="R50" s="28"/>
      <c r="S50" s="28">
        <f t="shared" si="1"/>
        <v>10760015162</v>
      </c>
      <c r="U50" s="33">
        <v>1.3100000000000001E-2</v>
      </c>
    </row>
    <row r="51" spans="1:25" ht="21" x14ac:dyDescent="0.55000000000000004">
      <c r="A51" s="2" t="s">
        <v>129</v>
      </c>
      <c r="C51" s="28">
        <v>0</v>
      </c>
      <c r="E51" s="28">
        <v>0</v>
      </c>
      <c r="F51" s="28"/>
      <c r="G51" s="28">
        <v>0</v>
      </c>
      <c r="H51" s="28"/>
      <c r="I51" s="28">
        <f t="shared" si="0"/>
        <v>0</v>
      </c>
      <c r="K51" s="36">
        <v>0</v>
      </c>
      <c r="M51" s="28">
        <v>0</v>
      </c>
      <c r="N51" s="28"/>
      <c r="O51" s="28">
        <v>0</v>
      </c>
      <c r="P51" s="28"/>
      <c r="Q51" s="28">
        <v>-11267072188</v>
      </c>
      <c r="R51" s="28"/>
      <c r="S51" s="28">
        <f t="shared" si="1"/>
        <v>-11267072188</v>
      </c>
      <c r="U51" s="33">
        <v>-1.37E-2</v>
      </c>
    </row>
    <row r="52" spans="1:25" ht="21" x14ac:dyDescent="0.55000000000000004">
      <c r="A52" s="2" t="s">
        <v>130</v>
      </c>
      <c r="C52" s="28">
        <v>0</v>
      </c>
      <c r="E52" s="28">
        <v>0</v>
      </c>
      <c r="F52" s="28"/>
      <c r="G52" s="28">
        <v>0</v>
      </c>
      <c r="H52" s="28"/>
      <c r="I52" s="28">
        <f t="shared" si="0"/>
        <v>0</v>
      </c>
      <c r="K52" s="36">
        <v>0</v>
      </c>
      <c r="M52" s="28">
        <v>0</v>
      </c>
      <c r="N52" s="28"/>
      <c r="O52" s="28">
        <v>0</v>
      </c>
      <c r="P52" s="28"/>
      <c r="Q52" s="28">
        <v>198679115</v>
      </c>
      <c r="R52" s="28"/>
      <c r="S52" s="28">
        <f t="shared" si="1"/>
        <v>198679115</v>
      </c>
      <c r="U52" s="33">
        <v>2.0000000000000001E-4</v>
      </c>
    </row>
    <row r="53" spans="1:25" ht="21" x14ac:dyDescent="0.55000000000000004">
      <c r="A53" s="2" t="s">
        <v>32</v>
      </c>
      <c r="C53" s="28">
        <v>0</v>
      </c>
      <c r="E53" s="28">
        <v>-1814572667</v>
      </c>
      <c r="F53" s="28"/>
      <c r="G53" s="28">
        <v>0</v>
      </c>
      <c r="H53" s="28"/>
      <c r="I53" s="28">
        <f t="shared" si="0"/>
        <v>-1814572667</v>
      </c>
      <c r="K53" s="33">
        <v>-1.15E-2</v>
      </c>
      <c r="M53" s="28">
        <v>2433912000</v>
      </c>
      <c r="N53" s="28"/>
      <c r="O53" s="28">
        <v>-92845634830</v>
      </c>
      <c r="P53" s="28"/>
      <c r="Q53" s="28">
        <v>0</v>
      </c>
      <c r="R53" s="28"/>
      <c r="S53" s="28">
        <f t="shared" si="1"/>
        <v>-90411722830</v>
      </c>
      <c r="U53" s="33">
        <v>-0.1106</v>
      </c>
    </row>
    <row r="54" spans="1:25" ht="21" x14ac:dyDescent="0.55000000000000004">
      <c r="A54" s="2" t="s">
        <v>34</v>
      </c>
      <c r="C54" s="28">
        <v>0</v>
      </c>
      <c r="E54" s="28">
        <v>10808305650</v>
      </c>
      <c r="F54" s="28"/>
      <c r="G54" s="28">
        <v>0</v>
      </c>
      <c r="H54" s="28"/>
      <c r="I54" s="28">
        <f t="shared" si="0"/>
        <v>10808305650</v>
      </c>
      <c r="K54" s="33">
        <v>6.8500000000000005E-2</v>
      </c>
      <c r="M54" s="28">
        <v>6640000000</v>
      </c>
      <c r="N54" s="28"/>
      <c r="O54" s="28">
        <v>-17738822250</v>
      </c>
      <c r="P54" s="28"/>
      <c r="Q54" s="28">
        <v>0</v>
      </c>
      <c r="R54" s="28"/>
      <c r="S54" s="28">
        <f t="shared" si="1"/>
        <v>-11098822250</v>
      </c>
      <c r="U54" s="33">
        <v>-1.35E-2</v>
      </c>
    </row>
    <row r="55" spans="1:25" ht="21" x14ac:dyDescent="0.55000000000000004">
      <c r="A55" s="2" t="s">
        <v>27</v>
      </c>
      <c r="C55" s="28">
        <v>1802819760</v>
      </c>
      <c r="E55" s="28">
        <v>-3221500479</v>
      </c>
      <c r="F55" s="28"/>
      <c r="G55" s="28">
        <v>0</v>
      </c>
      <c r="H55" s="28"/>
      <c r="I55" s="28">
        <f t="shared" si="0"/>
        <v>-1418680719</v>
      </c>
      <c r="K55" s="33">
        <v>-1.0500000000000001E-2</v>
      </c>
      <c r="M55" s="28">
        <v>1802819760</v>
      </c>
      <c r="N55" s="28"/>
      <c r="O55" s="28">
        <v>-4849845728</v>
      </c>
      <c r="P55" s="28"/>
      <c r="Q55" s="28">
        <v>0</v>
      </c>
      <c r="R55" s="28"/>
      <c r="S55" s="28">
        <f t="shared" si="1"/>
        <v>-3047025968</v>
      </c>
      <c r="U55" s="33">
        <v>-4.0000000000000001E-3</v>
      </c>
      <c r="X55" s="18"/>
      <c r="Y55" s="8"/>
    </row>
    <row r="56" spans="1:25" ht="21" x14ac:dyDescent="0.55000000000000004">
      <c r="A56" s="2" t="s">
        <v>26</v>
      </c>
      <c r="C56" s="28">
        <v>71802500</v>
      </c>
      <c r="E56" s="28">
        <v>-345417399</v>
      </c>
      <c r="F56" s="28"/>
      <c r="G56" s="28">
        <v>0</v>
      </c>
      <c r="H56" s="28"/>
      <c r="I56" s="28">
        <f t="shared" si="0"/>
        <v>-273614899</v>
      </c>
      <c r="K56" s="33">
        <v>-1.6999999999999999E-3</v>
      </c>
      <c r="M56" s="28">
        <v>71802500</v>
      </c>
      <c r="N56" s="28"/>
      <c r="O56" s="28">
        <v>550277416</v>
      </c>
      <c r="P56" s="28"/>
      <c r="Q56" s="28">
        <v>0</v>
      </c>
      <c r="R56" s="28"/>
      <c r="S56" s="28">
        <f t="shared" si="1"/>
        <v>622079916</v>
      </c>
      <c r="U56" s="33">
        <v>8.0000000000000004E-4</v>
      </c>
      <c r="X56" s="26"/>
      <c r="Y56" s="21"/>
    </row>
    <row r="57" spans="1:25" ht="21" x14ac:dyDescent="0.55000000000000004">
      <c r="A57" s="2" t="s">
        <v>47</v>
      </c>
      <c r="C57" s="28">
        <v>0</v>
      </c>
      <c r="E57" s="28">
        <v>-20023385800</v>
      </c>
      <c r="F57" s="28"/>
      <c r="G57" s="28">
        <v>0</v>
      </c>
      <c r="H57" s="28"/>
      <c r="I57" s="28">
        <f t="shared" si="0"/>
        <v>-20023385800</v>
      </c>
      <c r="K57" s="33">
        <v>-0.127</v>
      </c>
      <c r="M57" s="28">
        <v>0</v>
      </c>
      <c r="N57" s="28"/>
      <c r="O57" s="28">
        <v>-20023385800</v>
      </c>
      <c r="P57" s="28"/>
      <c r="Q57" s="28">
        <v>0</v>
      </c>
      <c r="R57" s="28"/>
      <c r="S57" s="28">
        <f t="shared" si="1"/>
        <v>-20023385800</v>
      </c>
      <c r="U57" s="33">
        <v>-2.4400000000000002E-2</v>
      </c>
      <c r="X57" s="26"/>
      <c r="Y57" s="21"/>
    </row>
    <row r="58" spans="1:25" ht="21" x14ac:dyDescent="0.55000000000000004">
      <c r="A58" s="2" t="s">
        <v>21</v>
      </c>
      <c r="C58" s="28">
        <v>0</v>
      </c>
      <c r="E58" s="28">
        <v>5064921400</v>
      </c>
      <c r="F58" s="28"/>
      <c r="G58" s="28">
        <v>0</v>
      </c>
      <c r="H58" s="28"/>
      <c r="I58" s="28">
        <f t="shared" si="0"/>
        <v>5064921400</v>
      </c>
      <c r="K58" s="33">
        <v>3.2099999999999997E-2</v>
      </c>
      <c r="M58" s="28">
        <v>0</v>
      </c>
      <c r="N58" s="28"/>
      <c r="O58" s="28">
        <v>-8817465397</v>
      </c>
      <c r="P58" s="28"/>
      <c r="Q58" s="28">
        <v>0</v>
      </c>
      <c r="R58" s="28"/>
      <c r="S58" s="28">
        <f t="shared" si="1"/>
        <v>-8817465397</v>
      </c>
      <c r="U58" s="33">
        <v>-1.0800000000000001E-2</v>
      </c>
      <c r="X58" s="26"/>
      <c r="Y58" s="21"/>
    </row>
    <row r="59" spans="1:25" ht="21" x14ac:dyDescent="0.55000000000000004">
      <c r="A59" s="2" t="s">
        <v>16</v>
      </c>
      <c r="C59" s="28">
        <v>0</v>
      </c>
      <c r="E59" s="28">
        <v>-8671098150</v>
      </c>
      <c r="F59" s="28"/>
      <c r="G59" s="28">
        <v>0</v>
      </c>
      <c r="H59" s="28"/>
      <c r="I59" s="28">
        <f t="shared" si="0"/>
        <v>-8671098150</v>
      </c>
      <c r="K59" s="33">
        <v>-5.5E-2</v>
      </c>
      <c r="M59" s="28">
        <v>0</v>
      </c>
      <c r="N59" s="28"/>
      <c r="O59" s="28">
        <v>-26108382337</v>
      </c>
      <c r="P59" s="28"/>
      <c r="Q59" s="28">
        <v>0</v>
      </c>
      <c r="R59" s="28"/>
      <c r="S59" s="28">
        <f t="shared" si="1"/>
        <v>-26108382337</v>
      </c>
      <c r="U59" s="33">
        <v>-3.1899999999999998E-2</v>
      </c>
      <c r="X59" s="26"/>
      <c r="Y59" s="21"/>
    </row>
    <row r="60" spans="1:25" ht="21" x14ac:dyDescent="0.55000000000000004">
      <c r="A60" s="2" t="s">
        <v>48</v>
      </c>
      <c r="C60" s="28">
        <v>0</v>
      </c>
      <c r="E60" s="28">
        <v>176707125</v>
      </c>
      <c r="F60" s="28"/>
      <c r="G60" s="28">
        <v>0</v>
      </c>
      <c r="H60" s="28"/>
      <c r="I60" s="28">
        <f t="shared" si="0"/>
        <v>176707125</v>
      </c>
      <c r="K60" s="33">
        <v>1.1000000000000001E-3</v>
      </c>
      <c r="M60" s="28">
        <v>0</v>
      </c>
      <c r="N60" s="28"/>
      <c r="O60" s="28">
        <v>176707125</v>
      </c>
      <c r="P60" s="28"/>
      <c r="Q60" s="28">
        <v>0</v>
      </c>
      <c r="R60" s="28"/>
      <c r="S60" s="28">
        <f t="shared" si="1"/>
        <v>176707125</v>
      </c>
      <c r="U60" s="33">
        <v>2.0000000000000001E-4</v>
      </c>
      <c r="X60" s="18"/>
      <c r="Y60" s="8"/>
    </row>
    <row r="61" spans="1:25" ht="21" x14ac:dyDescent="0.55000000000000004">
      <c r="A61" s="2" t="s">
        <v>45</v>
      </c>
      <c r="C61" s="28">
        <v>0</v>
      </c>
      <c r="E61" s="28">
        <v>258445625</v>
      </c>
      <c r="F61" s="28"/>
      <c r="G61" s="28">
        <v>0</v>
      </c>
      <c r="H61" s="28"/>
      <c r="I61" s="28">
        <f t="shared" si="0"/>
        <v>258445625</v>
      </c>
      <c r="K61" s="33">
        <v>1.6000000000000001E-3</v>
      </c>
      <c r="M61" s="28">
        <v>0</v>
      </c>
      <c r="N61" s="28"/>
      <c r="O61" s="28">
        <v>258445625</v>
      </c>
      <c r="P61" s="28"/>
      <c r="Q61" s="28">
        <v>0</v>
      </c>
      <c r="R61" s="28"/>
      <c r="S61" s="28">
        <f t="shared" si="1"/>
        <v>258445625</v>
      </c>
      <c r="U61" s="33">
        <v>2.9999999999999997E-4</v>
      </c>
      <c r="X61" s="26"/>
      <c r="Y61" s="21"/>
    </row>
    <row r="62" spans="1:25" ht="21" x14ac:dyDescent="0.55000000000000004">
      <c r="A62" s="2" t="s">
        <v>44</v>
      </c>
      <c r="C62" s="28">
        <v>0</v>
      </c>
      <c r="E62" s="28">
        <v>650636120</v>
      </c>
      <c r="F62" s="28"/>
      <c r="G62" s="28">
        <v>0</v>
      </c>
      <c r="H62" s="28"/>
      <c r="I62" s="28">
        <f t="shared" si="0"/>
        <v>650636120</v>
      </c>
      <c r="K62" s="33">
        <v>4.1000000000000003E-3</v>
      </c>
      <c r="M62" s="28">
        <v>0</v>
      </c>
      <c r="N62" s="28"/>
      <c r="O62" s="28">
        <v>650636120</v>
      </c>
      <c r="P62" s="28"/>
      <c r="Q62" s="28">
        <v>0</v>
      </c>
      <c r="R62" s="28"/>
      <c r="S62" s="28">
        <f t="shared" si="1"/>
        <v>650636120</v>
      </c>
      <c r="U62" s="33">
        <v>8.0000000000000004E-4</v>
      </c>
      <c r="X62" s="26"/>
      <c r="Y62" s="21"/>
    </row>
    <row r="63" spans="1:25" ht="21" x14ac:dyDescent="0.55000000000000004">
      <c r="A63" s="2" t="s">
        <v>37</v>
      </c>
      <c r="C63" s="28">
        <v>0</v>
      </c>
      <c r="E63" s="28">
        <v>3583414991</v>
      </c>
      <c r="F63" s="28"/>
      <c r="G63" s="28">
        <v>0</v>
      </c>
      <c r="H63" s="28"/>
      <c r="I63" s="28">
        <f t="shared" si="0"/>
        <v>3583414991</v>
      </c>
      <c r="K63" s="33">
        <v>2.2700000000000001E-2</v>
      </c>
      <c r="M63" s="28">
        <v>0</v>
      </c>
      <c r="N63" s="28"/>
      <c r="O63" s="28">
        <v>-35714460302</v>
      </c>
      <c r="P63" s="28"/>
      <c r="Q63" s="28">
        <v>0</v>
      </c>
      <c r="R63" s="28"/>
      <c r="S63" s="28">
        <f>M63+O63+Q63</f>
        <v>-35714460302</v>
      </c>
      <c r="U63" s="33">
        <v>-4.36E-2</v>
      </c>
      <c r="X63" s="18"/>
      <c r="Y63" s="8"/>
    </row>
    <row r="64" spans="1:25" ht="21.75" thickBot="1" x14ac:dyDescent="0.6">
      <c r="A64" s="30" t="s">
        <v>146</v>
      </c>
      <c r="C64" s="22">
        <f>SUM(C8:C63)</f>
        <v>4707843110</v>
      </c>
      <c r="E64" s="37">
        <f>SUM(E8:E63)</f>
        <v>-83281507710</v>
      </c>
      <c r="G64" s="37">
        <f>SUM(G8:G63)</f>
        <v>-78789590919</v>
      </c>
      <c r="I64" s="37">
        <f t="shared" si="0"/>
        <v>-157363255519</v>
      </c>
      <c r="K64" s="34">
        <f>SUM(K8:K63)</f>
        <v>-1.0004999999999997</v>
      </c>
      <c r="M64" s="22">
        <f>SUM(M8:M63)</f>
        <v>39266755110</v>
      </c>
      <c r="O64" s="37">
        <f>SUM(O8:O63)</f>
        <v>-611695067036</v>
      </c>
      <c r="Q64" s="37">
        <f>SUM(Q8:Q63)</f>
        <v>-264511939129</v>
      </c>
      <c r="S64" s="37">
        <f>M64+O64+Q64</f>
        <v>-836940251055</v>
      </c>
      <c r="U64" s="35">
        <f>SUM(U8:U63)</f>
        <v>-1.0233000000000001</v>
      </c>
    </row>
    <row r="65" spans="3:19" ht="19.5" thickTop="1" x14ac:dyDescent="0.45">
      <c r="G65" s="3"/>
      <c r="I65" s="3"/>
      <c r="Q65" s="3"/>
      <c r="S65" s="3"/>
    </row>
    <row r="66" spans="3:19" x14ac:dyDescent="0.45">
      <c r="C66" s="3"/>
      <c r="D66" s="3"/>
      <c r="E66" s="3"/>
      <c r="F66" s="3"/>
      <c r="G66" s="3"/>
      <c r="I66" s="3"/>
      <c r="M66" s="3"/>
      <c r="N66" s="3"/>
      <c r="O66" s="3"/>
      <c r="P66" s="3"/>
      <c r="Q66" s="3"/>
      <c r="S66" s="3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scale="36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14"/>
  <sheetViews>
    <sheetView rightToLeft="1" view="pageBreakPreview" zoomScale="70" zoomScaleNormal="100" zoomScaleSheetLayoutView="70" workbookViewId="0">
      <selection activeCell="S17" sqref="S17"/>
    </sheetView>
  </sheetViews>
  <sheetFormatPr defaultRowHeight="18.75" x14ac:dyDescent="0.45"/>
  <cols>
    <col min="1" max="1" width="22.5703125" style="1" bestFit="1" customWidth="1"/>
    <col min="2" max="2" width="1" style="1" customWidth="1"/>
    <col min="3" max="3" width="22.140625" style="1" bestFit="1" customWidth="1"/>
    <col min="4" max="4" width="1" style="1" customWidth="1"/>
    <col min="5" max="5" width="27.7109375" style="1" bestFit="1" customWidth="1"/>
    <col min="6" max="6" width="1" style="1" customWidth="1"/>
    <col min="7" max="7" width="27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1" x14ac:dyDescent="0.45">
      <c r="A2" s="42" t="s">
        <v>0</v>
      </c>
      <c r="B2" s="42"/>
      <c r="C2" s="42"/>
      <c r="D2" s="42"/>
      <c r="E2" s="42"/>
      <c r="F2" s="42"/>
      <c r="G2" s="42"/>
    </row>
    <row r="3" spans="1:7" ht="21" x14ac:dyDescent="0.45">
      <c r="A3" s="42" t="s">
        <v>81</v>
      </c>
      <c r="B3" s="42"/>
      <c r="C3" s="42"/>
      <c r="D3" s="42"/>
      <c r="E3" s="42"/>
      <c r="F3" s="42"/>
      <c r="G3" s="42"/>
    </row>
    <row r="4" spans="1:7" ht="21" x14ac:dyDescent="0.45">
      <c r="A4" s="42" t="s">
        <v>2</v>
      </c>
      <c r="B4" s="42"/>
      <c r="C4" s="42"/>
      <c r="D4" s="42"/>
      <c r="E4" s="42"/>
      <c r="F4" s="42"/>
      <c r="G4" s="42"/>
    </row>
    <row r="6" spans="1:7" ht="21" x14ac:dyDescent="0.45">
      <c r="A6" s="45" t="s">
        <v>135</v>
      </c>
      <c r="B6" s="45" t="s">
        <v>135</v>
      </c>
      <c r="C6" s="45" t="s">
        <v>135</v>
      </c>
      <c r="E6" s="45" t="s">
        <v>83</v>
      </c>
      <c r="F6" s="45" t="s">
        <v>83</v>
      </c>
      <c r="G6" s="39" t="s">
        <v>84</v>
      </c>
    </row>
    <row r="7" spans="1:7" ht="21" x14ac:dyDescent="0.45">
      <c r="A7" s="45" t="s">
        <v>136</v>
      </c>
      <c r="C7" s="45" t="s">
        <v>54</v>
      </c>
      <c r="E7" s="45" t="s">
        <v>137</v>
      </c>
      <c r="G7" s="45" t="s">
        <v>137</v>
      </c>
    </row>
    <row r="8" spans="1:7" ht="21" x14ac:dyDescent="0.55000000000000004">
      <c r="A8" s="2" t="s">
        <v>60</v>
      </c>
      <c r="C8" s="25">
        <v>279927370</v>
      </c>
      <c r="E8" s="28">
        <v>15263260</v>
      </c>
      <c r="G8" s="28">
        <v>129585768</v>
      </c>
    </row>
    <row r="9" spans="1:7" ht="21" x14ac:dyDescent="0.55000000000000004">
      <c r="A9" s="2" t="s">
        <v>64</v>
      </c>
      <c r="C9" s="7" t="s">
        <v>65</v>
      </c>
      <c r="E9" s="28">
        <v>8573</v>
      </c>
      <c r="G9" s="28">
        <v>2127919</v>
      </c>
    </row>
    <row r="10" spans="1:7" ht="21" x14ac:dyDescent="0.55000000000000004">
      <c r="A10" s="2" t="s">
        <v>67</v>
      </c>
      <c r="C10" s="7" t="s">
        <v>68</v>
      </c>
      <c r="E10" s="28">
        <v>37155</v>
      </c>
      <c r="G10" s="28">
        <v>164899</v>
      </c>
    </row>
    <row r="11" spans="1:7" ht="21" x14ac:dyDescent="0.55000000000000004">
      <c r="A11" s="2" t="s">
        <v>70</v>
      </c>
      <c r="C11" s="7" t="s">
        <v>71</v>
      </c>
      <c r="E11" s="28">
        <v>26940792</v>
      </c>
      <c r="G11" s="28">
        <v>-102540738</v>
      </c>
    </row>
    <row r="12" spans="1:7" ht="21" x14ac:dyDescent="0.55000000000000004">
      <c r="A12" s="2" t="s">
        <v>90</v>
      </c>
      <c r="C12" s="7" t="s">
        <v>138</v>
      </c>
      <c r="E12" s="28" t="s">
        <v>145</v>
      </c>
      <c r="G12" s="28">
        <v>4613698630</v>
      </c>
    </row>
    <row r="13" spans="1:7" ht="21.75" thickBot="1" x14ac:dyDescent="0.6">
      <c r="A13" s="20" t="s">
        <v>144</v>
      </c>
      <c r="C13" s="7"/>
      <c r="E13" s="24">
        <f>SUM(E8:E12)</f>
        <v>42249780</v>
      </c>
      <c r="G13" s="24">
        <f>SUM(G8:G12)</f>
        <v>4643036478</v>
      </c>
    </row>
    <row r="14" spans="1:7" ht="19.5" thickTop="1" x14ac:dyDescent="0.45">
      <c r="C14" s="7"/>
    </row>
  </sheetData>
  <mergeCells count="9">
    <mergeCell ref="A2:G2"/>
    <mergeCell ref="A3:G3"/>
    <mergeCell ref="A4:G4"/>
    <mergeCell ref="G7"/>
    <mergeCell ref="A7"/>
    <mergeCell ref="C7"/>
    <mergeCell ref="A6:C6"/>
    <mergeCell ref="E7"/>
    <mergeCell ref="E6:F6"/>
  </mergeCells>
  <pageMargins left="0.7" right="0.7" top="0.75" bottom="0.75" header="0.3" footer="0.3"/>
  <pageSetup paperSize="9" scale="77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view="pageBreakPreview" zoomScale="60" zoomScaleNormal="100" workbookViewId="0">
      <selection activeCell="U35" sqref="U35"/>
    </sheetView>
  </sheetViews>
  <sheetFormatPr defaultRowHeight="18.75" x14ac:dyDescent="0.25"/>
  <cols>
    <col min="1" max="1" width="38" style="13" bestFit="1" customWidth="1"/>
    <col min="2" max="2" width="1" style="13" customWidth="1"/>
    <col min="3" max="3" width="12" style="13" bestFit="1" customWidth="1"/>
    <col min="4" max="4" width="1" style="13" customWidth="1"/>
    <col min="5" max="5" width="13.28515625" style="13" bestFit="1" customWidth="1"/>
    <col min="6" max="6" width="1" style="13" customWidth="1"/>
    <col min="7" max="7" width="9.140625" style="13" customWidth="1"/>
    <col min="8" max="12" width="9.140625" style="13"/>
    <col min="13" max="13" width="6.42578125" style="13" bestFit="1" customWidth="1"/>
    <col min="14" max="16384" width="9.140625" style="13"/>
  </cols>
  <sheetData>
    <row r="2" spans="1:5" ht="21" x14ac:dyDescent="0.25">
      <c r="A2" s="42" t="s">
        <v>0</v>
      </c>
      <c r="B2" s="42" t="s">
        <v>0</v>
      </c>
      <c r="C2" s="42" t="s">
        <v>0</v>
      </c>
      <c r="D2" s="42" t="s">
        <v>0</v>
      </c>
      <c r="E2" s="42"/>
    </row>
    <row r="3" spans="1:5" ht="21" x14ac:dyDescent="0.25">
      <c r="A3" s="42" t="s">
        <v>81</v>
      </c>
      <c r="B3" s="42" t="s">
        <v>81</v>
      </c>
      <c r="C3" s="42" t="s">
        <v>81</v>
      </c>
      <c r="D3" s="42" t="s">
        <v>81</v>
      </c>
      <c r="E3" s="42"/>
    </row>
    <row r="4" spans="1:5" ht="21" x14ac:dyDescent="0.25">
      <c r="A4" s="42" t="s">
        <v>2</v>
      </c>
      <c r="B4" s="42" t="s">
        <v>2</v>
      </c>
      <c r="C4" s="42" t="s">
        <v>2</v>
      </c>
      <c r="D4" s="42" t="s">
        <v>2</v>
      </c>
      <c r="E4" s="42"/>
    </row>
    <row r="6" spans="1:5" ht="21" x14ac:dyDescent="0.25">
      <c r="A6" s="46" t="s">
        <v>139</v>
      </c>
      <c r="C6" s="45" t="s">
        <v>83</v>
      </c>
      <c r="E6" s="45" t="s">
        <v>6</v>
      </c>
    </row>
    <row r="7" spans="1:5" ht="21" x14ac:dyDescent="0.25">
      <c r="A7" s="47" t="s">
        <v>139</v>
      </c>
      <c r="C7" s="45" t="s">
        <v>57</v>
      </c>
      <c r="E7" s="45" t="s">
        <v>57</v>
      </c>
    </row>
    <row r="8" spans="1:5" ht="21" x14ac:dyDescent="0.25">
      <c r="A8" s="40" t="s">
        <v>139</v>
      </c>
      <c r="C8" s="14">
        <v>5759130</v>
      </c>
      <c r="E8" s="14">
        <v>435104132</v>
      </c>
    </row>
    <row r="9" spans="1:5" ht="21" x14ac:dyDescent="0.25">
      <c r="A9" s="40" t="s">
        <v>140</v>
      </c>
      <c r="C9" s="14" t="s">
        <v>145</v>
      </c>
      <c r="E9" s="14">
        <v>1103641</v>
      </c>
    </row>
    <row r="10" spans="1:5" ht="21" x14ac:dyDescent="0.25">
      <c r="A10" s="40" t="s">
        <v>141</v>
      </c>
      <c r="C10" s="14">
        <v>18789739</v>
      </c>
      <c r="E10" s="14">
        <v>419752023</v>
      </c>
    </row>
    <row r="11" spans="1:5" ht="21.75" thickBot="1" x14ac:dyDescent="0.3">
      <c r="A11" s="23" t="s">
        <v>144</v>
      </c>
      <c r="C11" s="19">
        <f>SUM(C8:C10)</f>
        <v>24548869</v>
      </c>
      <c r="E11" s="19">
        <f>SUM(E8:E10)</f>
        <v>855959796</v>
      </c>
    </row>
    <row r="12" spans="1:5" ht="19.5" thickTop="1" x14ac:dyDescent="0.25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سهام'!Print_Area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2021-06-22T10:36:23Z</dcterms:created>
  <dcterms:modified xsi:type="dcterms:W3CDTF">2021-06-30T03:34:18Z</dcterms:modified>
</cp:coreProperties>
</file>