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سهام بزرگ کاردان\گزارش افشا پرتفو\"/>
    </mc:Choice>
  </mc:AlternateContent>
  <xr:revisionPtr revIDLastSave="0" documentId="13_ncr:1_{9D2F89AB-9EDB-4524-AA9F-CB2075E0022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definedNames>
    <definedName name="_xlnm.Print_Area" localSheetId="9">'جمع درآمدها'!$A$1:$G$11</definedName>
    <definedName name="_xlnm.Print_Area" localSheetId="7">'درآمد سپرده بانکی'!$A$1:$G$15</definedName>
    <definedName name="_xlnm.Print_Area" localSheetId="3">'درآمد سود سهام'!$A$1:$S$42</definedName>
    <definedName name="_xlnm.Print_Area" localSheetId="4">'درآمد ناشی از تغییر قیمت اوراق'!$A$1:$Q$54</definedName>
    <definedName name="_xlnm.Print_Area" localSheetId="5">'درآمد ناشی از فروش'!$A$1:$Q$63</definedName>
    <definedName name="_xlnm.Print_Area" localSheetId="8">'سایر درآمدها'!$A$1:$E$18</definedName>
    <definedName name="_xlnm.Print_Area" localSheetId="1">سپرده!$A$1:$S$16</definedName>
    <definedName name="_xlnm.Print_Area" localSheetId="6">'سرمایه‌گذاری در سهام'!$A$1:$U$87</definedName>
    <definedName name="_xlnm.Print_Area" localSheetId="2">'سود اوراق بهادار و سپرده بانکی'!$A$1:$Q$15</definedName>
    <definedName name="_xlnm.Print_Area" localSheetId="0">سهام!$A$1:$Y$57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5" i="9" l="1"/>
  <c r="U80" i="11"/>
  <c r="U13" i="11" l="1"/>
  <c r="C8" i="14"/>
  <c r="U10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I54" i="1"/>
  <c r="S78" i="11" l="1"/>
  <c r="S80" i="11"/>
  <c r="S79" i="11"/>
  <c r="Q60" i="11"/>
  <c r="O79" i="11"/>
  <c r="Q59" i="10"/>
  <c r="M45" i="9"/>
  <c r="Q45" i="9"/>
  <c r="Q51" i="9"/>
  <c r="S31" i="8"/>
  <c r="S30" i="8"/>
  <c r="W50" i="1"/>
  <c r="U53" i="1"/>
  <c r="S27" i="11" l="1"/>
  <c r="S26" i="11"/>
  <c r="S25" i="11"/>
  <c r="S24" i="11"/>
  <c r="S23" i="11"/>
  <c r="S22" i="11"/>
  <c r="S21" i="11"/>
  <c r="S20" i="11"/>
  <c r="S19" i="11"/>
  <c r="S18" i="11"/>
  <c r="S17" i="11"/>
  <c r="S16" i="11"/>
  <c r="S15" i="11"/>
  <c r="S13" i="11"/>
  <c r="S12" i="11"/>
  <c r="S11" i="11"/>
  <c r="S9" i="11"/>
  <c r="S8" i="11"/>
  <c r="S10" i="11"/>
  <c r="S14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M80" i="11"/>
  <c r="S15" i="8"/>
  <c r="S8" i="8"/>
  <c r="I50" i="9"/>
  <c r="C10" i="15"/>
  <c r="I79" i="11"/>
  <c r="E79" i="11"/>
  <c r="Q31" i="8"/>
  <c r="C11" i="14"/>
  <c r="S26" i="8"/>
  <c r="S9" i="8" l="1"/>
  <c r="S10" i="8"/>
  <c r="S11" i="8"/>
  <c r="S12" i="8"/>
  <c r="S13" i="8"/>
  <c r="S14" i="8"/>
  <c r="S16" i="8"/>
  <c r="S17" i="8"/>
  <c r="S18" i="8"/>
  <c r="S19" i="8"/>
  <c r="S20" i="8"/>
  <c r="S21" i="8"/>
  <c r="S22" i="8"/>
  <c r="S23" i="8"/>
  <c r="S24" i="8"/>
  <c r="S25" i="8"/>
  <c r="S27" i="8"/>
  <c r="S28" i="8"/>
  <c r="S29" i="8"/>
  <c r="K31" i="8"/>
  <c r="M59" i="10"/>
  <c r="I51" i="9"/>
  <c r="C51" i="9"/>
  <c r="E31" i="8"/>
  <c r="G13" i="7"/>
  <c r="G13" i="13" l="1"/>
  <c r="E13" i="13"/>
  <c r="Q80" i="11" l="1"/>
  <c r="O80" i="11"/>
  <c r="K80" i="11"/>
  <c r="I80" i="11"/>
  <c r="G80" i="11"/>
  <c r="E80" i="11"/>
  <c r="C80" i="11"/>
  <c r="Q60" i="10"/>
  <c r="O60" i="10"/>
  <c r="M60" i="10"/>
  <c r="K60" i="10"/>
  <c r="I60" i="10"/>
  <c r="G60" i="10"/>
  <c r="E60" i="10"/>
  <c r="C60" i="10"/>
  <c r="O51" i="9"/>
  <c r="M51" i="9"/>
  <c r="K51" i="9"/>
  <c r="G51" i="9"/>
  <c r="E51" i="9"/>
  <c r="E52" i="9" s="1"/>
  <c r="O31" i="8"/>
  <c r="M31" i="8"/>
  <c r="I31" i="8"/>
  <c r="G31" i="8"/>
  <c r="K13" i="7"/>
  <c r="Q13" i="7"/>
  <c r="O13" i="7"/>
  <c r="M13" i="7"/>
  <c r="I13" i="7"/>
  <c r="S15" i="6"/>
  <c r="Q15" i="6"/>
  <c r="O15" i="6"/>
  <c r="M15" i="6"/>
  <c r="K15" i="6"/>
  <c r="W54" i="1"/>
  <c r="G36" i="1"/>
  <c r="E36" i="1"/>
  <c r="E54" i="1" s="1"/>
  <c r="Y54" i="1" l="1"/>
  <c r="U54" i="1"/>
  <c r="S54" i="1"/>
  <c r="Q54" i="1"/>
  <c r="O54" i="1"/>
  <c r="M54" i="1"/>
  <c r="K54" i="1"/>
  <c r="G54" i="1"/>
  <c r="C54" i="1"/>
</calcChain>
</file>

<file path=xl/sharedStrings.xml><?xml version="1.0" encoding="utf-8"?>
<sst xmlns="http://schemas.openxmlformats.org/spreadsheetml/2006/main" count="561" uniqueCount="170">
  <si>
    <t>صندوق سرمایه‌گذاری سهام بزرگ کاردان</t>
  </si>
  <si>
    <t>صورت وضعیت پورتفوی</t>
  </si>
  <si>
    <t>برای ماه منتهی به 1400/04/31</t>
  </si>
  <si>
    <t>نام شرکت</t>
  </si>
  <si>
    <t>1400/03/31</t>
  </si>
  <si>
    <t>تغییرات طی دوره</t>
  </si>
  <si>
    <t>1400/04/31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</si>
  <si>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</si>
  <si>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</si>
  <si>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</si>
  <si>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</si>
  <si>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</si>
  <si>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</si>
  <si>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</si>
  <si>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</si>
  <si>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سامان</t>
  </si>
  <si>
    <t>بانک ملت</t>
  </si>
  <si>
    <t>بیمه تجارت نو</t>
  </si>
  <si>
    <t>پالایش نفت تبریز</t>
  </si>
  <si>
    <t>پتروشیمی پارس</t>
  </si>
  <si>
    <t>پدیده شیمی قرن</t>
  </si>
  <si>
    <t>پلی پروپیلن جم - جم پیلن</t>
  </si>
  <si>
    <t>پلیمر آریا ساسول</t>
  </si>
  <si>
    <t>تولید و توسعه سرب روی ایرانیان</t>
  </si>
  <si>
    <t>ح . پدیده شیمی قرن</t>
  </si>
  <si>
    <t>رایان هم افزا</t>
  </si>
  <si>
    <t>سبحان دارو</t>
  </si>
  <si>
    <t>سرمایه گذاری تامین اجتماعی</t>
  </si>
  <si>
    <t>سرمایه گذاری صدرتامین</t>
  </si>
  <si>
    <t>سرمایه گذاری گروه توسعه ملی</t>
  </si>
  <si>
    <t>سرمایه‌گذاری‌ سپه‌</t>
  </si>
  <si>
    <t>سرمایه‌گذاری‌ ملی‌ایران‌</t>
  </si>
  <si>
    <t>سرمایه‌گذاری‌توکافولاد(هلدینگ</t>
  </si>
  <si>
    <t>سرمایه‌گذاری‌غدیر(هلدینگ‌</t>
  </si>
  <si>
    <t>صنایع پتروشیمی خلیج فارس</t>
  </si>
  <si>
    <t>فولاد مبارکه اصفهان</t>
  </si>
  <si>
    <t>گ.مدیریت ارزش سرمایه ص ب کشوری</t>
  </si>
  <si>
    <t>گروه‌بهمن‌</t>
  </si>
  <si>
    <t>گسترش نفت و گاز پارسیان</t>
  </si>
  <si>
    <t>لیزینگ کارآفرین</t>
  </si>
  <si>
    <t>م .صنایع و معادن احیاء سپاهان</t>
  </si>
  <si>
    <t>مبین انرژی خلیج فارس</t>
  </si>
  <si>
    <t>ملی‌ صنایع‌ مس‌ ایران‌</t>
  </si>
  <si>
    <t>داروسازی‌ سینا</t>
  </si>
  <si>
    <t>سیمان‌مازندران‌</t>
  </si>
  <si>
    <t>تولیدات پتروشیمی قائد بصیر</t>
  </si>
  <si>
    <t>تولید برق عسلویه  مپنا</t>
  </si>
  <si>
    <t>سپید ماکیان</t>
  </si>
  <si>
    <t>توسعه‌ صنایع‌ بهشهر(هلدینگ</t>
  </si>
  <si>
    <t>صنعت غذایی کورش</t>
  </si>
  <si>
    <t>مس‌ شهیدباهنر</t>
  </si>
  <si>
    <t>سرمایه‌گذاری‌صندوق‌بازنشستگی‌</t>
  </si>
  <si>
    <t>نفت ایرانول</t>
  </si>
  <si>
    <t>تامین سرمایه لوتوس پارسیان</t>
  </si>
  <si>
    <t>تامین سرمایه بانک ملت</t>
  </si>
  <si>
    <t>سیمان‌ خزر</t>
  </si>
  <si>
    <t>گروه مپنا (سهامی عام)</t>
  </si>
  <si>
    <t>ح . مس‌ شهیدباهنر</t>
  </si>
  <si>
    <t>بیمه البرز</t>
  </si>
  <si>
    <t>محصولات کاغذی لطیف</t>
  </si>
  <si>
    <t/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</si>
  <si>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</si>
  <si>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</si>
  <si>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</si>
  <si>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</si>
  <si>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</si>
  <si>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</si>
  <si>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</si>
  <si>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</si>
  <si>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</si>
  <si>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</si>
  <si>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</si>
  <si>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279927370</t>
  </si>
  <si>
    <t>سپرده کوتاه مدت</t>
  </si>
  <si>
    <t>1393/09/09</t>
  </si>
  <si>
    <t>بانک سامان ملاصدرا</t>
  </si>
  <si>
    <t>829-828-11115555-1</t>
  </si>
  <si>
    <t>1393/10/28</t>
  </si>
  <si>
    <t>بانک پاسارگاد گلفام</t>
  </si>
  <si>
    <t>343-8100-12030762-1</t>
  </si>
  <si>
    <t>1393/11/23</t>
  </si>
  <si>
    <t>بانک اقتصاد نوین ظفر</t>
  </si>
  <si>
    <t>120-850-5324702-1</t>
  </si>
  <si>
    <t>بانک خاورمیانه مهستان</t>
  </si>
  <si>
    <t>1005-10-810-707071033</t>
  </si>
  <si>
    <t>1393/10/27</t>
  </si>
  <si>
    <t>بانک تجارت مطهری- مهرداد</t>
  </si>
  <si>
    <t>279914422</t>
  </si>
  <si>
    <t>حساب جاری</t>
  </si>
  <si>
    <t>1393/12/17</t>
  </si>
  <si>
    <t>1005-11-040-707071266</t>
  </si>
  <si>
    <t>1394/02/01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</si>
  <si>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</si>
  <si>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</si>
  <si>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</si>
  <si>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</si>
  <si>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</si>
  <si>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</si>
  <si>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</si>
  <si>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</si>
  <si>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</si>
  <si>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بانک اقتصاد نوین مرزداران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</si>
  <si>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</si>
  <si>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</si>
  <si>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</si>
  <si>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</si>
  <si>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</si>
  <si>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</si>
  <si>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1400/03/23</t>
  </si>
  <si>
    <t>1399/12/03</t>
  </si>
  <si>
    <t>1400/01/25</t>
  </si>
  <si>
    <t>1399/12/25</t>
  </si>
  <si>
    <t>1400/04/29</t>
  </si>
  <si>
    <t>1400/04/24</t>
  </si>
  <si>
    <t>1399/10/30</t>
  </si>
  <si>
    <t>1400/04/28</t>
  </si>
  <si>
    <t>1400/04/22</t>
  </si>
  <si>
    <t>1400/03/03</t>
  </si>
  <si>
    <t>1400/04/27</t>
  </si>
  <si>
    <t>1400/02/20</t>
  </si>
  <si>
    <t>1400/02/28</t>
  </si>
  <si>
    <t>1400/03/18</t>
  </si>
  <si>
    <t>1400/04/06</t>
  </si>
  <si>
    <t>1400/04/07</t>
  </si>
  <si>
    <t>بهای فروش</t>
  </si>
  <si>
    <t>ارزش دفتری</t>
  </si>
  <si>
    <t>سود و زیان ناشی از تغییر قیمت</t>
  </si>
  <si>
    <t>سود و زیان ناشی از فروش</t>
  </si>
  <si>
    <t>پالایش نفت بندرعباس</t>
  </si>
  <si>
    <t>پالایش نفت شیراز</t>
  </si>
  <si>
    <t>سرمایه گذاری دارویی تامین</t>
  </si>
  <si>
    <t>ح. سبحان دارو</t>
  </si>
  <si>
    <t>ح . سرمایه‌گذاری‌ سپه‌</t>
  </si>
  <si>
    <t>مدیریت سرمایه گذاری کوثربهمن</t>
  </si>
  <si>
    <t>بیمه کوثر</t>
  </si>
  <si>
    <t>صندوق س. گروه زعفران سحرخیز</t>
  </si>
  <si>
    <t>ح . پتروشیمی جم</t>
  </si>
  <si>
    <t>مدیریت صنعت شوینده ت.ص.بهشهر</t>
  </si>
  <si>
    <t>پتروشیمی جم</t>
  </si>
  <si>
    <t>پتروشیمی بوعلی سینا</t>
  </si>
  <si>
    <t>پتروشیمی غدیر</t>
  </si>
  <si>
    <t>س. نفت و گاز و پتروشیمی تأمین</t>
  </si>
  <si>
    <t>کشتیرانی جمهوری اسلامی ایران</t>
  </si>
  <si>
    <t>معدنی و صنعتی گل گهر</t>
  </si>
  <si>
    <t>باما</t>
  </si>
  <si>
    <t>ح . معدنی و صنعتی گل گهر</t>
  </si>
  <si>
    <t>فرآوری معدنی اپال کانی پارس</t>
  </si>
  <si>
    <t>توسعه‌معادن‌وفلزات‌</t>
  </si>
  <si>
    <t>سایپا</t>
  </si>
  <si>
    <t>بانک تجارت</t>
  </si>
  <si>
    <t>اعتباری ملل</t>
  </si>
  <si>
    <t>تامین سرمایه نوین</t>
  </si>
  <si>
    <t>ح . تامین سرمایه لوتوس پارسیان</t>
  </si>
  <si>
    <t>سپیدار سیستم آسیا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</si>
  <si>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</si>
  <si>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</si>
  <si>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</si>
  <si>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</si>
  <si>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</si>
  <si>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</si>
  <si>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</si>
  <si>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205-283-5324702-1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</si>
  <si>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</si>
  <si>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</si>
  <si>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</si>
  <si>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</si>
  <si>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</si>
  <si>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</si>
  <si>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پتروشیمی ارومیه</t>
  </si>
  <si>
    <t>1400/02/26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</si>
</sst>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;\(#,##0\);\-\ ;"/>
    <numFmt numFmtId="165" formatCode="0.0%"/>
  </numFmts>
  <fonts count="6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color theme="0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3" fontId="4" fillId="0" borderId="0" xfId="0" applyNumberFormat="1" applyFont="1"/>
    <xf numFmtId="0" fontId="2" fillId="0" borderId="2" xfId="0" applyFont="1" applyBorder="1" applyAlignment="1">
      <alignment horizontal="center" vertical="center"/>
    </xf>
    <xf numFmtId="164" fontId="1" fillId="0" borderId="0" xfId="0" applyNumberFormat="1" applyFont="1"/>
    <xf numFmtId="164" fontId="1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0" fontId="1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4" fillId="0" borderId="4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64" fontId="1" fillId="0" borderId="0" xfId="0" applyNumberFormat="1" applyFont="1" applyFill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/>
    </xf>
    <xf numFmtId="3" fontId="1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164" fontId="1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Fill="1"/>
    <xf numFmtId="165" fontId="4" fillId="0" borderId="4" xfId="0" applyNumberFormat="1" applyFont="1" applyFill="1" applyBorder="1" applyAlignment="1">
      <alignment horizontal="center" vertical="center"/>
    </xf>
    <xf numFmtId="3" fontId="5" fillId="0" borderId="0" xfId="0" applyNumberFormat="1" applyFont="1" applyFill="1"/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56"/>
  <sheetViews>
    <sheetView rightToLeft="1" tabSelected="1" view="pageBreakPreview" zoomScale="80" zoomScaleNormal="100" zoomScaleSheetLayoutView="80" workbookViewId="0">
      <selection activeCell="K50" sqref="K50"/>
    </sheetView>
  </sheetViews>
  <sheetFormatPr defaultRowHeight="18.75" x14ac:dyDescent="0.45"/>
  <cols>
    <col min="1" max="1" width="32.1406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5703125" style="1" bestFit="1" customWidth="1"/>
    <col min="12" max="12" width="1" style="1" customWidth="1"/>
    <col min="13" max="13" width="13.57031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20.570312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5" ht="30" x14ac:dyDescent="0.4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</row>
    <row r="4" spans="1:25" ht="30" x14ac:dyDescent="0.4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</row>
    <row r="6" spans="1:25" ht="30" x14ac:dyDescent="0.45">
      <c r="A6" s="25" t="s">
        <v>3</v>
      </c>
      <c r="C6" s="28" t="s">
        <v>4</v>
      </c>
      <c r="D6" s="28" t="s">
        <v>4</v>
      </c>
      <c r="E6" s="28" t="s">
        <v>4</v>
      </c>
      <c r="F6" s="28" t="s">
        <v>4</v>
      </c>
      <c r="G6" s="28" t="s">
        <v>4</v>
      </c>
      <c r="I6" s="28" t="s">
        <v>5</v>
      </c>
      <c r="J6" s="28" t="s">
        <v>5</v>
      </c>
      <c r="K6" s="28" t="s">
        <v>5</v>
      </c>
      <c r="L6" s="28" t="s">
        <v>5</v>
      </c>
      <c r="M6" s="28" t="s">
        <v>5</v>
      </c>
      <c r="N6" s="28" t="s">
        <v>5</v>
      </c>
      <c r="O6" s="28" t="s">
        <v>5</v>
      </c>
      <c r="Q6" s="28" t="s">
        <v>6</v>
      </c>
      <c r="R6" s="28" t="s">
        <v>6</v>
      </c>
      <c r="S6" s="28" t="s">
        <v>6</v>
      </c>
      <c r="T6" s="28" t="s">
        <v>6</v>
      </c>
      <c r="U6" s="28" t="s">
        <v>6</v>
      </c>
      <c r="V6" s="28" t="s">
        <v>6</v>
      </c>
      <c r="W6" s="28" t="s">
        <v>6</v>
      </c>
      <c r="X6" s="28" t="s">
        <v>6</v>
      </c>
      <c r="Y6" s="28" t="s">
        <v>6</v>
      </c>
    </row>
    <row r="7" spans="1:25" ht="30" x14ac:dyDescent="0.45">
      <c r="A7" s="26" t="s">
        <v>3</v>
      </c>
      <c r="C7" s="25" t="s">
        <v>7</v>
      </c>
      <c r="E7" s="25" t="s">
        <v>8</v>
      </c>
      <c r="G7" s="25" t="s">
        <v>9</v>
      </c>
      <c r="I7" s="28" t="s">
        <v>10</v>
      </c>
      <c r="J7" s="28" t="s">
        <v>10</v>
      </c>
      <c r="K7" s="28" t="s">
        <v>10</v>
      </c>
      <c r="M7" s="28" t="s">
        <v>11</v>
      </c>
      <c r="N7" s="28" t="s">
        <v>11</v>
      </c>
      <c r="O7" s="28" t="s">
        <v>11</v>
      </c>
      <c r="Q7" s="25" t="s">
        <v>7</v>
      </c>
      <c r="S7" s="25" t="s">
        <v>12</v>
      </c>
      <c r="U7" s="25" t="s">
        <v>8</v>
      </c>
      <c r="W7" s="25" t="s">
        <v>9</v>
      </c>
      <c r="Y7" s="25" t="s">
        <v>13</v>
      </c>
    </row>
    <row r="8" spans="1:25" ht="30" x14ac:dyDescent="0.45">
      <c r="A8" s="27" t="s">
        <v>3</v>
      </c>
      <c r="C8" s="27" t="s">
        <v>7</v>
      </c>
      <c r="E8" s="27" t="s">
        <v>8</v>
      </c>
      <c r="G8" s="27" t="s">
        <v>9</v>
      </c>
      <c r="I8" s="28" t="s">
        <v>7</v>
      </c>
      <c r="K8" s="28" t="s">
        <v>8</v>
      </c>
      <c r="M8" s="28" t="s">
        <v>7</v>
      </c>
      <c r="O8" s="28" t="s">
        <v>14</v>
      </c>
      <c r="Q8" s="27" t="s">
        <v>7</v>
      </c>
      <c r="S8" s="27" t="s">
        <v>12</v>
      </c>
      <c r="U8" s="27" t="s">
        <v>8</v>
      </c>
      <c r="W8" s="27" t="s">
        <v>9</v>
      </c>
      <c r="Y8" s="27" t="s">
        <v>13</v>
      </c>
    </row>
    <row r="9" spans="1:25" ht="21" x14ac:dyDescent="0.55000000000000004">
      <c r="A9" s="2" t="s">
        <v>15</v>
      </c>
      <c r="C9" s="7">
        <v>13000000</v>
      </c>
      <c r="D9" s="7"/>
      <c r="E9" s="7">
        <v>138936039480</v>
      </c>
      <c r="F9" s="7"/>
      <c r="G9" s="7">
        <v>112827657150</v>
      </c>
      <c r="H9" s="7"/>
      <c r="I9" s="7">
        <v>0</v>
      </c>
      <c r="J9" s="7"/>
      <c r="K9" s="7">
        <v>0</v>
      </c>
      <c r="L9" s="7"/>
      <c r="M9" s="7">
        <v>0</v>
      </c>
      <c r="N9" s="7"/>
      <c r="O9" s="7">
        <v>0</v>
      </c>
      <c r="P9" s="7"/>
      <c r="Q9" s="7">
        <v>13000000</v>
      </c>
      <c r="R9" s="7"/>
      <c r="S9" s="7">
        <v>9229</v>
      </c>
      <c r="T9" s="7"/>
      <c r="U9" s="7">
        <v>138936039480</v>
      </c>
      <c r="V9" s="7"/>
      <c r="W9" s="7">
        <v>119263136850</v>
      </c>
      <c r="Y9" s="8">
        <v>4.6199999999999998E-2</v>
      </c>
    </row>
    <row r="10" spans="1:25" ht="21" x14ac:dyDescent="0.55000000000000004">
      <c r="A10" s="2" t="s">
        <v>16</v>
      </c>
      <c r="C10" s="7">
        <v>13239716</v>
      </c>
      <c r="D10" s="7"/>
      <c r="E10" s="7">
        <v>49489426713</v>
      </c>
      <c r="F10" s="7"/>
      <c r="G10" s="7">
        <v>51380308548.979202</v>
      </c>
      <c r="H10" s="7"/>
      <c r="I10" s="7">
        <v>0</v>
      </c>
      <c r="J10" s="7"/>
      <c r="K10" s="7">
        <v>0</v>
      </c>
      <c r="L10" s="7"/>
      <c r="M10" s="7">
        <v>0</v>
      </c>
      <c r="N10" s="7"/>
      <c r="O10" s="7">
        <v>0</v>
      </c>
      <c r="P10" s="7"/>
      <c r="Q10" s="7">
        <v>13239716</v>
      </c>
      <c r="R10" s="7"/>
      <c r="S10" s="7">
        <v>3856</v>
      </c>
      <c r="T10" s="7"/>
      <c r="U10" s="7">
        <v>49489426713</v>
      </c>
      <c r="V10" s="7"/>
      <c r="W10" s="7">
        <v>50748583443.868797</v>
      </c>
      <c r="Y10" s="8">
        <v>1.9699999999999999E-2</v>
      </c>
    </row>
    <row r="11" spans="1:25" ht="21" x14ac:dyDescent="0.55000000000000004">
      <c r="A11" s="2" t="s">
        <v>17</v>
      </c>
      <c r="C11" s="7">
        <v>15663064</v>
      </c>
      <c r="D11" s="7"/>
      <c r="E11" s="7">
        <v>252726276444</v>
      </c>
      <c r="F11" s="7"/>
      <c r="G11" s="7">
        <v>294908884357.41699</v>
      </c>
      <c r="H11" s="7"/>
      <c r="I11" s="7">
        <v>0</v>
      </c>
      <c r="J11" s="7"/>
      <c r="K11" s="7">
        <v>0</v>
      </c>
      <c r="L11" s="7"/>
      <c r="M11" s="7">
        <v>-3030000</v>
      </c>
      <c r="N11" s="7"/>
      <c r="O11" s="7">
        <v>65277483562</v>
      </c>
      <c r="P11" s="7"/>
      <c r="Q11" s="7">
        <v>12633064</v>
      </c>
      <c r="R11" s="7"/>
      <c r="S11" s="7">
        <v>21110</v>
      </c>
      <c r="T11" s="7"/>
      <c r="U11" s="7">
        <v>203836696631</v>
      </c>
      <c r="V11" s="7"/>
      <c r="W11" s="7">
        <v>265097211352.81201</v>
      </c>
      <c r="Y11" s="8">
        <v>0.1027</v>
      </c>
    </row>
    <row r="12" spans="1:25" ht="21" x14ac:dyDescent="0.55000000000000004">
      <c r="A12" s="2" t="s">
        <v>18</v>
      </c>
      <c r="C12" s="7">
        <v>1000000</v>
      </c>
      <c r="D12" s="7"/>
      <c r="E12" s="7">
        <v>28386317965</v>
      </c>
      <c r="F12" s="7"/>
      <c r="G12" s="7">
        <v>27236970000</v>
      </c>
      <c r="H12" s="7"/>
      <c r="I12" s="7">
        <v>2000000</v>
      </c>
      <c r="J12" s="7"/>
      <c r="K12" s="7">
        <v>66864218025</v>
      </c>
      <c r="L12" s="7"/>
      <c r="M12" s="7">
        <v>0</v>
      </c>
      <c r="N12" s="7"/>
      <c r="O12" s="7">
        <v>0</v>
      </c>
      <c r="P12" s="7"/>
      <c r="Q12" s="7">
        <v>3000000</v>
      </c>
      <c r="R12" s="7"/>
      <c r="S12" s="7">
        <v>32505</v>
      </c>
      <c r="T12" s="7"/>
      <c r="U12" s="7">
        <v>95250535990</v>
      </c>
      <c r="V12" s="7"/>
      <c r="W12" s="7">
        <v>96934785750</v>
      </c>
      <c r="Y12" s="8">
        <v>3.7600000000000001E-2</v>
      </c>
    </row>
    <row r="13" spans="1:25" ht="21" x14ac:dyDescent="0.55000000000000004">
      <c r="A13" s="2" t="s">
        <v>19</v>
      </c>
      <c r="C13" s="7">
        <v>513929</v>
      </c>
      <c r="D13" s="7"/>
      <c r="E13" s="7">
        <v>78052463473</v>
      </c>
      <c r="F13" s="7"/>
      <c r="G13" s="7">
        <v>76804364549.132996</v>
      </c>
      <c r="H13" s="7"/>
      <c r="I13" s="7">
        <v>0</v>
      </c>
      <c r="J13" s="7"/>
      <c r="K13" s="7">
        <v>0</v>
      </c>
      <c r="L13" s="7"/>
      <c r="M13" s="7">
        <v>-185154</v>
      </c>
      <c r="N13" s="7"/>
      <c r="O13" s="7">
        <v>34974966192</v>
      </c>
      <c r="P13" s="7"/>
      <c r="Q13" s="7">
        <v>328775</v>
      </c>
      <c r="R13" s="7"/>
      <c r="S13" s="7">
        <v>168730</v>
      </c>
      <c r="T13" s="7"/>
      <c r="U13" s="7">
        <v>49932381086</v>
      </c>
      <c r="V13" s="7"/>
      <c r="W13" s="7">
        <v>55144134225.787498</v>
      </c>
      <c r="Y13" s="8">
        <v>2.1399999999999999E-2</v>
      </c>
    </row>
    <row r="14" spans="1:25" ht="21" x14ac:dyDescent="0.55000000000000004">
      <c r="A14" s="2" t="s">
        <v>20</v>
      </c>
      <c r="C14" s="7">
        <v>2200000</v>
      </c>
      <c r="D14" s="7"/>
      <c r="E14" s="7">
        <v>73881752381</v>
      </c>
      <c r="F14" s="7"/>
      <c r="G14" s="7">
        <v>65060572500</v>
      </c>
      <c r="H14" s="7"/>
      <c r="I14" s="7">
        <v>0</v>
      </c>
      <c r="J14" s="7"/>
      <c r="K14" s="7">
        <v>0</v>
      </c>
      <c r="L14" s="7"/>
      <c r="M14" s="7">
        <v>-1561846</v>
      </c>
      <c r="N14" s="7"/>
      <c r="O14" s="7">
        <v>48697873907</v>
      </c>
      <c r="P14" s="7"/>
      <c r="Q14" s="7">
        <v>638154</v>
      </c>
      <c r="R14" s="7"/>
      <c r="S14" s="7">
        <v>33380</v>
      </c>
      <c r="T14" s="7"/>
      <c r="U14" s="7">
        <v>21430879909</v>
      </c>
      <c r="V14" s="7"/>
      <c r="W14" s="7">
        <v>21174836115.905998</v>
      </c>
      <c r="Y14" s="8">
        <v>8.2000000000000007E-3</v>
      </c>
    </row>
    <row r="15" spans="1:25" ht="21" x14ac:dyDescent="0.55000000000000004">
      <c r="A15" s="2" t="s">
        <v>21</v>
      </c>
      <c r="C15" s="7">
        <v>361922</v>
      </c>
      <c r="D15" s="7"/>
      <c r="E15" s="7">
        <v>31887748125</v>
      </c>
      <c r="F15" s="7"/>
      <c r="G15" s="7">
        <v>25428442110.588001</v>
      </c>
      <c r="H15" s="7"/>
      <c r="I15" s="7">
        <v>245028</v>
      </c>
      <c r="J15" s="7"/>
      <c r="K15" s="7">
        <v>18648289965</v>
      </c>
      <c r="L15" s="7"/>
      <c r="M15" s="7">
        <v>0</v>
      </c>
      <c r="N15" s="7"/>
      <c r="O15" s="7">
        <v>0</v>
      </c>
      <c r="P15" s="7"/>
      <c r="Q15" s="7">
        <v>606950</v>
      </c>
      <c r="R15" s="7"/>
      <c r="S15" s="7">
        <v>80790</v>
      </c>
      <c r="T15" s="7"/>
      <c r="U15" s="7">
        <v>50536038090</v>
      </c>
      <c r="V15" s="7"/>
      <c r="W15" s="7">
        <v>48743729331.525002</v>
      </c>
      <c r="Y15" s="8">
        <v>1.89E-2</v>
      </c>
    </row>
    <row r="16" spans="1:25" ht="21" x14ac:dyDescent="0.55000000000000004">
      <c r="A16" s="2" t="s">
        <v>22</v>
      </c>
      <c r="C16" s="7">
        <v>1000000</v>
      </c>
      <c r="D16" s="7"/>
      <c r="E16" s="7">
        <v>84947161096</v>
      </c>
      <c r="F16" s="7"/>
      <c r="G16" s="7">
        <v>82256643450</v>
      </c>
      <c r="H16" s="7"/>
      <c r="I16" s="7">
        <v>0</v>
      </c>
      <c r="J16" s="7"/>
      <c r="K16" s="7">
        <v>0</v>
      </c>
      <c r="L16" s="7"/>
      <c r="M16" s="7">
        <v>0</v>
      </c>
      <c r="N16" s="7"/>
      <c r="O16" s="7">
        <v>0</v>
      </c>
      <c r="P16" s="7"/>
      <c r="Q16" s="7">
        <v>1000000</v>
      </c>
      <c r="R16" s="7"/>
      <c r="S16" s="7">
        <v>89676</v>
      </c>
      <c r="T16" s="7"/>
      <c r="U16" s="7">
        <v>84947161096</v>
      </c>
      <c r="V16" s="7"/>
      <c r="W16" s="7">
        <v>89142427800</v>
      </c>
      <c r="Y16" s="8">
        <v>3.4500000000000003E-2</v>
      </c>
    </row>
    <row r="17" spans="1:25" ht="21" x14ac:dyDescent="0.55000000000000004">
      <c r="A17" s="2" t="s">
        <v>23</v>
      </c>
      <c r="C17" s="7">
        <v>21716</v>
      </c>
      <c r="D17" s="7"/>
      <c r="E17" s="7">
        <v>170451628</v>
      </c>
      <c r="F17" s="7"/>
      <c r="G17" s="7">
        <v>347158753.5636</v>
      </c>
      <c r="H17" s="7"/>
      <c r="I17" s="7">
        <v>0</v>
      </c>
      <c r="J17" s="7"/>
      <c r="K17" s="7">
        <v>0</v>
      </c>
      <c r="L17" s="7"/>
      <c r="M17" s="7">
        <v>-21716</v>
      </c>
      <c r="N17" s="7"/>
      <c r="O17" s="7">
        <v>327126219</v>
      </c>
      <c r="P17" s="7"/>
      <c r="Q17" s="7">
        <v>0</v>
      </c>
      <c r="R17" s="7"/>
      <c r="S17" s="7">
        <v>0</v>
      </c>
      <c r="T17" s="7"/>
      <c r="U17" s="7">
        <v>0</v>
      </c>
      <c r="V17" s="7"/>
      <c r="W17" s="7">
        <v>0</v>
      </c>
      <c r="Y17" s="8">
        <v>0</v>
      </c>
    </row>
    <row r="18" spans="1:25" ht="21" x14ac:dyDescent="0.55000000000000004">
      <c r="A18" s="2" t="s">
        <v>24</v>
      </c>
      <c r="C18" s="7">
        <v>2200000</v>
      </c>
      <c r="D18" s="7"/>
      <c r="E18" s="7">
        <v>71678200000</v>
      </c>
      <c r="F18" s="7"/>
      <c r="G18" s="7">
        <v>51654814200</v>
      </c>
      <c r="H18" s="7"/>
      <c r="I18" s="7">
        <v>0</v>
      </c>
      <c r="J18" s="7"/>
      <c r="K18" s="7">
        <v>0</v>
      </c>
      <c r="L18" s="7"/>
      <c r="M18" s="7">
        <v>-2200000</v>
      </c>
      <c r="N18" s="7"/>
      <c r="O18" s="7">
        <v>54121733068</v>
      </c>
      <c r="P18" s="7"/>
      <c r="Q18" s="7">
        <v>0</v>
      </c>
      <c r="R18" s="7"/>
      <c r="S18" s="7">
        <v>0</v>
      </c>
      <c r="T18" s="7"/>
      <c r="U18" s="7">
        <v>0</v>
      </c>
      <c r="V18" s="7"/>
      <c r="W18" s="7">
        <v>0</v>
      </c>
      <c r="Y18" s="8">
        <v>0</v>
      </c>
    </row>
    <row r="19" spans="1:25" ht="21" x14ac:dyDescent="0.55000000000000004">
      <c r="A19" s="2" t="s">
        <v>25</v>
      </c>
      <c r="C19" s="7">
        <v>13055</v>
      </c>
      <c r="D19" s="7"/>
      <c r="E19" s="7">
        <v>326794391</v>
      </c>
      <c r="F19" s="7"/>
      <c r="G19" s="7">
        <v>1029607809.66225</v>
      </c>
      <c r="H19" s="7"/>
      <c r="I19" s="7">
        <v>0</v>
      </c>
      <c r="J19" s="7"/>
      <c r="K19" s="7">
        <v>0</v>
      </c>
      <c r="L19" s="7"/>
      <c r="M19" s="7">
        <v>0</v>
      </c>
      <c r="N19" s="7"/>
      <c r="O19" s="7">
        <v>0</v>
      </c>
      <c r="P19" s="7"/>
      <c r="Q19" s="7">
        <v>13055</v>
      </c>
      <c r="R19" s="7"/>
      <c r="S19" s="7">
        <v>79801</v>
      </c>
      <c r="T19" s="7"/>
      <c r="U19" s="7">
        <v>326794391</v>
      </c>
      <c r="V19" s="7"/>
      <c r="W19" s="7">
        <v>1035603332.77275</v>
      </c>
      <c r="Y19" s="8">
        <v>4.0000000000000002E-4</v>
      </c>
    </row>
    <row r="20" spans="1:25" ht="21" x14ac:dyDescent="0.55000000000000004">
      <c r="A20" s="2" t="s">
        <v>26</v>
      </c>
      <c r="C20" s="7">
        <v>1073107</v>
      </c>
      <c r="D20" s="7"/>
      <c r="E20" s="7">
        <v>20050634419</v>
      </c>
      <c r="F20" s="7"/>
      <c r="G20" s="7">
        <v>15200788690.237499</v>
      </c>
      <c r="H20" s="7"/>
      <c r="I20" s="7">
        <v>0</v>
      </c>
      <c r="J20" s="7"/>
      <c r="K20" s="7">
        <v>0</v>
      </c>
      <c r="L20" s="7"/>
      <c r="M20" s="7">
        <v>0</v>
      </c>
      <c r="N20" s="7"/>
      <c r="O20" s="7">
        <v>0</v>
      </c>
      <c r="P20" s="7"/>
      <c r="Q20" s="7">
        <v>1073107</v>
      </c>
      <c r="R20" s="7"/>
      <c r="S20" s="7">
        <v>19000</v>
      </c>
      <c r="T20" s="7"/>
      <c r="U20" s="7">
        <v>20050634419</v>
      </c>
      <c r="V20" s="7"/>
      <c r="W20" s="7">
        <v>20267718253.650002</v>
      </c>
      <c r="Y20" s="8">
        <v>7.9000000000000008E-3</v>
      </c>
    </row>
    <row r="21" spans="1:25" ht="21" x14ac:dyDescent="0.55000000000000004">
      <c r="A21" s="2" t="s">
        <v>27</v>
      </c>
      <c r="C21" s="7">
        <v>9927500</v>
      </c>
      <c r="D21" s="7"/>
      <c r="E21" s="7">
        <v>133865601650</v>
      </c>
      <c r="F21" s="7"/>
      <c r="G21" s="7">
        <v>112993539243.75</v>
      </c>
      <c r="H21" s="7"/>
      <c r="I21" s="7">
        <v>0</v>
      </c>
      <c r="J21" s="7"/>
      <c r="K21" s="7">
        <v>0</v>
      </c>
      <c r="L21" s="7"/>
      <c r="M21" s="7">
        <v>-5200000</v>
      </c>
      <c r="N21" s="7"/>
      <c r="O21" s="7">
        <v>66379355122</v>
      </c>
      <c r="P21" s="7"/>
      <c r="Q21" s="7">
        <v>4727500</v>
      </c>
      <c r="R21" s="7"/>
      <c r="S21" s="7">
        <v>13030</v>
      </c>
      <c r="T21" s="7"/>
      <c r="U21" s="7">
        <v>63747129875</v>
      </c>
      <c r="V21" s="7"/>
      <c r="W21" s="7">
        <v>61232809016.25</v>
      </c>
      <c r="Y21" s="8">
        <v>2.3699999999999999E-2</v>
      </c>
    </row>
    <row r="22" spans="1:25" ht="21" x14ac:dyDescent="0.55000000000000004">
      <c r="A22" s="2" t="s">
        <v>28</v>
      </c>
      <c r="C22" s="7">
        <v>7899461</v>
      </c>
      <c r="D22" s="7"/>
      <c r="E22" s="7">
        <v>106656830667</v>
      </c>
      <c r="F22" s="7"/>
      <c r="G22" s="7">
        <v>72792296849.3535</v>
      </c>
      <c r="H22" s="7"/>
      <c r="I22" s="7">
        <v>0</v>
      </c>
      <c r="J22" s="7"/>
      <c r="K22" s="7">
        <v>0</v>
      </c>
      <c r="L22" s="7"/>
      <c r="M22" s="7">
        <v>-6156158</v>
      </c>
      <c r="N22" s="7"/>
      <c r="O22" s="7">
        <v>59734826439</v>
      </c>
      <c r="P22" s="7"/>
      <c r="Q22" s="7">
        <v>1743303</v>
      </c>
      <c r="R22" s="7"/>
      <c r="S22" s="7">
        <v>10510</v>
      </c>
      <c r="T22" s="7"/>
      <c r="U22" s="7">
        <v>23537703754</v>
      </c>
      <c r="V22" s="7"/>
      <c r="W22" s="7">
        <v>18213097948.546501</v>
      </c>
      <c r="Y22" s="8">
        <v>7.1000000000000004E-3</v>
      </c>
    </row>
    <row r="23" spans="1:25" ht="21" x14ac:dyDescent="0.55000000000000004">
      <c r="A23" s="2" t="s">
        <v>29</v>
      </c>
      <c r="C23" s="7">
        <v>7100000</v>
      </c>
      <c r="D23" s="7"/>
      <c r="E23" s="7">
        <v>67478477464</v>
      </c>
      <c r="F23" s="7"/>
      <c r="G23" s="7">
        <v>52297964550</v>
      </c>
      <c r="H23" s="7"/>
      <c r="I23" s="7">
        <v>0</v>
      </c>
      <c r="J23" s="7"/>
      <c r="K23" s="7">
        <v>0</v>
      </c>
      <c r="L23" s="7"/>
      <c r="M23" s="7">
        <v>0</v>
      </c>
      <c r="N23" s="7"/>
      <c r="O23" s="7">
        <v>0</v>
      </c>
      <c r="P23" s="7"/>
      <c r="Q23" s="7">
        <v>7100000</v>
      </c>
      <c r="R23" s="7"/>
      <c r="S23" s="7">
        <v>7680</v>
      </c>
      <c r="T23" s="7"/>
      <c r="U23" s="7">
        <v>67478477464</v>
      </c>
      <c r="V23" s="7"/>
      <c r="W23" s="7">
        <v>54203558400</v>
      </c>
      <c r="Y23" s="8">
        <v>2.1000000000000001E-2</v>
      </c>
    </row>
    <row r="24" spans="1:25" ht="21" x14ac:dyDescent="0.55000000000000004">
      <c r="A24" s="2" t="s">
        <v>30</v>
      </c>
      <c r="C24" s="7">
        <v>334132</v>
      </c>
      <c r="D24" s="7"/>
      <c r="E24" s="7">
        <v>3899794722</v>
      </c>
      <c r="F24" s="7"/>
      <c r="G24" s="7">
        <v>2095828101.1259999</v>
      </c>
      <c r="H24" s="7"/>
      <c r="I24" s="7">
        <v>0</v>
      </c>
      <c r="J24" s="7"/>
      <c r="K24" s="7">
        <v>0</v>
      </c>
      <c r="L24" s="7"/>
      <c r="M24" s="7">
        <v>0</v>
      </c>
      <c r="N24" s="7"/>
      <c r="O24" s="7">
        <v>0</v>
      </c>
      <c r="P24" s="7"/>
      <c r="Q24" s="7">
        <v>334132</v>
      </c>
      <c r="R24" s="7"/>
      <c r="S24" s="7">
        <v>7580</v>
      </c>
      <c r="T24" s="7"/>
      <c r="U24" s="7">
        <v>3899794722</v>
      </c>
      <c r="V24" s="7"/>
      <c r="W24" s="7">
        <v>2517650872.6680002</v>
      </c>
      <c r="Y24" s="8">
        <v>1E-3</v>
      </c>
    </row>
    <row r="25" spans="1:25" ht="21" x14ac:dyDescent="0.55000000000000004">
      <c r="A25" s="2" t="s">
        <v>31</v>
      </c>
      <c r="C25" s="7">
        <v>7605975</v>
      </c>
      <c r="D25" s="7"/>
      <c r="E25" s="7">
        <v>107976974161</v>
      </c>
      <c r="F25" s="7"/>
      <c r="G25" s="7">
        <v>63661257758.474998</v>
      </c>
      <c r="H25" s="7"/>
      <c r="I25" s="7">
        <v>5529212</v>
      </c>
      <c r="J25" s="7"/>
      <c r="K25" s="7">
        <v>50417865718</v>
      </c>
      <c r="L25" s="7"/>
      <c r="M25" s="7">
        <v>0</v>
      </c>
      <c r="N25" s="7"/>
      <c r="O25" s="7">
        <v>0</v>
      </c>
      <c r="P25" s="7"/>
      <c r="Q25" s="7">
        <v>13135187</v>
      </c>
      <c r="R25" s="7"/>
      <c r="S25" s="7">
        <v>9520</v>
      </c>
      <c r="T25" s="7"/>
      <c r="U25" s="7">
        <v>158394839879</v>
      </c>
      <c r="V25" s="7"/>
      <c r="W25" s="7">
        <v>124302950707.57201</v>
      </c>
      <c r="Y25" s="8">
        <v>4.82E-2</v>
      </c>
    </row>
    <row r="26" spans="1:25" ht="21" x14ac:dyDescent="0.55000000000000004">
      <c r="A26" s="2" t="s">
        <v>32</v>
      </c>
      <c r="C26" s="7">
        <v>1301757</v>
      </c>
      <c r="D26" s="7"/>
      <c r="E26" s="7">
        <v>13261942861</v>
      </c>
      <c r="F26" s="7"/>
      <c r="G26" s="7">
        <v>10390912713.175501</v>
      </c>
      <c r="H26" s="7"/>
      <c r="I26" s="7">
        <v>0</v>
      </c>
      <c r="J26" s="7"/>
      <c r="K26" s="7">
        <v>0</v>
      </c>
      <c r="L26" s="7"/>
      <c r="M26" s="7">
        <v>-1301757</v>
      </c>
      <c r="N26" s="7"/>
      <c r="O26" s="7">
        <v>10921139127</v>
      </c>
      <c r="P26" s="7"/>
      <c r="Q26" s="7">
        <v>0</v>
      </c>
      <c r="R26" s="7"/>
      <c r="S26" s="7">
        <v>0</v>
      </c>
      <c r="T26" s="7"/>
      <c r="U26" s="7">
        <v>0</v>
      </c>
      <c r="V26" s="7"/>
      <c r="W26" s="7">
        <v>0</v>
      </c>
      <c r="Y26" s="8">
        <v>0</v>
      </c>
    </row>
    <row r="27" spans="1:25" ht="21" x14ac:dyDescent="0.55000000000000004">
      <c r="A27" s="2" t="s">
        <v>33</v>
      </c>
      <c r="C27" s="7">
        <v>8300000</v>
      </c>
      <c r="D27" s="7"/>
      <c r="E27" s="7">
        <v>111681365180</v>
      </c>
      <c r="F27" s="7"/>
      <c r="G27" s="7">
        <v>89271654300</v>
      </c>
      <c r="H27" s="7"/>
      <c r="I27" s="7">
        <v>0</v>
      </c>
      <c r="J27" s="7"/>
      <c r="K27" s="7">
        <v>0</v>
      </c>
      <c r="L27" s="7"/>
      <c r="M27" s="7">
        <v>0</v>
      </c>
      <c r="N27" s="7"/>
      <c r="O27" s="7">
        <v>0</v>
      </c>
      <c r="P27" s="7"/>
      <c r="Q27" s="7">
        <v>8300000</v>
      </c>
      <c r="R27" s="7"/>
      <c r="S27" s="7">
        <v>12930</v>
      </c>
      <c r="T27" s="7"/>
      <c r="U27" s="7">
        <v>111681365180</v>
      </c>
      <c r="V27" s="7"/>
      <c r="W27" s="7">
        <v>106680451950</v>
      </c>
      <c r="Y27" s="8">
        <v>4.1300000000000003E-2</v>
      </c>
    </row>
    <row r="28" spans="1:25" ht="21" x14ac:dyDescent="0.55000000000000004">
      <c r="A28" s="2" t="s">
        <v>34</v>
      </c>
      <c r="C28" s="7">
        <v>6951664</v>
      </c>
      <c r="D28" s="7"/>
      <c r="E28" s="7">
        <v>102355370550</v>
      </c>
      <c r="F28" s="7"/>
      <c r="G28" s="7">
        <v>67928264720.136002</v>
      </c>
      <c r="H28" s="7"/>
      <c r="I28" s="7">
        <v>0</v>
      </c>
      <c r="J28" s="7"/>
      <c r="K28" s="7">
        <v>0</v>
      </c>
      <c r="L28" s="7"/>
      <c r="M28" s="7">
        <v>0</v>
      </c>
      <c r="N28" s="7"/>
      <c r="O28" s="7">
        <v>0</v>
      </c>
      <c r="P28" s="7"/>
      <c r="Q28" s="7">
        <v>6951664</v>
      </c>
      <c r="R28" s="7"/>
      <c r="S28" s="7">
        <v>10610</v>
      </c>
      <c r="T28" s="7"/>
      <c r="U28" s="7">
        <v>102355370550</v>
      </c>
      <c r="V28" s="7"/>
      <c r="W28" s="7">
        <v>73318299967.511993</v>
      </c>
      <c r="Y28" s="8">
        <v>2.8400000000000002E-2</v>
      </c>
    </row>
    <row r="29" spans="1:25" ht="21" x14ac:dyDescent="0.55000000000000004">
      <c r="A29" s="2" t="s">
        <v>35</v>
      </c>
      <c r="C29" s="7">
        <v>24201559</v>
      </c>
      <c r="D29" s="7"/>
      <c r="E29" s="7">
        <v>239231813636</v>
      </c>
      <c r="F29" s="7"/>
      <c r="G29" s="7">
        <v>242500202017.41599</v>
      </c>
      <c r="H29" s="7"/>
      <c r="I29" s="7">
        <v>0</v>
      </c>
      <c r="J29" s="7"/>
      <c r="K29" s="7">
        <v>0</v>
      </c>
      <c r="L29" s="7"/>
      <c r="M29" s="7">
        <v>0</v>
      </c>
      <c r="N29" s="7"/>
      <c r="O29" s="7">
        <v>0</v>
      </c>
      <c r="P29" s="7"/>
      <c r="Q29" s="7">
        <v>24201559</v>
      </c>
      <c r="R29" s="7"/>
      <c r="S29" s="7">
        <v>10490</v>
      </c>
      <c r="T29" s="7"/>
      <c r="U29" s="7">
        <v>239231813636</v>
      </c>
      <c r="V29" s="7"/>
      <c r="W29" s="7">
        <v>252363801504.23599</v>
      </c>
      <c r="Y29" s="8">
        <v>9.7799999999999998E-2</v>
      </c>
    </row>
    <row r="30" spans="1:25" ht="21" x14ac:dyDescent="0.55000000000000004">
      <c r="A30" s="2" t="s">
        <v>36</v>
      </c>
      <c r="C30" s="7">
        <v>1659932</v>
      </c>
      <c r="D30" s="7"/>
      <c r="E30" s="7">
        <v>4967802523</v>
      </c>
      <c r="F30" s="7"/>
      <c r="G30" s="7">
        <v>5618438652.6630001</v>
      </c>
      <c r="H30" s="7"/>
      <c r="I30" s="7">
        <v>0</v>
      </c>
      <c r="J30" s="7"/>
      <c r="K30" s="7">
        <v>0</v>
      </c>
      <c r="L30" s="7"/>
      <c r="M30" s="7">
        <v>-1659932</v>
      </c>
      <c r="N30" s="7"/>
      <c r="O30" s="7">
        <v>7216503033</v>
      </c>
      <c r="P30" s="7"/>
      <c r="Q30" s="7">
        <v>0</v>
      </c>
      <c r="R30" s="7"/>
      <c r="S30" s="7">
        <v>0</v>
      </c>
      <c r="T30" s="7"/>
      <c r="U30" s="7">
        <v>0</v>
      </c>
      <c r="V30" s="7"/>
      <c r="W30" s="7">
        <v>0</v>
      </c>
      <c r="Y30" s="8">
        <v>0</v>
      </c>
    </row>
    <row r="31" spans="1:25" ht="21" x14ac:dyDescent="0.55000000000000004">
      <c r="A31" s="2" t="s">
        <v>37</v>
      </c>
      <c r="C31" s="7">
        <v>45631189</v>
      </c>
      <c r="D31" s="7"/>
      <c r="E31" s="7">
        <v>119075241131</v>
      </c>
      <c r="F31" s="7"/>
      <c r="G31" s="7">
        <v>57289280166.3433</v>
      </c>
      <c r="H31" s="7"/>
      <c r="I31" s="7">
        <v>0</v>
      </c>
      <c r="J31" s="7"/>
      <c r="K31" s="7">
        <v>0</v>
      </c>
      <c r="L31" s="7"/>
      <c r="M31" s="7">
        <v>0</v>
      </c>
      <c r="N31" s="7"/>
      <c r="O31" s="7">
        <v>0</v>
      </c>
      <c r="P31" s="7"/>
      <c r="Q31" s="7">
        <v>45631189</v>
      </c>
      <c r="R31" s="7"/>
      <c r="S31" s="7">
        <v>1486</v>
      </c>
      <c r="T31" s="7"/>
      <c r="U31" s="7">
        <v>119075241131</v>
      </c>
      <c r="V31" s="7"/>
      <c r="W31" s="7">
        <v>67404489570.218697</v>
      </c>
      <c r="Y31" s="8">
        <v>2.6100000000000002E-2</v>
      </c>
    </row>
    <row r="32" spans="1:25" ht="21" x14ac:dyDescent="0.55000000000000004">
      <c r="A32" s="2" t="s">
        <v>38</v>
      </c>
      <c r="C32" s="7">
        <v>5549489</v>
      </c>
      <c r="D32" s="7"/>
      <c r="E32" s="7">
        <v>184576187179</v>
      </c>
      <c r="F32" s="7"/>
      <c r="G32" s="7">
        <v>109501920377.933</v>
      </c>
      <c r="H32" s="7"/>
      <c r="I32" s="7">
        <v>0</v>
      </c>
      <c r="J32" s="7"/>
      <c r="K32" s="7">
        <v>0</v>
      </c>
      <c r="L32" s="7"/>
      <c r="M32" s="7">
        <v>0</v>
      </c>
      <c r="N32" s="7"/>
      <c r="O32" s="7">
        <v>0</v>
      </c>
      <c r="P32" s="7"/>
      <c r="Q32" s="7">
        <v>5549489</v>
      </c>
      <c r="R32" s="7"/>
      <c r="S32" s="7">
        <v>25610</v>
      </c>
      <c r="T32" s="7"/>
      <c r="U32" s="7">
        <v>184576187179</v>
      </c>
      <c r="V32" s="7"/>
      <c r="W32" s="7">
        <v>141276784930.92499</v>
      </c>
      <c r="Y32" s="8">
        <v>5.4699999999999999E-2</v>
      </c>
    </row>
    <row r="33" spans="1:25" ht="21" x14ac:dyDescent="0.55000000000000004">
      <c r="A33" s="2" t="s">
        <v>39</v>
      </c>
      <c r="C33" s="7">
        <v>276655</v>
      </c>
      <c r="D33" s="7"/>
      <c r="E33" s="7">
        <v>609482472</v>
      </c>
      <c r="F33" s="7"/>
      <c r="G33" s="7">
        <v>867928097.079</v>
      </c>
      <c r="H33" s="7"/>
      <c r="I33" s="7">
        <v>0</v>
      </c>
      <c r="J33" s="7"/>
      <c r="K33" s="7">
        <v>0</v>
      </c>
      <c r="L33" s="7"/>
      <c r="M33" s="7">
        <v>-276655</v>
      </c>
      <c r="N33" s="7"/>
      <c r="O33" s="7">
        <v>1304477219</v>
      </c>
      <c r="P33" s="7"/>
      <c r="Q33" s="7">
        <v>0</v>
      </c>
      <c r="R33" s="7"/>
      <c r="S33" s="7">
        <v>0</v>
      </c>
      <c r="T33" s="7"/>
      <c r="U33" s="7">
        <v>0</v>
      </c>
      <c r="V33" s="7"/>
      <c r="W33" s="7">
        <v>0</v>
      </c>
      <c r="Y33" s="8">
        <v>0</v>
      </c>
    </row>
    <row r="34" spans="1:25" ht="21" x14ac:dyDescent="0.55000000000000004">
      <c r="A34" s="2" t="s">
        <v>40</v>
      </c>
      <c r="C34" s="7">
        <v>969025</v>
      </c>
      <c r="D34" s="7"/>
      <c r="E34" s="7">
        <v>209971961614</v>
      </c>
      <c r="F34" s="7"/>
      <c r="G34" s="7">
        <v>141968045596.129</v>
      </c>
      <c r="H34" s="7"/>
      <c r="I34" s="7">
        <v>0</v>
      </c>
      <c r="J34" s="7"/>
      <c r="K34" s="7">
        <v>0</v>
      </c>
      <c r="L34" s="7"/>
      <c r="M34" s="7">
        <v>0</v>
      </c>
      <c r="N34" s="7"/>
      <c r="O34" s="7">
        <v>0</v>
      </c>
      <c r="P34" s="7"/>
      <c r="Q34" s="7">
        <v>969025</v>
      </c>
      <c r="R34" s="7"/>
      <c r="S34" s="7">
        <v>171737</v>
      </c>
      <c r="T34" s="7"/>
      <c r="U34" s="7">
        <v>209971961614</v>
      </c>
      <c r="V34" s="7"/>
      <c r="W34" s="7">
        <v>165427262618.771</v>
      </c>
      <c r="Y34" s="8">
        <v>6.4100000000000004E-2</v>
      </c>
    </row>
    <row r="35" spans="1:25" ht="21" x14ac:dyDescent="0.55000000000000004">
      <c r="A35" s="2" t="s">
        <v>41</v>
      </c>
      <c r="C35" s="7">
        <v>6844597</v>
      </c>
      <c r="D35" s="7"/>
      <c r="E35" s="7">
        <v>107118366681</v>
      </c>
      <c r="F35" s="7"/>
      <c r="G35" s="7">
        <v>102126113434.229</v>
      </c>
      <c r="H35" s="7"/>
      <c r="I35" s="7">
        <v>0</v>
      </c>
      <c r="J35" s="7"/>
      <c r="K35" s="7">
        <v>0</v>
      </c>
      <c r="L35" s="7"/>
      <c r="M35" s="7">
        <v>-3587897</v>
      </c>
      <c r="N35" s="7"/>
      <c r="O35" s="7">
        <v>61706398487</v>
      </c>
      <c r="P35" s="7"/>
      <c r="Q35" s="7">
        <v>3256700</v>
      </c>
      <c r="R35" s="7"/>
      <c r="S35" s="7">
        <v>17320</v>
      </c>
      <c r="T35" s="7"/>
      <c r="U35" s="7">
        <v>50967556554</v>
      </c>
      <c r="V35" s="7"/>
      <c r="W35" s="7">
        <v>56070428038.199997</v>
      </c>
      <c r="Y35" s="8">
        <v>2.1700000000000001E-2</v>
      </c>
    </row>
    <row r="36" spans="1:25" ht="21" x14ac:dyDescent="0.55000000000000004">
      <c r="A36" s="2" t="s">
        <v>42</v>
      </c>
      <c r="C36" s="7">
        <v>10181836</v>
      </c>
      <c r="D36" s="7"/>
      <c r="E36" s="7">
        <f>140534679297-31</f>
        <v>140534679266</v>
      </c>
      <c r="F36" s="7"/>
      <c r="G36" s="7">
        <f>116799272034.732-40</f>
        <v>116799271994.73199</v>
      </c>
      <c r="H36" s="7"/>
      <c r="I36" s="7">
        <v>0</v>
      </c>
      <c r="J36" s="7"/>
      <c r="K36" s="7">
        <v>0</v>
      </c>
      <c r="L36" s="7"/>
      <c r="M36" s="7">
        <v>-5000000</v>
      </c>
      <c r="N36" s="7"/>
      <c r="O36" s="7">
        <v>60595300867</v>
      </c>
      <c r="P36" s="7"/>
      <c r="Q36" s="7">
        <v>5181836</v>
      </c>
      <c r="R36" s="7"/>
      <c r="S36" s="7">
        <v>12370</v>
      </c>
      <c r="T36" s="7"/>
      <c r="U36" s="7">
        <v>71522234370</v>
      </c>
      <c r="V36" s="7"/>
      <c r="W36" s="7">
        <v>63717920417.646004</v>
      </c>
      <c r="Y36" s="8">
        <v>2.47E-2</v>
      </c>
    </row>
    <row r="37" spans="1:25" ht="21" x14ac:dyDescent="0.55000000000000004">
      <c r="A37" s="2" t="s">
        <v>43</v>
      </c>
      <c r="C37" s="7">
        <v>0</v>
      </c>
      <c r="D37" s="7"/>
      <c r="E37" s="7">
        <v>0</v>
      </c>
      <c r="F37" s="7"/>
      <c r="G37" s="7">
        <v>0</v>
      </c>
      <c r="H37" s="7"/>
      <c r="I37" s="7">
        <v>1331591</v>
      </c>
      <c r="J37" s="7"/>
      <c r="K37" s="7">
        <v>27709537547</v>
      </c>
      <c r="L37" s="7"/>
      <c r="M37" s="7">
        <v>0</v>
      </c>
      <c r="N37" s="7"/>
      <c r="O37" s="7">
        <v>0</v>
      </c>
      <c r="P37" s="7"/>
      <c r="Q37" s="7">
        <v>1331591</v>
      </c>
      <c r="R37" s="7"/>
      <c r="S37" s="7">
        <v>21210</v>
      </c>
      <c r="T37" s="7"/>
      <c r="U37" s="7">
        <v>27709537547</v>
      </c>
      <c r="V37" s="7"/>
      <c r="W37" s="7">
        <v>28074998991.595501</v>
      </c>
      <c r="Y37" s="8">
        <v>1.09E-2</v>
      </c>
    </row>
    <row r="38" spans="1:25" ht="21" x14ac:dyDescent="0.55000000000000004">
      <c r="A38" s="2" t="s">
        <v>44</v>
      </c>
      <c r="C38" s="7">
        <v>0</v>
      </c>
      <c r="D38" s="7"/>
      <c r="E38" s="7">
        <v>0</v>
      </c>
      <c r="F38" s="7"/>
      <c r="G38" s="7">
        <v>0</v>
      </c>
      <c r="H38" s="7"/>
      <c r="I38" s="7">
        <v>2640507</v>
      </c>
      <c r="J38" s="7"/>
      <c r="K38" s="7">
        <v>37438825539</v>
      </c>
      <c r="L38" s="7"/>
      <c r="M38" s="7">
        <v>0</v>
      </c>
      <c r="N38" s="7"/>
      <c r="O38" s="7">
        <v>0</v>
      </c>
      <c r="P38" s="7"/>
      <c r="Q38" s="7">
        <v>2640507</v>
      </c>
      <c r="R38" s="7"/>
      <c r="S38" s="7">
        <v>14230</v>
      </c>
      <c r="T38" s="7"/>
      <c r="U38" s="7">
        <v>37438825539</v>
      </c>
      <c r="V38" s="7"/>
      <c r="W38" s="7">
        <v>37350846843.070503</v>
      </c>
      <c r="Y38" s="8">
        <v>1.4500000000000001E-2</v>
      </c>
    </row>
    <row r="39" spans="1:25" ht="21" x14ac:dyDescent="0.55000000000000004">
      <c r="A39" s="2" t="s">
        <v>45</v>
      </c>
      <c r="C39" s="7">
        <v>0</v>
      </c>
      <c r="D39" s="7"/>
      <c r="E39" s="7">
        <v>0</v>
      </c>
      <c r="F39" s="7"/>
      <c r="G39" s="7">
        <v>0</v>
      </c>
      <c r="H39" s="7"/>
      <c r="I39" s="7">
        <v>1271208</v>
      </c>
      <c r="J39" s="7"/>
      <c r="K39" s="7">
        <v>113431550658</v>
      </c>
      <c r="L39" s="7"/>
      <c r="M39" s="7">
        <v>0</v>
      </c>
      <c r="N39" s="7"/>
      <c r="O39" s="7">
        <v>0</v>
      </c>
      <c r="P39" s="7"/>
      <c r="Q39" s="7">
        <v>1271208</v>
      </c>
      <c r="R39" s="7"/>
      <c r="S39" s="7">
        <v>93431</v>
      </c>
      <c r="T39" s="7"/>
      <c r="U39" s="7">
        <v>113431550658</v>
      </c>
      <c r="V39" s="7"/>
      <c r="W39" s="7">
        <v>118063551751.84399</v>
      </c>
      <c r="Y39" s="8">
        <v>4.5699999999999998E-2</v>
      </c>
    </row>
    <row r="40" spans="1:25" ht="21" x14ac:dyDescent="0.55000000000000004">
      <c r="A40" s="2" t="s">
        <v>46</v>
      </c>
      <c r="C40" s="7">
        <v>0</v>
      </c>
      <c r="D40" s="7"/>
      <c r="E40" s="7">
        <v>0</v>
      </c>
      <c r="F40" s="7"/>
      <c r="G40" s="7">
        <v>0</v>
      </c>
      <c r="H40" s="7"/>
      <c r="I40" s="7">
        <v>3259974</v>
      </c>
      <c r="J40" s="7"/>
      <c r="K40" s="7">
        <v>22768242580</v>
      </c>
      <c r="L40" s="7"/>
      <c r="M40" s="7">
        <v>0</v>
      </c>
      <c r="N40" s="7"/>
      <c r="O40" s="7">
        <v>0</v>
      </c>
      <c r="P40" s="7"/>
      <c r="Q40" s="7">
        <v>3259974</v>
      </c>
      <c r="R40" s="7"/>
      <c r="S40" s="7">
        <v>6582</v>
      </c>
      <c r="T40" s="7"/>
      <c r="U40" s="7">
        <v>22768242580</v>
      </c>
      <c r="V40" s="7"/>
      <c r="W40" s="7">
        <v>21329478832.235401</v>
      </c>
      <c r="Y40" s="8">
        <v>8.3000000000000001E-3</v>
      </c>
    </row>
    <row r="41" spans="1:25" ht="21" x14ac:dyDescent="0.55000000000000004">
      <c r="A41" s="2" t="s">
        <v>47</v>
      </c>
      <c r="C41" s="7">
        <v>0</v>
      </c>
      <c r="D41" s="7"/>
      <c r="E41" s="7">
        <v>0</v>
      </c>
      <c r="F41" s="7"/>
      <c r="G41" s="7">
        <v>0</v>
      </c>
      <c r="H41" s="7"/>
      <c r="I41" s="7">
        <v>85464</v>
      </c>
      <c r="J41" s="7"/>
      <c r="K41" s="7">
        <v>1796409519</v>
      </c>
      <c r="L41" s="7"/>
      <c r="M41" s="7">
        <v>0</v>
      </c>
      <c r="N41" s="7"/>
      <c r="O41" s="7">
        <v>0</v>
      </c>
      <c r="P41" s="7"/>
      <c r="Q41" s="7">
        <v>85464</v>
      </c>
      <c r="R41" s="7"/>
      <c r="S41" s="7">
        <v>18632</v>
      </c>
      <c r="T41" s="7"/>
      <c r="U41" s="7">
        <v>1796494983</v>
      </c>
      <c r="V41" s="7"/>
      <c r="W41" s="7">
        <v>1582890674.7744</v>
      </c>
      <c r="Y41" s="8">
        <v>5.9999999999999995E-4</v>
      </c>
    </row>
    <row r="42" spans="1:25" ht="21" x14ac:dyDescent="0.55000000000000004">
      <c r="A42" s="2" t="s">
        <v>48</v>
      </c>
      <c r="C42" s="7">
        <v>0</v>
      </c>
      <c r="D42" s="7"/>
      <c r="E42" s="7">
        <v>0</v>
      </c>
      <c r="F42" s="7"/>
      <c r="G42" s="7">
        <v>0</v>
      </c>
      <c r="H42" s="7"/>
      <c r="I42" s="7">
        <v>1274927</v>
      </c>
      <c r="J42" s="7"/>
      <c r="K42" s="7">
        <v>13966402491</v>
      </c>
      <c r="L42" s="7"/>
      <c r="M42" s="7">
        <v>0</v>
      </c>
      <c r="N42" s="7"/>
      <c r="O42" s="7">
        <v>0</v>
      </c>
      <c r="P42" s="7"/>
      <c r="Q42" s="7">
        <v>1274927</v>
      </c>
      <c r="R42" s="7"/>
      <c r="S42" s="7">
        <v>11240</v>
      </c>
      <c r="T42" s="7"/>
      <c r="U42" s="7">
        <v>13966402491</v>
      </c>
      <c r="V42" s="7"/>
      <c r="W42" s="7">
        <v>14244914912.094</v>
      </c>
      <c r="Y42" s="8">
        <v>5.4999999999999997E-3</v>
      </c>
    </row>
    <row r="43" spans="1:25" ht="21" x14ac:dyDescent="0.55000000000000004">
      <c r="A43" s="2" t="s">
        <v>49</v>
      </c>
      <c r="C43" s="7">
        <v>0</v>
      </c>
      <c r="D43" s="7"/>
      <c r="E43" s="7">
        <v>0</v>
      </c>
      <c r="F43" s="7"/>
      <c r="G43" s="7">
        <v>0</v>
      </c>
      <c r="H43" s="7"/>
      <c r="I43" s="7">
        <v>1000000</v>
      </c>
      <c r="J43" s="7"/>
      <c r="K43" s="7">
        <v>38127974847</v>
      </c>
      <c r="L43" s="7"/>
      <c r="M43" s="7">
        <v>0</v>
      </c>
      <c r="N43" s="7"/>
      <c r="O43" s="7">
        <v>0</v>
      </c>
      <c r="P43" s="7"/>
      <c r="Q43" s="7">
        <v>1000000</v>
      </c>
      <c r="R43" s="7"/>
      <c r="S43" s="7">
        <v>39440</v>
      </c>
      <c r="T43" s="7"/>
      <c r="U43" s="7">
        <v>38127974847</v>
      </c>
      <c r="V43" s="7"/>
      <c r="W43" s="7">
        <v>39205332000</v>
      </c>
      <c r="Y43" s="8">
        <v>1.52E-2</v>
      </c>
    </row>
    <row r="44" spans="1:25" ht="21" x14ac:dyDescent="0.55000000000000004">
      <c r="A44" s="2" t="s">
        <v>50</v>
      </c>
      <c r="C44" s="7">
        <v>0</v>
      </c>
      <c r="D44" s="7"/>
      <c r="E44" s="7">
        <v>0</v>
      </c>
      <c r="F44" s="7"/>
      <c r="G44" s="7">
        <v>0</v>
      </c>
      <c r="H44" s="7"/>
      <c r="I44" s="7">
        <v>1178091</v>
      </c>
      <c r="J44" s="7"/>
      <c r="K44" s="7">
        <v>0</v>
      </c>
      <c r="L44" s="7"/>
      <c r="M44" s="7">
        <v>0</v>
      </c>
      <c r="N44" s="7"/>
      <c r="O44" s="7">
        <v>0</v>
      </c>
      <c r="P44" s="7"/>
      <c r="Q44" s="7">
        <v>1178091</v>
      </c>
      <c r="R44" s="7"/>
      <c r="S44" s="7">
        <v>22380</v>
      </c>
      <c r="T44" s="7"/>
      <c r="U44" s="7">
        <v>20013326687</v>
      </c>
      <c r="V44" s="7"/>
      <c r="W44" s="7">
        <v>26208800804.348999</v>
      </c>
      <c r="Y44" s="8">
        <v>1.0200000000000001E-2</v>
      </c>
    </row>
    <row r="45" spans="1:25" ht="21" x14ac:dyDescent="0.55000000000000004">
      <c r="A45" s="2" t="s">
        <v>51</v>
      </c>
      <c r="C45" s="7">
        <v>0</v>
      </c>
      <c r="D45" s="7"/>
      <c r="E45" s="7">
        <v>0</v>
      </c>
      <c r="F45" s="7"/>
      <c r="G45" s="7">
        <v>0</v>
      </c>
      <c r="H45" s="7"/>
      <c r="I45" s="7">
        <v>6000000</v>
      </c>
      <c r="J45" s="7"/>
      <c r="K45" s="7">
        <v>85405457134</v>
      </c>
      <c r="L45" s="7"/>
      <c r="M45" s="7">
        <v>0</v>
      </c>
      <c r="N45" s="7"/>
      <c r="O45" s="7">
        <v>0</v>
      </c>
      <c r="P45" s="7"/>
      <c r="Q45" s="7">
        <v>6000000</v>
      </c>
      <c r="R45" s="7"/>
      <c r="S45" s="7">
        <v>14800</v>
      </c>
      <c r="T45" s="7"/>
      <c r="U45" s="7">
        <v>85405457134</v>
      </c>
      <c r="V45" s="7"/>
      <c r="W45" s="7">
        <v>88271640000</v>
      </c>
      <c r="Y45" s="8">
        <v>3.4200000000000001E-2</v>
      </c>
    </row>
    <row r="46" spans="1:25" ht="21" x14ac:dyDescent="0.55000000000000004">
      <c r="A46" s="2" t="s">
        <v>52</v>
      </c>
      <c r="C46" s="7">
        <v>0</v>
      </c>
      <c r="D46" s="7"/>
      <c r="E46" s="7">
        <v>0</v>
      </c>
      <c r="F46" s="7"/>
      <c r="G46" s="7">
        <v>0</v>
      </c>
      <c r="H46" s="7"/>
      <c r="I46" s="7">
        <v>596700</v>
      </c>
      <c r="J46" s="7"/>
      <c r="K46" s="7">
        <v>25325521967</v>
      </c>
      <c r="L46" s="7"/>
      <c r="M46" s="7">
        <v>0</v>
      </c>
      <c r="N46" s="7"/>
      <c r="O46" s="7">
        <v>0</v>
      </c>
      <c r="P46" s="7"/>
      <c r="Q46" s="7">
        <v>596700</v>
      </c>
      <c r="R46" s="7"/>
      <c r="S46" s="7">
        <v>45934</v>
      </c>
      <c r="T46" s="7"/>
      <c r="U46" s="7">
        <v>25325521967</v>
      </c>
      <c r="V46" s="7"/>
      <c r="W46" s="7">
        <v>27245735334.09</v>
      </c>
      <c r="Y46" s="8">
        <v>1.06E-2</v>
      </c>
    </row>
    <row r="47" spans="1:25" ht="21" x14ac:dyDescent="0.55000000000000004">
      <c r="A47" s="2" t="s">
        <v>53</v>
      </c>
      <c r="C47" s="7">
        <v>0</v>
      </c>
      <c r="D47" s="7"/>
      <c r="E47" s="7">
        <v>0</v>
      </c>
      <c r="F47" s="7"/>
      <c r="G47" s="7">
        <v>0</v>
      </c>
      <c r="H47" s="7"/>
      <c r="I47" s="7">
        <v>1510381</v>
      </c>
      <c r="J47" s="7"/>
      <c r="K47" s="7">
        <v>11827829490</v>
      </c>
      <c r="L47" s="7"/>
      <c r="M47" s="7">
        <v>0</v>
      </c>
      <c r="N47" s="7"/>
      <c r="O47" s="7">
        <v>0</v>
      </c>
      <c r="P47" s="7"/>
      <c r="Q47" s="7">
        <v>1510381</v>
      </c>
      <c r="R47" s="7"/>
      <c r="S47" s="7">
        <v>8100</v>
      </c>
      <c r="T47" s="7"/>
      <c r="U47" s="7">
        <v>11827829490</v>
      </c>
      <c r="V47" s="7"/>
      <c r="W47" s="7">
        <v>12161293287.705</v>
      </c>
      <c r="Y47" s="8">
        <v>4.7000000000000002E-3</v>
      </c>
    </row>
    <row r="48" spans="1:25" ht="21" x14ac:dyDescent="0.55000000000000004">
      <c r="A48" s="2" t="s">
        <v>54</v>
      </c>
      <c r="C48" s="7">
        <v>0</v>
      </c>
      <c r="D48" s="7"/>
      <c r="E48" s="7">
        <v>0</v>
      </c>
      <c r="F48" s="7"/>
      <c r="G48" s="7">
        <v>0</v>
      </c>
      <c r="H48" s="7"/>
      <c r="I48" s="7">
        <v>5000000</v>
      </c>
      <c r="J48" s="7"/>
      <c r="K48" s="7">
        <v>24930767530</v>
      </c>
      <c r="L48" s="7"/>
      <c r="M48" s="7">
        <v>0</v>
      </c>
      <c r="N48" s="7"/>
      <c r="O48" s="7">
        <v>0</v>
      </c>
      <c r="P48" s="7"/>
      <c r="Q48" s="7">
        <v>5000000</v>
      </c>
      <c r="R48" s="7"/>
      <c r="S48" s="7">
        <v>4747</v>
      </c>
      <c r="T48" s="7"/>
      <c r="U48" s="7">
        <v>24930767530</v>
      </c>
      <c r="V48" s="7"/>
      <c r="W48" s="7">
        <v>23593776750</v>
      </c>
      <c r="Y48" s="8">
        <v>9.1000000000000004E-3</v>
      </c>
    </row>
    <row r="49" spans="1:25" ht="21" x14ac:dyDescent="0.55000000000000004">
      <c r="A49" s="2" t="s">
        <v>55</v>
      </c>
      <c r="C49" s="7">
        <v>0</v>
      </c>
      <c r="D49" s="7"/>
      <c r="E49" s="7">
        <v>0</v>
      </c>
      <c r="F49" s="7"/>
      <c r="G49" s="7">
        <v>0</v>
      </c>
      <c r="H49" s="7"/>
      <c r="I49" s="7">
        <v>458987</v>
      </c>
      <c r="J49" s="7"/>
      <c r="K49" s="7">
        <v>8666242352</v>
      </c>
      <c r="L49" s="7"/>
      <c r="M49" s="7">
        <v>0</v>
      </c>
      <c r="N49" s="7"/>
      <c r="O49" s="7">
        <v>0</v>
      </c>
      <c r="P49" s="7"/>
      <c r="Q49" s="7">
        <v>458987</v>
      </c>
      <c r="R49" s="7"/>
      <c r="S49" s="7">
        <v>24810</v>
      </c>
      <c r="T49" s="7"/>
      <c r="U49" s="7">
        <v>8666242352</v>
      </c>
      <c r="V49" s="7"/>
      <c r="W49" s="7">
        <v>11319712038.553499</v>
      </c>
      <c r="Y49" s="8">
        <v>4.4000000000000003E-3</v>
      </c>
    </row>
    <row r="50" spans="1:25" ht="21" x14ac:dyDescent="0.55000000000000004">
      <c r="A50" s="2" t="s">
        <v>56</v>
      </c>
      <c r="C50" s="7">
        <v>0</v>
      </c>
      <c r="D50" s="7"/>
      <c r="E50" s="7">
        <v>0</v>
      </c>
      <c r="F50" s="7"/>
      <c r="G50" s="7">
        <v>0</v>
      </c>
      <c r="H50" s="7"/>
      <c r="I50" s="7">
        <v>1500000</v>
      </c>
      <c r="J50" s="7"/>
      <c r="K50" s="7">
        <v>20856425975</v>
      </c>
      <c r="L50" s="7"/>
      <c r="M50" s="7">
        <v>0</v>
      </c>
      <c r="N50" s="7"/>
      <c r="O50" s="7">
        <v>0</v>
      </c>
      <c r="P50" s="7"/>
      <c r="Q50" s="7">
        <v>1500000</v>
      </c>
      <c r="R50" s="7"/>
      <c r="S50" s="7">
        <v>17800</v>
      </c>
      <c r="T50" s="7"/>
      <c r="U50" s="7">
        <v>20856425975</v>
      </c>
      <c r="V50" s="7"/>
      <c r="W50" s="7">
        <f>26541135000-46</f>
        <v>26541134954</v>
      </c>
      <c r="Y50" s="8">
        <v>1.03E-2</v>
      </c>
    </row>
    <row r="51" spans="1:25" ht="21" x14ac:dyDescent="0.55000000000000004">
      <c r="A51" s="2" t="s">
        <v>57</v>
      </c>
      <c r="C51" s="7">
        <v>0</v>
      </c>
      <c r="D51" s="7"/>
      <c r="E51" s="7">
        <v>0</v>
      </c>
      <c r="F51" s="7"/>
      <c r="G51" s="7">
        <v>0</v>
      </c>
      <c r="H51" s="7"/>
      <c r="I51" s="7">
        <v>1178091</v>
      </c>
      <c r="J51" s="7"/>
      <c r="K51" s="7">
        <v>18835235687</v>
      </c>
      <c r="L51" s="7"/>
      <c r="M51" s="7">
        <v>-1178091</v>
      </c>
      <c r="N51" s="7"/>
      <c r="O51" s="7">
        <v>0</v>
      </c>
      <c r="P51" s="7"/>
      <c r="Q51" s="7">
        <v>0</v>
      </c>
      <c r="R51" s="7"/>
      <c r="S51" s="7">
        <v>0</v>
      </c>
      <c r="T51" s="7"/>
      <c r="U51" s="7">
        <v>0</v>
      </c>
      <c r="V51" s="7"/>
      <c r="W51" s="7">
        <v>0</v>
      </c>
      <c r="Y51" s="8">
        <v>0</v>
      </c>
    </row>
    <row r="52" spans="1:25" ht="21" x14ac:dyDescent="0.55000000000000004">
      <c r="A52" s="2" t="s">
        <v>58</v>
      </c>
      <c r="C52" s="7">
        <v>0</v>
      </c>
      <c r="D52" s="7"/>
      <c r="E52" s="7">
        <v>0</v>
      </c>
      <c r="F52" s="7"/>
      <c r="G52" s="7">
        <v>0</v>
      </c>
      <c r="H52" s="7"/>
      <c r="I52" s="7">
        <v>259270</v>
      </c>
      <c r="J52" s="7"/>
      <c r="K52" s="7">
        <v>1108110263</v>
      </c>
      <c r="L52" s="7"/>
      <c r="M52" s="7">
        <v>-259270</v>
      </c>
      <c r="N52" s="7"/>
      <c r="O52" s="7">
        <v>1122991893</v>
      </c>
      <c r="P52" s="7"/>
      <c r="Q52" s="7">
        <v>0</v>
      </c>
      <c r="R52" s="7"/>
      <c r="S52" s="7">
        <v>0</v>
      </c>
      <c r="T52" s="7"/>
      <c r="U52" s="7">
        <v>0</v>
      </c>
      <c r="V52" s="7"/>
      <c r="W52" s="7">
        <v>0</v>
      </c>
      <c r="Y52" s="8">
        <v>0</v>
      </c>
    </row>
    <row r="53" spans="1:25" ht="21" x14ac:dyDescent="0.55000000000000004">
      <c r="A53" s="2" t="s">
        <v>59</v>
      </c>
      <c r="C53" s="7">
        <v>0</v>
      </c>
      <c r="D53" s="7"/>
      <c r="E53" s="7">
        <v>0</v>
      </c>
      <c r="F53" s="7"/>
      <c r="G53" s="7">
        <v>0</v>
      </c>
      <c r="H53" s="7"/>
      <c r="I53" s="7">
        <v>11327</v>
      </c>
      <c r="J53" s="7"/>
      <c r="K53" s="7">
        <v>368461758</v>
      </c>
      <c r="L53" s="7"/>
      <c r="M53" s="7">
        <v>0</v>
      </c>
      <c r="N53" s="7"/>
      <c r="O53" s="7">
        <v>0</v>
      </c>
      <c r="P53" s="7"/>
      <c r="Q53" s="7">
        <v>11327</v>
      </c>
      <c r="R53" s="7"/>
      <c r="S53" s="7">
        <v>65636</v>
      </c>
      <c r="T53" s="7"/>
      <c r="U53" s="7">
        <f>368461758-31</f>
        <v>368461727</v>
      </c>
      <c r="V53" s="7"/>
      <c r="W53" s="7">
        <v>739035391.11660004</v>
      </c>
      <c r="Y53" s="8">
        <v>2.9999999999999997E-4</v>
      </c>
    </row>
    <row r="54" spans="1:25" ht="19.5" thickBot="1" x14ac:dyDescent="0.5">
      <c r="C54" s="9">
        <f>SUM(C9:C53)</f>
        <v>195021280</v>
      </c>
      <c r="D54" s="7"/>
      <c r="E54" s="9">
        <f>SUM(E9:E53)</f>
        <v>2483795157872</v>
      </c>
      <c r="F54" s="7"/>
      <c r="G54" s="9">
        <f>SUM(G9:G53)</f>
        <v>2052239130692.1211</v>
      </c>
      <c r="H54" s="14"/>
      <c r="I54" s="15">
        <f>SUM(I9:I53)</f>
        <v>36330758</v>
      </c>
      <c r="J54" s="7"/>
      <c r="K54" s="9">
        <f>SUM(K9:K53)</f>
        <v>588493369045</v>
      </c>
      <c r="L54" s="7"/>
      <c r="M54" s="9">
        <f>SUM(M9:M53)</f>
        <v>-31618476</v>
      </c>
      <c r="N54" s="7"/>
      <c r="O54" s="9">
        <f>SUM(O9:O53)</f>
        <v>472380175135</v>
      </c>
      <c r="P54" s="7"/>
      <c r="Q54" s="9">
        <f>SUM(Q9:Q53)</f>
        <v>199733562</v>
      </c>
      <c r="R54" s="7"/>
      <c r="S54" s="9">
        <f>SUM(S9:S53)</f>
        <v>1257922</v>
      </c>
      <c r="T54" s="7"/>
      <c r="U54" s="9">
        <f>SUM(U9:U53)</f>
        <v>2573809325220</v>
      </c>
      <c r="V54" s="7"/>
      <c r="W54" s="9">
        <f>SUM(W9:W53)</f>
        <v>2430214814964.2954</v>
      </c>
      <c r="Y54" s="10">
        <f>SUM(Y9:Y53)</f>
        <v>0.94179999999999997</v>
      </c>
    </row>
    <row r="55" spans="1:25" ht="19.5" thickTop="1" x14ac:dyDescent="0.45">
      <c r="C55" s="3"/>
      <c r="D55" s="3"/>
      <c r="E55" s="3"/>
      <c r="F55" s="3"/>
      <c r="G55" s="3"/>
      <c r="H55" s="18"/>
      <c r="I55" s="16"/>
      <c r="U55" s="3"/>
      <c r="V55" s="3"/>
      <c r="W55" s="3"/>
    </row>
    <row r="56" spans="1:25" x14ac:dyDescent="0.45">
      <c r="C56" s="3"/>
      <c r="D56" s="3"/>
      <c r="E56" s="3"/>
      <c r="F56" s="3"/>
      <c r="G56" s="3"/>
      <c r="I56" s="3"/>
      <c r="U56" s="3"/>
      <c r="V56" s="3"/>
      <c r="W56" s="3"/>
    </row>
  </sheetData>
  <mergeCells count="21">
    <mergeCell ref="K8"/>
    <mergeCell ref="I7:K7"/>
    <mergeCell ref="M8"/>
    <mergeCell ref="O8"/>
    <mergeCell ref="M7:O7"/>
    <mergeCell ref="A2:Y2"/>
    <mergeCell ref="A3:Y3"/>
    <mergeCell ref="A4:Y4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</mergeCells>
  <pageMargins left="0.7" right="0.7" top="0.75" bottom="0.75" header="0.3" footer="0.3"/>
  <pageSetup scale="3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view="pageBreakPreview" zoomScale="110" zoomScaleNormal="100" zoomScaleSheetLayoutView="110" workbookViewId="0">
      <selection activeCell="G22" sqref="G22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6.710937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24" t="s">
        <v>0</v>
      </c>
      <c r="B2" s="24"/>
      <c r="C2" s="24"/>
      <c r="D2" s="24"/>
      <c r="E2" s="24"/>
      <c r="F2" s="24"/>
      <c r="G2" s="24"/>
    </row>
    <row r="3" spans="1:7" ht="30" x14ac:dyDescent="0.45">
      <c r="A3" s="24" t="s">
        <v>92</v>
      </c>
      <c r="B3" s="24"/>
      <c r="C3" s="24"/>
      <c r="D3" s="24"/>
      <c r="E3" s="24"/>
      <c r="F3" s="24"/>
      <c r="G3" s="24"/>
    </row>
    <row r="4" spans="1:7" ht="30" x14ac:dyDescent="0.45">
      <c r="A4" s="24" t="s">
        <v>2</v>
      </c>
      <c r="B4" s="24"/>
      <c r="C4" s="24"/>
      <c r="D4" s="24"/>
      <c r="E4" s="24"/>
      <c r="F4" s="24"/>
      <c r="G4" s="24"/>
    </row>
    <row r="6" spans="1:7" ht="30" x14ac:dyDescent="0.45">
      <c r="A6" s="28" t="s">
        <v>96</v>
      </c>
      <c r="C6" s="28" t="s">
        <v>68</v>
      </c>
      <c r="E6" s="28" t="s">
        <v>157</v>
      </c>
      <c r="G6" s="28" t="s">
        <v>13</v>
      </c>
    </row>
    <row r="7" spans="1:7" ht="21" x14ac:dyDescent="0.55000000000000004">
      <c r="A7" s="2" t="s">
        <v>165</v>
      </c>
      <c r="C7" s="19">
        <v>310755288079</v>
      </c>
      <c r="E7" s="8">
        <v>0.97619999999999996</v>
      </c>
      <c r="F7" s="11"/>
      <c r="G7" s="8">
        <v>0.12039999999999999</v>
      </c>
    </row>
    <row r="8" spans="1:7" ht="21" x14ac:dyDescent="0.55000000000000004">
      <c r="A8" s="2" t="s">
        <v>166</v>
      </c>
      <c r="C8" s="7">
        <v>0</v>
      </c>
      <c r="E8" s="8">
        <v>0</v>
      </c>
      <c r="F8" s="11"/>
      <c r="G8" s="8">
        <v>0</v>
      </c>
    </row>
    <row r="9" spans="1:7" ht="21" x14ac:dyDescent="0.55000000000000004">
      <c r="A9" s="2" t="s">
        <v>167</v>
      </c>
      <c r="C9" s="7">
        <v>154836065</v>
      </c>
      <c r="E9" s="8">
        <v>5.0000000000000001E-4</v>
      </c>
      <c r="F9" s="11"/>
      <c r="G9" s="8">
        <v>1E-4</v>
      </c>
    </row>
    <row r="10" spans="1:7" ht="19.5" thickBot="1" x14ac:dyDescent="0.5">
      <c r="C10" s="9">
        <f>SUM(C7:C9)</f>
        <v>310910124144</v>
      </c>
      <c r="E10" s="7"/>
    </row>
    <row r="11" spans="1:7" ht="19.5" thickTop="1" x14ac:dyDescent="0.45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9"/>
  <sheetViews>
    <sheetView rightToLeft="1" view="pageBreakPreview" zoomScale="110" zoomScaleNormal="100" zoomScaleSheetLayoutView="110" workbookViewId="0">
      <selection activeCell="C20" sqref="C20"/>
    </sheetView>
  </sheetViews>
  <sheetFormatPr defaultRowHeight="18.75" x14ac:dyDescent="0.45"/>
  <cols>
    <col min="1" max="1" width="23.14062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ht="30" x14ac:dyDescent="0.4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19" ht="30" x14ac:dyDescent="0.4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6" spans="1:19" ht="30" x14ac:dyDescent="0.45">
      <c r="A6" s="25" t="s">
        <v>63</v>
      </c>
      <c r="C6" s="28" t="s">
        <v>64</v>
      </c>
      <c r="D6" s="28" t="s">
        <v>64</v>
      </c>
      <c r="E6" s="28" t="s">
        <v>64</v>
      </c>
      <c r="F6" s="28" t="s">
        <v>64</v>
      </c>
      <c r="G6" s="28" t="s">
        <v>64</v>
      </c>
      <c r="H6" s="28" t="s">
        <v>64</v>
      </c>
      <c r="I6" s="28" t="s">
        <v>64</v>
      </c>
      <c r="K6" s="28" t="s">
        <v>4</v>
      </c>
      <c r="M6" s="28" t="s">
        <v>5</v>
      </c>
      <c r="N6" s="28" t="s">
        <v>5</v>
      </c>
      <c r="O6" s="28" t="s">
        <v>5</v>
      </c>
      <c r="Q6" s="28" t="s">
        <v>6</v>
      </c>
      <c r="R6" s="28" t="s">
        <v>6</v>
      </c>
      <c r="S6" s="28" t="s">
        <v>6</v>
      </c>
    </row>
    <row r="7" spans="1:19" ht="30" x14ac:dyDescent="0.45">
      <c r="A7" s="27" t="s">
        <v>63</v>
      </c>
      <c r="C7" s="28" t="s">
        <v>65</v>
      </c>
      <c r="E7" s="28" t="s">
        <v>66</v>
      </c>
      <c r="G7" s="28" t="s">
        <v>67</v>
      </c>
      <c r="I7" s="28" t="s">
        <v>61</v>
      </c>
      <c r="K7" s="28" t="s">
        <v>68</v>
      </c>
      <c r="M7" s="28" t="s">
        <v>69</v>
      </c>
      <c r="O7" s="28" t="s">
        <v>70</v>
      </c>
      <c r="Q7" s="28" t="s">
        <v>68</v>
      </c>
      <c r="S7" s="28" t="s">
        <v>62</v>
      </c>
    </row>
    <row r="8" spans="1:19" ht="21" x14ac:dyDescent="0.55000000000000004">
      <c r="A8" s="2" t="s">
        <v>71</v>
      </c>
      <c r="C8" s="11" t="s">
        <v>72</v>
      </c>
      <c r="D8" s="11"/>
      <c r="E8" s="11" t="s">
        <v>73</v>
      </c>
      <c r="F8" s="11"/>
      <c r="G8" s="11" t="s">
        <v>74</v>
      </c>
      <c r="I8" s="7">
        <v>0</v>
      </c>
      <c r="J8" s="7"/>
      <c r="K8" s="7">
        <v>22621098798</v>
      </c>
      <c r="L8" s="7"/>
      <c r="M8" s="7">
        <v>628763867325</v>
      </c>
      <c r="N8" s="7"/>
      <c r="O8" s="7">
        <v>570564003997</v>
      </c>
      <c r="P8" s="7"/>
      <c r="Q8" s="7">
        <v>80820962126</v>
      </c>
      <c r="S8" s="8">
        <v>3.1300000000000001E-2</v>
      </c>
    </row>
    <row r="9" spans="1:19" ht="21" x14ac:dyDescent="0.55000000000000004">
      <c r="A9" s="2" t="s">
        <v>75</v>
      </c>
      <c r="C9" s="11" t="s">
        <v>76</v>
      </c>
      <c r="D9" s="11"/>
      <c r="E9" s="11" t="s">
        <v>73</v>
      </c>
      <c r="F9" s="11"/>
      <c r="G9" s="11" t="s">
        <v>77</v>
      </c>
      <c r="I9" s="7">
        <v>10</v>
      </c>
      <c r="J9" s="7"/>
      <c r="K9" s="7">
        <v>1023222</v>
      </c>
      <c r="L9" s="7"/>
      <c r="M9" s="7">
        <v>109004627</v>
      </c>
      <c r="N9" s="7"/>
      <c r="O9" s="7">
        <v>420000</v>
      </c>
      <c r="P9" s="7"/>
      <c r="Q9" s="7">
        <v>109607849</v>
      </c>
      <c r="S9" s="8">
        <v>0</v>
      </c>
    </row>
    <row r="10" spans="1:19" ht="21" x14ac:dyDescent="0.55000000000000004">
      <c r="A10" s="2" t="s">
        <v>78</v>
      </c>
      <c r="C10" s="11" t="s">
        <v>79</v>
      </c>
      <c r="D10" s="11"/>
      <c r="E10" s="11" t="s">
        <v>73</v>
      </c>
      <c r="F10" s="11"/>
      <c r="G10" s="11" t="s">
        <v>80</v>
      </c>
      <c r="I10" s="7">
        <v>10</v>
      </c>
      <c r="J10" s="7"/>
      <c r="K10" s="7">
        <v>5529148</v>
      </c>
      <c r="L10" s="7"/>
      <c r="M10" s="7">
        <v>34714</v>
      </c>
      <c r="N10" s="7"/>
      <c r="O10" s="7">
        <v>420000</v>
      </c>
      <c r="P10" s="7"/>
      <c r="Q10" s="7">
        <v>5143862</v>
      </c>
      <c r="S10" s="8">
        <v>0</v>
      </c>
    </row>
    <row r="11" spans="1:19" ht="21" x14ac:dyDescent="0.55000000000000004">
      <c r="A11" s="2" t="s">
        <v>81</v>
      </c>
      <c r="C11" s="11" t="s">
        <v>82</v>
      </c>
      <c r="D11" s="11"/>
      <c r="E11" s="11" t="s">
        <v>73</v>
      </c>
      <c r="F11" s="11"/>
      <c r="G11" s="11" t="s">
        <v>80</v>
      </c>
      <c r="I11" s="7">
        <v>10</v>
      </c>
      <c r="J11" s="7"/>
      <c r="K11" s="7">
        <v>4822004940</v>
      </c>
      <c r="L11" s="7"/>
      <c r="M11" s="7">
        <v>9582155427</v>
      </c>
      <c r="N11" s="7"/>
      <c r="O11" s="7">
        <v>11501090000</v>
      </c>
      <c r="P11" s="7"/>
      <c r="Q11" s="7">
        <v>2903070367</v>
      </c>
      <c r="S11" s="8">
        <v>1.1000000000000001E-3</v>
      </c>
    </row>
    <row r="12" spans="1:19" ht="21" x14ac:dyDescent="0.55000000000000004">
      <c r="A12" s="2" t="s">
        <v>83</v>
      </c>
      <c r="C12" s="11" t="s">
        <v>84</v>
      </c>
      <c r="D12" s="11"/>
      <c r="E12" s="11" t="s">
        <v>73</v>
      </c>
      <c r="F12" s="11"/>
      <c r="G12" s="11" t="s">
        <v>85</v>
      </c>
      <c r="I12" s="7">
        <v>0</v>
      </c>
      <c r="J12" s="7"/>
      <c r="K12" s="7">
        <v>20678</v>
      </c>
      <c r="L12" s="7"/>
      <c r="M12" s="7">
        <v>0</v>
      </c>
      <c r="N12" s="7"/>
      <c r="O12" s="7">
        <v>0</v>
      </c>
      <c r="P12" s="7"/>
      <c r="Q12" s="7">
        <v>20678</v>
      </c>
      <c r="S12" s="8">
        <v>0</v>
      </c>
    </row>
    <row r="13" spans="1:19" ht="21" x14ac:dyDescent="0.55000000000000004">
      <c r="A13" s="2" t="s">
        <v>86</v>
      </c>
      <c r="C13" s="11" t="s">
        <v>87</v>
      </c>
      <c r="D13" s="11"/>
      <c r="E13" s="11" t="s">
        <v>88</v>
      </c>
      <c r="F13" s="11"/>
      <c r="G13" s="11" t="s">
        <v>89</v>
      </c>
      <c r="I13" s="7">
        <v>0</v>
      </c>
      <c r="J13" s="7"/>
      <c r="K13" s="7">
        <v>37014803</v>
      </c>
      <c r="L13" s="7"/>
      <c r="M13" s="7">
        <v>21166759700</v>
      </c>
      <c r="N13" s="7"/>
      <c r="O13" s="7">
        <v>21200000300</v>
      </c>
      <c r="P13" s="7"/>
      <c r="Q13" s="7">
        <v>3774203</v>
      </c>
      <c r="S13" s="8">
        <v>0</v>
      </c>
    </row>
    <row r="14" spans="1:19" ht="21" x14ac:dyDescent="0.55000000000000004">
      <c r="A14" s="2" t="s">
        <v>83</v>
      </c>
      <c r="C14" s="11" t="s">
        <v>90</v>
      </c>
      <c r="D14" s="11"/>
      <c r="E14" s="11" t="s">
        <v>88</v>
      </c>
      <c r="F14" s="11"/>
      <c r="G14" s="11" t="s">
        <v>91</v>
      </c>
      <c r="I14" s="7">
        <v>0</v>
      </c>
      <c r="J14" s="7"/>
      <c r="K14" s="7">
        <v>70858</v>
      </c>
      <c r="L14" s="7"/>
      <c r="M14" s="7">
        <v>0</v>
      </c>
      <c r="N14" s="7"/>
      <c r="O14" s="7">
        <v>0</v>
      </c>
      <c r="P14" s="7"/>
      <c r="Q14" s="7">
        <v>70858</v>
      </c>
      <c r="S14" s="8">
        <v>0</v>
      </c>
    </row>
    <row r="15" spans="1:19" ht="19.5" thickBot="1" x14ac:dyDescent="0.5">
      <c r="I15" s="7"/>
      <c r="J15" s="7"/>
      <c r="K15" s="9">
        <f>SUM(K8:K14)</f>
        <v>27486762447</v>
      </c>
      <c r="L15" s="7"/>
      <c r="M15" s="9">
        <f>SUM(M8:M14)</f>
        <v>659621821793</v>
      </c>
      <c r="N15" s="7"/>
      <c r="O15" s="9">
        <f>SUM(O8:O14)</f>
        <v>603265934297</v>
      </c>
      <c r="P15" s="7"/>
      <c r="Q15" s="9">
        <f>SUM(Q8:Q14)</f>
        <v>83842649943</v>
      </c>
      <c r="S15" s="12">
        <f>SUM(S8:S14)</f>
        <v>3.2399999999999998E-2</v>
      </c>
    </row>
    <row r="16" spans="1:19" ht="19.5" thickTop="1" x14ac:dyDescent="0.45">
      <c r="K16" s="16"/>
      <c r="L16" s="18"/>
      <c r="M16" s="16"/>
      <c r="N16" s="18"/>
      <c r="O16" s="16"/>
      <c r="P16" s="18"/>
      <c r="Q16" s="16"/>
    </row>
    <row r="17" spans="13:17" x14ac:dyDescent="0.45">
      <c r="M17" s="3"/>
      <c r="O17" s="3"/>
      <c r="Q17" s="3"/>
    </row>
    <row r="18" spans="13:17" x14ac:dyDescent="0.45">
      <c r="M18" s="6"/>
      <c r="Q18" s="3"/>
    </row>
    <row r="19" spans="13:17" x14ac:dyDescent="0.45">
      <c r="Q19" s="6"/>
    </row>
  </sheetData>
  <mergeCells count="17">
    <mergeCell ref="M7"/>
    <mergeCell ref="O7"/>
    <mergeCell ref="M6:O6"/>
    <mergeCell ref="A2:S2"/>
    <mergeCell ref="A3:S3"/>
    <mergeCell ref="A4:S4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</mergeCells>
  <pageMargins left="0.7" right="0.7" top="0.75" bottom="0.75" header="0.3" footer="0.3"/>
  <pageSetup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Q15"/>
  <sheetViews>
    <sheetView rightToLeft="1" view="pageBreakPreview" zoomScale="120" zoomScaleNormal="100" zoomScaleSheetLayoutView="120" workbookViewId="0">
      <selection activeCell="G20" sqref="G20"/>
    </sheetView>
  </sheetViews>
  <sheetFormatPr defaultRowHeight="18.75" x14ac:dyDescent="0.45"/>
  <cols>
    <col min="1" max="1" width="22.570312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1.85546875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5.140625" style="1" bestFit="1" customWidth="1"/>
    <col min="10" max="10" width="1" style="1" customWidth="1"/>
    <col min="11" max="11" width="16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5.140625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ht="30" x14ac:dyDescent="0.45">
      <c r="A3" s="24" t="s">
        <v>92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ht="30" x14ac:dyDescent="0.4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6" spans="1:17" ht="30" x14ac:dyDescent="0.45">
      <c r="A6" s="28" t="s">
        <v>93</v>
      </c>
      <c r="B6" s="28" t="s">
        <v>93</v>
      </c>
      <c r="C6" s="28" t="s">
        <v>93</v>
      </c>
      <c r="D6" s="28" t="s">
        <v>93</v>
      </c>
      <c r="E6" s="28" t="s">
        <v>93</v>
      </c>
      <c r="G6" s="28" t="s">
        <v>94</v>
      </c>
      <c r="H6" s="28" t="s">
        <v>94</v>
      </c>
      <c r="I6" s="28" t="s">
        <v>94</v>
      </c>
      <c r="J6" s="28" t="s">
        <v>94</v>
      </c>
      <c r="K6" s="28" t="s">
        <v>94</v>
      </c>
      <c r="M6" s="28" t="s">
        <v>95</v>
      </c>
      <c r="N6" s="28" t="s">
        <v>95</v>
      </c>
      <c r="O6" s="28" t="s">
        <v>95</v>
      </c>
      <c r="P6" s="28" t="s">
        <v>95</v>
      </c>
      <c r="Q6" s="28" t="s">
        <v>95</v>
      </c>
    </row>
    <row r="7" spans="1:17" ht="30" x14ac:dyDescent="0.45">
      <c r="A7" s="28" t="s">
        <v>96</v>
      </c>
      <c r="C7" s="28" t="s">
        <v>97</v>
      </c>
      <c r="E7" s="28" t="s">
        <v>61</v>
      </c>
      <c r="G7" s="28" t="s">
        <v>98</v>
      </c>
      <c r="I7" s="28" t="s">
        <v>99</v>
      </c>
      <c r="K7" s="28" t="s">
        <v>100</v>
      </c>
      <c r="M7" s="28" t="s">
        <v>98</v>
      </c>
      <c r="O7" s="28" t="s">
        <v>99</v>
      </c>
      <c r="Q7" s="28" t="s">
        <v>100</v>
      </c>
    </row>
    <row r="8" spans="1:17" ht="21" x14ac:dyDescent="0.55000000000000004">
      <c r="A8" s="2" t="s">
        <v>71</v>
      </c>
      <c r="C8" s="7">
        <v>30</v>
      </c>
      <c r="D8" s="7"/>
      <c r="E8" s="7">
        <v>0</v>
      </c>
      <c r="F8" s="7"/>
      <c r="G8" s="7">
        <v>154977329</v>
      </c>
      <c r="H8" s="7"/>
      <c r="I8" s="7">
        <v>0</v>
      </c>
      <c r="J8" s="7"/>
      <c r="K8" s="7">
        <v>154977329</v>
      </c>
      <c r="L8" s="7"/>
      <c r="M8" s="7">
        <v>284563097</v>
      </c>
      <c r="N8" s="7"/>
      <c r="O8" s="7">
        <v>0</v>
      </c>
      <c r="P8" s="7"/>
      <c r="Q8" s="7">
        <v>284563097</v>
      </c>
    </row>
    <row r="9" spans="1:17" ht="21" x14ac:dyDescent="0.55000000000000004">
      <c r="A9" s="2" t="s">
        <v>75</v>
      </c>
      <c r="C9" s="7">
        <v>28</v>
      </c>
      <c r="D9" s="7"/>
      <c r="E9" s="7">
        <v>10</v>
      </c>
      <c r="F9" s="7"/>
      <c r="G9" s="7">
        <v>123625</v>
      </c>
      <c r="H9" s="7"/>
      <c r="I9" s="7">
        <v>905</v>
      </c>
      <c r="J9" s="7"/>
      <c r="K9" s="7">
        <v>122720</v>
      </c>
      <c r="L9" s="7"/>
      <c r="M9" s="7">
        <v>2251544</v>
      </c>
      <c r="N9" s="7"/>
      <c r="O9" s="7">
        <v>914</v>
      </c>
      <c r="P9" s="7"/>
      <c r="Q9" s="7">
        <v>2250630</v>
      </c>
    </row>
    <row r="10" spans="1:17" ht="21" x14ac:dyDescent="0.55000000000000004">
      <c r="A10" s="2" t="s">
        <v>78</v>
      </c>
      <c r="C10" s="7">
        <v>23</v>
      </c>
      <c r="D10" s="7"/>
      <c r="E10" s="7">
        <v>10</v>
      </c>
      <c r="F10" s="7"/>
      <c r="G10" s="7">
        <v>33769</v>
      </c>
      <c r="H10" s="7"/>
      <c r="I10" s="7">
        <v>-6</v>
      </c>
      <c r="J10" s="7"/>
      <c r="K10" s="7">
        <v>33775</v>
      </c>
      <c r="L10" s="7"/>
      <c r="M10" s="7">
        <v>198668</v>
      </c>
      <c r="N10" s="7"/>
      <c r="O10" s="7">
        <v>79</v>
      </c>
      <c r="P10" s="7"/>
      <c r="Q10" s="7">
        <v>198589</v>
      </c>
    </row>
    <row r="11" spans="1:17" ht="21" x14ac:dyDescent="0.55000000000000004">
      <c r="A11" s="2" t="s">
        <v>81</v>
      </c>
      <c r="C11" s="7">
        <v>26</v>
      </c>
      <c r="D11" s="7"/>
      <c r="E11" s="7">
        <v>10</v>
      </c>
      <c r="F11" s="7"/>
      <c r="G11" s="7">
        <v>-298658</v>
      </c>
      <c r="H11" s="7"/>
      <c r="I11" s="7">
        <v>-31852</v>
      </c>
      <c r="J11" s="7"/>
      <c r="K11" s="7">
        <v>-266806</v>
      </c>
      <c r="L11" s="7"/>
      <c r="M11" s="7">
        <v>-102839396</v>
      </c>
      <c r="N11" s="7"/>
      <c r="O11" s="7">
        <v>23036</v>
      </c>
      <c r="P11" s="7"/>
      <c r="Q11" s="7">
        <v>-102862432</v>
      </c>
    </row>
    <row r="12" spans="1:17" ht="21" x14ac:dyDescent="0.55000000000000004">
      <c r="A12" s="2" t="s">
        <v>101</v>
      </c>
      <c r="C12" s="7">
        <v>12</v>
      </c>
      <c r="D12" s="7"/>
      <c r="E12" s="7">
        <v>20</v>
      </c>
      <c r="F12" s="7"/>
      <c r="G12" s="7">
        <v>0</v>
      </c>
      <c r="H12" s="7"/>
      <c r="I12" s="7">
        <v>0</v>
      </c>
      <c r="J12" s="7"/>
      <c r="K12" s="7">
        <v>0</v>
      </c>
      <c r="L12" s="7"/>
      <c r="M12" s="7">
        <v>4613698630</v>
      </c>
      <c r="N12" s="7"/>
      <c r="O12" s="7">
        <v>0</v>
      </c>
      <c r="P12" s="7"/>
      <c r="Q12" s="7">
        <v>4613698630</v>
      </c>
    </row>
    <row r="13" spans="1:17" ht="19.5" thickBot="1" x14ac:dyDescent="0.5">
      <c r="C13" s="7"/>
      <c r="D13" s="7"/>
      <c r="E13" s="7"/>
      <c r="F13" s="7"/>
      <c r="G13" s="9">
        <f>SUM(G8:G12)</f>
        <v>154836065</v>
      </c>
      <c r="H13" s="7"/>
      <c r="I13" s="9">
        <f>SUM(I8:I12)</f>
        <v>-30953</v>
      </c>
      <c r="J13" s="7"/>
      <c r="K13" s="9">
        <f>SUM(K8:K12)</f>
        <v>154867018</v>
      </c>
      <c r="L13" s="7"/>
      <c r="M13" s="9">
        <f>SUM(M8:M12)</f>
        <v>4797872543</v>
      </c>
      <c r="N13" s="7"/>
      <c r="O13" s="9">
        <f>SUM(O8:O12)</f>
        <v>24029</v>
      </c>
      <c r="P13" s="7"/>
      <c r="Q13" s="9">
        <f>SUM(Q8:Q12)</f>
        <v>4797848514</v>
      </c>
    </row>
    <row r="14" spans="1:17" ht="19.5" thickTop="1" x14ac:dyDescent="0.45"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x14ac:dyDescent="0.45"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</sheetData>
  <mergeCells count="15">
    <mergeCell ref="A2:Q2"/>
    <mergeCell ref="A3:Q3"/>
    <mergeCell ref="A4:Q4"/>
    <mergeCell ref="A7"/>
    <mergeCell ref="C7"/>
    <mergeCell ref="E7"/>
    <mergeCell ref="A6:E6"/>
    <mergeCell ref="O7"/>
    <mergeCell ref="Q7"/>
    <mergeCell ref="M6:Q6"/>
    <mergeCell ref="G7"/>
    <mergeCell ref="I7"/>
    <mergeCell ref="K7"/>
    <mergeCell ref="G6:K6"/>
    <mergeCell ref="M7"/>
  </mergeCells>
  <pageMargins left="0.7" right="0.7" top="0.75" bottom="0.75" header="0.3" footer="0.3"/>
  <pageSetup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41"/>
  <sheetViews>
    <sheetView rightToLeft="1" view="pageBreakPreview" topLeftCell="A16" zoomScaleNormal="100" zoomScaleSheetLayoutView="100" workbookViewId="0">
      <selection activeCell="G42" sqref="G42"/>
    </sheetView>
  </sheetViews>
  <sheetFormatPr defaultRowHeight="18.75" x14ac:dyDescent="0.45"/>
  <cols>
    <col min="1" max="1" width="27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6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ht="30" x14ac:dyDescent="0.45">
      <c r="A3" s="24" t="s">
        <v>92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19" ht="30" x14ac:dyDescent="0.4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6" spans="1:19" ht="30" x14ac:dyDescent="0.45">
      <c r="A6" s="25" t="s">
        <v>3</v>
      </c>
      <c r="C6" s="28" t="s">
        <v>102</v>
      </c>
      <c r="D6" s="28" t="s">
        <v>102</v>
      </c>
      <c r="E6" s="28" t="s">
        <v>102</v>
      </c>
      <c r="F6" s="28" t="s">
        <v>102</v>
      </c>
      <c r="G6" s="28" t="s">
        <v>102</v>
      </c>
      <c r="I6" s="28" t="s">
        <v>94</v>
      </c>
      <c r="J6" s="28" t="s">
        <v>94</v>
      </c>
      <c r="K6" s="28" t="s">
        <v>94</v>
      </c>
      <c r="L6" s="28" t="s">
        <v>94</v>
      </c>
      <c r="M6" s="28" t="s">
        <v>94</v>
      </c>
      <c r="O6" s="28" t="s">
        <v>95</v>
      </c>
      <c r="P6" s="28" t="s">
        <v>95</v>
      </c>
      <c r="Q6" s="28" t="s">
        <v>95</v>
      </c>
      <c r="R6" s="28" t="s">
        <v>95</v>
      </c>
      <c r="S6" s="28" t="s">
        <v>95</v>
      </c>
    </row>
    <row r="7" spans="1:19" ht="30" x14ac:dyDescent="0.45">
      <c r="A7" s="27" t="s">
        <v>3</v>
      </c>
      <c r="C7" s="28" t="s">
        <v>103</v>
      </c>
      <c r="E7" s="28" t="s">
        <v>104</v>
      </c>
      <c r="G7" s="28" t="s">
        <v>105</v>
      </c>
      <c r="I7" s="28" t="s">
        <v>106</v>
      </c>
      <c r="K7" s="28" t="s">
        <v>99</v>
      </c>
      <c r="M7" s="28" t="s">
        <v>107</v>
      </c>
      <c r="O7" s="28" t="s">
        <v>106</v>
      </c>
      <c r="Q7" s="28" t="s">
        <v>99</v>
      </c>
      <c r="S7" s="28" t="s">
        <v>107</v>
      </c>
    </row>
    <row r="8" spans="1:19" ht="21" x14ac:dyDescent="0.55000000000000004">
      <c r="A8" s="2" t="s">
        <v>32</v>
      </c>
      <c r="C8" s="11" t="s">
        <v>108</v>
      </c>
      <c r="E8" s="7">
        <v>2602328</v>
      </c>
      <c r="F8" s="7"/>
      <c r="G8" s="7">
        <v>350</v>
      </c>
      <c r="H8" s="7"/>
      <c r="I8" s="7">
        <v>0</v>
      </c>
      <c r="J8" s="7"/>
      <c r="K8" s="7">
        <v>0</v>
      </c>
      <c r="L8" s="7"/>
      <c r="M8" s="7">
        <v>0</v>
      </c>
      <c r="N8" s="7"/>
      <c r="O8" s="14">
        <v>910814800</v>
      </c>
      <c r="P8" s="7"/>
      <c r="Q8" s="7">
        <v>91474314</v>
      </c>
      <c r="R8" s="7"/>
      <c r="S8" s="7">
        <f>O8-Q8</f>
        <v>819340486</v>
      </c>
    </row>
    <row r="9" spans="1:19" ht="21" x14ac:dyDescent="0.55000000000000004">
      <c r="A9" s="2" t="s">
        <v>30</v>
      </c>
      <c r="C9" s="11" t="s">
        <v>109</v>
      </c>
      <c r="E9" s="7">
        <v>1117838</v>
      </c>
      <c r="F9" s="7"/>
      <c r="G9" s="7">
        <v>1300</v>
      </c>
      <c r="H9" s="7"/>
      <c r="I9" s="7">
        <v>0</v>
      </c>
      <c r="J9" s="7"/>
      <c r="K9" s="14">
        <v>0</v>
      </c>
      <c r="L9" s="7"/>
      <c r="M9" s="7">
        <v>0</v>
      </c>
      <c r="N9" s="7"/>
      <c r="O9" s="14">
        <v>0</v>
      </c>
      <c r="P9" s="7"/>
      <c r="Q9" s="7">
        <v>0</v>
      </c>
      <c r="R9" s="7"/>
      <c r="S9" s="7">
        <f t="shared" ref="S9:S29" si="0">O9-Q9</f>
        <v>0</v>
      </c>
    </row>
    <row r="10" spans="1:19" ht="21" x14ac:dyDescent="0.55000000000000004">
      <c r="A10" s="2" t="s">
        <v>51</v>
      </c>
      <c r="C10" s="11" t="s">
        <v>6</v>
      </c>
      <c r="E10" s="7">
        <v>6000000</v>
      </c>
      <c r="F10" s="7"/>
      <c r="G10" s="7">
        <v>2000</v>
      </c>
      <c r="H10" s="7"/>
      <c r="I10" s="7">
        <v>12000000000</v>
      </c>
      <c r="J10" s="7"/>
      <c r="K10" s="14">
        <v>1712272460</v>
      </c>
      <c r="L10" s="7"/>
      <c r="M10" s="7">
        <v>10287727540</v>
      </c>
      <c r="N10" s="7"/>
      <c r="O10" s="14">
        <v>12000000000</v>
      </c>
      <c r="P10" s="7"/>
      <c r="Q10" s="7">
        <v>1712272460</v>
      </c>
      <c r="R10" s="7"/>
      <c r="S10" s="7">
        <f t="shared" si="0"/>
        <v>10287727540</v>
      </c>
    </row>
    <row r="11" spans="1:19" ht="21" x14ac:dyDescent="0.55000000000000004">
      <c r="A11" s="2" t="s">
        <v>31</v>
      </c>
      <c r="C11" s="11" t="s">
        <v>110</v>
      </c>
      <c r="E11" s="7">
        <v>7605975</v>
      </c>
      <c r="F11" s="7"/>
      <c r="G11" s="7">
        <v>320</v>
      </c>
      <c r="H11" s="7"/>
      <c r="I11" s="7">
        <v>0</v>
      </c>
      <c r="J11" s="7"/>
      <c r="K11" s="14">
        <v>0</v>
      </c>
      <c r="L11" s="7"/>
      <c r="M11" s="7">
        <v>0</v>
      </c>
      <c r="N11" s="7"/>
      <c r="O11" s="14">
        <v>2433912000</v>
      </c>
      <c r="P11" s="7"/>
      <c r="Q11" s="7">
        <v>221264727</v>
      </c>
      <c r="R11" s="7"/>
      <c r="S11" s="7">
        <f t="shared" si="0"/>
        <v>2212647273</v>
      </c>
    </row>
    <row r="12" spans="1:19" ht="21" x14ac:dyDescent="0.55000000000000004">
      <c r="A12" s="2" t="s">
        <v>33</v>
      </c>
      <c r="C12" s="11" t="s">
        <v>111</v>
      </c>
      <c r="E12" s="7">
        <v>8300000</v>
      </c>
      <c r="F12" s="7"/>
      <c r="G12" s="7">
        <v>800</v>
      </c>
      <c r="H12" s="7"/>
      <c r="I12" s="7">
        <v>0</v>
      </c>
      <c r="J12" s="7"/>
      <c r="K12" s="14">
        <v>0</v>
      </c>
      <c r="L12" s="7"/>
      <c r="M12" s="7">
        <v>0</v>
      </c>
      <c r="N12" s="7"/>
      <c r="O12" s="14">
        <v>6640000000</v>
      </c>
      <c r="P12" s="7"/>
      <c r="Q12" s="7">
        <v>0</v>
      </c>
      <c r="R12" s="7"/>
      <c r="S12" s="7">
        <f t="shared" si="0"/>
        <v>6640000000</v>
      </c>
    </row>
    <row r="13" spans="1:19" ht="21" x14ac:dyDescent="0.55000000000000004">
      <c r="A13" s="2" t="s">
        <v>42</v>
      </c>
      <c r="C13" s="11" t="s">
        <v>112</v>
      </c>
      <c r="E13" s="7">
        <v>5181836</v>
      </c>
      <c r="F13" s="7"/>
      <c r="G13" s="7">
        <v>280</v>
      </c>
      <c r="H13" s="7"/>
      <c r="I13" s="7">
        <v>1450914080</v>
      </c>
      <c r="J13" s="7"/>
      <c r="K13" s="14">
        <v>205567486</v>
      </c>
      <c r="L13" s="7"/>
      <c r="M13" s="7">
        <v>1245346594</v>
      </c>
      <c r="N13" s="7"/>
      <c r="O13" s="14">
        <v>1450914080</v>
      </c>
      <c r="P13" s="7"/>
      <c r="Q13" s="7">
        <v>205567486</v>
      </c>
      <c r="R13" s="7"/>
      <c r="S13" s="7">
        <f t="shared" si="0"/>
        <v>1245346594</v>
      </c>
    </row>
    <row r="14" spans="1:19" ht="21" x14ac:dyDescent="0.55000000000000004">
      <c r="A14" s="2" t="s">
        <v>37</v>
      </c>
      <c r="C14" s="11" t="s">
        <v>112</v>
      </c>
      <c r="E14" s="7">
        <v>45631189</v>
      </c>
      <c r="F14" s="7"/>
      <c r="G14" s="7">
        <v>28</v>
      </c>
      <c r="H14" s="7"/>
      <c r="I14" s="7">
        <v>1277673292</v>
      </c>
      <c r="J14" s="7"/>
      <c r="K14" s="14">
        <v>181022495</v>
      </c>
      <c r="L14" s="7"/>
      <c r="M14" s="7">
        <v>1096650797</v>
      </c>
      <c r="N14" s="7"/>
      <c r="O14" s="14">
        <v>1277673292</v>
      </c>
      <c r="P14" s="7"/>
      <c r="Q14" s="7">
        <v>181022495</v>
      </c>
      <c r="R14" s="7"/>
      <c r="S14" s="7">
        <f t="shared" si="0"/>
        <v>1096650797</v>
      </c>
    </row>
    <row r="15" spans="1:19" ht="21" x14ac:dyDescent="0.55000000000000004">
      <c r="A15" s="2" t="s">
        <v>29</v>
      </c>
      <c r="C15" s="11" t="s">
        <v>113</v>
      </c>
      <c r="E15" s="7">
        <v>7100000</v>
      </c>
      <c r="F15" s="7"/>
      <c r="G15" s="7">
        <v>1000</v>
      </c>
      <c r="H15" s="7"/>
      <c r="I15" s="7">
        <v>7100000000</v>
      </c>
      <c r="J15" s="7"/>
      <c r="K15" s="14">
        <v>355692908</v>
      </c>
      <c r="L15" s="7"/>
      <c r="M15" s="7">
        <v>6744307092</v>
      </c>
      <c r="N15" s="7"/>
      <c r="O15" s="14">
        <v>7100000000</v>
      </c>
      <c r="P15" s="7"/>
      <c r="Q15" s="7">
        <v>355692908</v>
      </c>
      <c r="R15" s="7"/>
      <c r="S15" s="7">
        <f>O15-Q15</f>
        <v>6744307092</v>
      </c>
    </row>
    <row r="16" spans="1:19" ht="21" x14ac:dyDescent="0.55000000000000004">
      <c r="A16" s="2" t="s">
        <v>18</v>
      </c>
      <c r="C16" s="11" t="s">
        <v>6</v>
      </c>
      <c r="E16" s="7">
        <v>3000000</v>
      </c>
      <c r="F16" s="7"/>
      <c r="G16" s="7">
        <v>4175</v>
      </c>
      <c r="H16" s="7"/>
      <c r="I16" s="7">
        <v>12525000000</v>
      </c>
      <c r="J16" s="7"/>
      <c r="K16" s="14">
        <v>1787184381</v>
      </c>
      <c r="L16" s="7"/>
      <c r="M16" s="7">
        <v>10737815619</v>
      </c>
      <c r="N16" s="7"/>
      <c r="O16" s="14">
        <v>12525000000</v>
      </c>
      <c r="P16" s="7"/>
      <c r="Q16" s="7">
        <v>1787184381</v>
      </c>
      <c r="R16" s="7"/>
      <c r="S16" s="7">
        <f t="shared" si="0"/>
        <v>10737815619</v>
      </c>
    </row>
    <row r="17" spans="1:19" ht="21" x14ac:dyDescent="0.55000000000000004">
      <c r="A17" s="2" t="s">
        <v>16</v>
      </c>
      <c r="C17" s="11" t="s">
        <v>112</v>
      </c>
      <c r="E17" s="7">
        <v>13239716</v>
      </c>
      <c r="F17" s="7"/>
      <c r="G17" s="7">
        <v>66</v>
      </c>
      <c r="H17" s="7"/>
      <c r="I17" s="7">
        <v>873821256</v>
      </c>
      <c r="J17" s="7"/>
      <c r="K17" s="14">
        <v>123804187</v>
      </c>
      <c r="L17" s="7"/>
      <c r="M17" s="7">
        <v>750017069</v>
      </c>
      <c r="N17" s="7"/>
      <c r="O17" s="14">
        <v>873821256</v>
      </c>
      <c r="P17" s="7"/>
      <c r="Q17" s="7">
        <v>123804187</v>
      </c>
      <c r="R17" s="7"/>
      <c r="S17" s="7">
        <f t="shared" si="0"/>
        <v>750017069</v>
      </c>
    </row>
    <row r="18" spans="1:19" ht="21" x14ac:dyDescent="0.55000000000000004">
      <c r="A18" s="2" t="s">
        <v>38</v>
      </c>
      <c r="C18" s="11" t="s">
        <v>114</v>
      </c>
      <c r="E18" s="7">
        <v>7500000</v>
      </c>
      <c r="F18" s="7"/>
      <c r="G18" s="7">
        <v>1250</v>
      </c>
      <c r="H18" s="7"/>
      <c r="I18" s="7">
        <v>0</v>
      </c>
      <c r="J18" s="7"/>
      <c r="K18" s="14">
        <v>0</v>
      </c>
      <c r="L18" s="7"/>
      <c r="M18" s="7">
        <v>0</v>
      </c>
      <c r="N18" s="7"/>
      <c r="O18" s="14">
        <v>9375000000</v>
      </c>
      <c r="P18" s="7"/>
      <c r="Q18" s="7">
        <v>0</v>
      </c>
      <c r="R18" s="7"/>
      <c r="S18" s="7">
        <f t="shared" si="0"/>
        <v>9375000000</v>
      </c>
    </row>
    <row r="19" spans="1:19" ht="21" x14ac:dyDescent="0.55000000000000004">
      <c r="A19" s="2" t="s">
        <v>46</v>
      </c>
      <c r="C19" s="11" t="s">
        <v>115</v>
      </c>
      <c r="E19" s="7">
        <v>307099</v>
      </c>
      <c r="F19" s="7"/>
      <c r="G19" s="7">
        <v>300</v>
      </c>
      <c r="H19" s="7"/>
      <c r="I19" s="7">
        <v>92129700</v>
      </c>
      <c r="J19" s="7"/>
      <c r="K19" s="14">
        <v>13006546</v>
      </c>
      <c r="L19" s="7"/>
      <c r="M19" s="7">
        <v>79123154</v>
      </c>
      <c r="N19" s="7"/>
      <c r="O19" s="14">
        <v>92129700</v>
      </c>
      <c r="P19" s="7"/>
      <c r="Q19" s="7">
        <v>13006546</v>
      </c>
      <c r="R19" s="7"/>
      <c r="S19" s="7">
        <f t="shared" si="0"/>
        <v>79123154</v>
      </c>
    </row>
    <row r="20" spans="1:19" ht="21" x14ac:dyDescent="0.55000000000000004">
      <c r="A20" s="2" t="s">
        <v>41</v>
      </c>
      <c r="C20" s="11" t="s">
        <v>116</v>
      </c>
      <c r="E20" s="7">
        <v>6844597</v>
      </c>
      <c r="F20" s="7"/>
      <c r="G20" s="7">
        <v>1800</v>
      </c>
      <c r="H20" s="7"/>
      <c r="I20" s="7">
        <v>12320274600</v>
      </c>
      <c r="J20" s="7"/>
      <c r="K20" s="14">
        <v>25263721</v>
      </c>
      <c r="L20" s="7"/>
      <c r="M20" s="7">
        <v>12295010879</v>
      </c>
      <c r="N20" s="7"/>
      <c r="O20" s="14">
        <v>12320274600</v>
      </c>
      <c r="P20" s="7"/>
      <c r="Q20" s="7">
        <v>25263721</v>
      </c>
      <c r="R20" s="7"/>
      <c r="S20" s="7">
        <f t="shared" si="0"/>
        <v>12295010879</v>
      </c>
    </row>
    <row r="21" spans="1:19" ht="21" x14ac:dyDescent="0.55000000000000004">
      <c r="A21" s="2" t="s">
        <v>26</v>
      </c>
      <c r="C21" s="11" t="s">
        <v>117</v>
      </c>
      <c r="E21" s="7">
        <v>1073107</v>
      </c>
      <c r="F21" s="7"/>
      <c r="G21" s="7">
        <v>1680</v>
      </c>
      <c r="H21" s="7"/>
      <c r="I21" s="7">
        <v>0</v>
      </c>
      <c r="J21" s="7"/>
      <c r="K21" s="14">
        <v>0</v>
      </c>
      <c r="L21" s="7"/>
      <c r="M21" s="7">
        <v>0</v>
      </c>
      <c r="N21" s="7"/>
      <c r="O21" s="14">
        <v>1802819760</v>
      </c>
      <c r="P21" s="7"/>
      <c r="Q21" s="7">
        <v>203720823</v>
      </c>
      <c r="R21" s="7"/>
      <c r="S21" s="7">
        <f t="shared" si="0"/>
        <v>1599098937</v>
      </c>
    </row>
    <row r="22" spans="1:19" ht="21" x14ac:dyDescent="0.55000000000000004">
      <c r="A22" s="2" t="s">
        <v>19</v>
      </c>
      <c r="C22" s="11" t="s">
        <v>118</v>
      </c>
      <c r="E22" s="7">
        <v>328775</v>
      </c>
      <c r="F22" s="7"/>
      <c r="G22" s="7">
        <v>20000</v>
      </c>
      <c r="H22" s="7"/>
      <c r="I22" s="7">
        <v>6575500000</v>
      </c>
      <c r="J22" s="7"/>
      <c r="K22" s="14">
        <v>40285568</v>
      </c>
      <c r="L22" s="7"/>
      <c r="M22" s="7">
        <v>6535214432</v>
      </c>
      <c r="N22" s="7"/>
      <c r="O22" s="14">
        <v>6575500000</v>
      </c>
      <c r="P22" s="7"/>
      <c r="Q22" s="7">
        <v>40285568</v>
      </c>
      <c r="R22" s="7"/>
      <c r="S22" s="7">
        <f t="shared" si="0"/>
        <v>6535214432</v>
      </c>
    </row>
    <row r="23" spans="1:19" ht="21" x14ac:dyDescent="0.55000000000000004">
      <c r="A23" s="2" t="s">
        <v>21</v>
      </c>
      <c r="C23" s="11" t="s">
        <v>119</v>
      </c>
      <c r="E23" s="7">
        <v>300000</v>
      </c>
      <c r="F23" s="7"/>
      <c r="G23" s="7">
        <v>10000</v>
      </c>
      <c r="H23" s="7"/>
      <c r="I23" s="7">
        <v>0</v>
      </c>
      <c r="J23" s="7"/>
      <c r="K23" s="14">
        <v>0</v>
      </c>
      <c r="L23" s="7"/>
      <c r="M23" s="7">
        <v>0</v>
      </c>
      <c r="N23" s="7"/>
      <c r="O23" s="14">
        <v>3000000000</v>
      </c>
      <c r="P23" s="7"/>
      <c r="Q23" s="7">
        <v>316176471</v>
      </c>
      <c r="R23" s="7"/>
      <c r="S23" s="7">
        <f t="shared" si="0"/>
        <v>2683823529</v>
      </c>
    </row>
    <row r="24" spans="1:19" ht="21" x14ac:dyDescent="0.55000000000000004">
      <c r="A24" s="2" t="s">
        <v>25</v>
      </c>
      <c r="C24" s="11" t="s">
        <v>108</v>
      </c>
      <c r="E24" s="7">
        <v>13055</v>
      </c>
      <c r="F24" s="7"/>
      <c r="G24" s="7">
        <v>5500</v>
      </c>
      <c r="H24" s="7"/>
      <c r="I24" s="7">
        <v>0</v>
      </c>
      <c r="J24" s="7"/>
      <c r="K24" s="14">
        <v>0</v>
      </c>
      <c r="L24" s="7"/>
      <c r="M24" s="7">
        <v>0</v>
      </c>
      <c r="N24" s="7"/>
      <c r="O24" s="14">
        <v>71802500</v>
      </c>
      <c r="P24" s="7"/>
      <c r="Q24" s="7">
        <v>0</v>
      </c>
      <c r="R24" s="7"/>
      <c r="S24" s="7">
        <f t="shared" si="0"/>
        <v>71802500</v>
      </c>
    </row>
    <row r="25" spans="1:19" ht="21" x14ac:dyDescent="0.55000000000000004">
      <c r="A25" s="2" t="s">
        <v>22</v>
      </c>
      <c r="C25" s="11" t="s">
        <v>120</v>
      </c>
      <c r="E25" s="7">
        <v>1140000</v>
      </c>
      <c r="F25" s="7"/>
      <c r="G25" s="7">
        <v>11500</v>
      </c>
      <c r="H25" s="7"/>
      <c r="I25" s="7">
        <v>0</v>
      </c>
      <c r="J25" s="7"/>
      <c r="K25" s="14">
        <v>0</v>
      </c>
      <c r="L25" s="7"/>
      <c r="M25" s="7">
        <v>0</v>
      </c>
      <c r="N25" s="7"/>
      <c r="O25" s="14">
        <v>13110000000</v>
      </c>
      <c r="P25" s="7"/>
      <c r="Q25" s="7">
        <v>0</v>
      </c>
      <c r="R25" s="7"/>
      <c r="S25" s="7">
        <f t="shared" si="0"/>
        <v>13110000000</v>
      </c>
    </row>
    <row r="26" spans="1:19" ht="21" x14ac:dyDescent="0.55000000000000004">
      <c r="A26" s="2" t="s">
        <v>168</v>
      </c>
      <c r="C26" s="17" t="s">
        <v>169</v>
      </c>
      <c r="E26" s="7">
        <v>0</v>
      </c>
      <c r="F26" s="7"/>
      <c r="G26" s="7">
        <v>0</v>
      </c>
      <c r="H26" s="7"/>
      <c r="I26" s="7">
        <v>0</v>
      </c>
      <c r="J26" s="7"/>
      <c r="K26" s="14">
        <v>0</v>
      </c>
      <c r="L26" s="7"/>
      <c r="M26" s="7">
        <v>0</v>
      </c>
      <c r="N26" s="7"/>
      <c r="O26" s="14">
        <v>13952</v>
      </c>
      <c r="P26" s="7"/>
      <c r="Q26" s="7">
        <v>0</v>
      </c>
      <c r="R26" s="7"/>
      <c r="S26" s="7">
        <f t="shared" si="0"/>
        <v>13952</v>
      </c>
    </row>
    <row r="27" spans="1:19" ht="21" x14ac:dyDescent="0.55000000000000004">
      <c r="A27" s="2" t="s">
        <v>17</v>
      </c>
      <c r="C27" s="11" t="s">
        <v>121</v>
      </c>
      <c r="E27" s="7">
        <v>15887538</v>
      </c>
      <c r="F27" s="7"/>
      <c r="G27" s="7">
        <v>121</v>
      </c>
      <c r="H27" s="7"/>
      <c r="I27" s="7">
        <v>0</v>
      </c>
      <c r="J27" s="7"/>
      <c r="K27" s="14">
        <v>0</v>
      </c>
      <c r="L27" s="7"/>
      <c r="M27" s="7">
        <v>0</v>
      </c>
      <c r="N27" s="7"/>
      <c r="O27" s="14">
        <v>1922392098</v>
      </c>
      <c r="P27" s="7"/>
      <c r="Q27" s="7">
        <v>41230930</v>
      </c>
      <c r="R27" s="7"/>
      <c r="S27" s="7">
        <f t="shared" si="0"/>
        <v>1881161168</v>
      </c>
    </row>
    <row r="28" spans="1:19" ht="21" x14ac:dyDescent="0.55000000000000004">
      <c r="A28" s="2" t="s">
        <v>47</v>
      </c>
      <c r="C28" s="11" t="s">
        <v>118</v>
      </c>
      <c r="E28" s="7">
        <v>85464</v>
      </c>
      <c r="F28" s="7"/>
      <c r="G28" s="7">
        <v>3000</v>
      </c>
      <c r="H28" s="7"/>
      <c r="I28" s="7">
        <v>256392000</v>
      </c>
      <c r="J28" s="7"/>
      <c r="K28" s="14">
        <v>175491</v>
      </c>
      <c r="L28" s="7"/>
      <c r="M28" s="7">
        <v>256216509</v>
      </c>
      <c r="N28" s="7"/>
      <c r="O28" s="14">
        <v>256392000</v>
      </c>
      <c r="P28" s="7"/>
      <c r="Q28" s="7">
        <v>175491</v>
      </c>
      <c r="R28" s="7"/>
      <c r="S28" s="7">
        <f t="shared" si="0"/>
        <v>256216509</v>
      </c>
    </row>
    <row r="29" spans="1:19" ht="21" x14ac:dyDescent="0.55000000000000004">
      <c r="A29" s="2" t="s">
        <v>23</v>
      </c>
      <c r="C29" s="11" t="s">
        <v>122</v>
      </c>
      <c r="E29" s="7">
        <v>21716</v>
      </c>
      <c r="F29" s="7"/>
      <c r="G29" s="7">
        <v>110</v>
      </c>
      <c r="H29" s="7"/>
      <c r="I29" s="7">
        <v>2388760</v>
      </c>
      <c r="J29" s="7"/>
      <c r="K29" s="14">
        <v>98813</v>
      </c>
      <c r="L29" s="7"/>
      <c r="M29" s="7">
        <v>2289947</v>
      </c>
      <c r="N29" s="7"/>
      <c r="O29" s="14">
        <v>2388760</v>
      </c>
      <c r="P29" s="7"/>
      <c r="Q29" s="7">
        <v>98813</v>
      </c>
      <c r="R29" s="7"/>
      <c r="S29" s="7">
        <f t="shared" si="0"/>
        <v>2289947</v>
      </c>
    </row>
    <row r="30" spans="1:19" ht="21" x14ac:dyDescent="0.55000000000000004">
      <c r="A30" s="2" t="s">
        <v>39</v>
      </c>
      <c r="C30" s="11" t="s">
        <v>123</v>
      </c>
      <c r="E30" s="7">
        <v>276655</v>
      </c>
      <c r="F30" s="7"/>
      <c r="G30" s="7">
        <v>165</v>
      </c>
      <c r="H30" s="7"/>
      <c r="I30" s="7">
        <v>45648075</v>
      </c>
      <c r="J30" s="7"/>
      <c r="K30" s="14">
        <v>2733594</v>
      </c>
      <c r="L30" s="7"/>
      <c r="M30" s="7">
        <v>42914481</v>
      </c>
      <c r="N30" s="7"/>
      <c r="O30" s="14">
        <v>45648075</v>
      </c>
      <c r="P30" s="7"/>
      <c r="Q30" s="7">
        <v>2733594</v>
      </c>
      <c r="R30" s="7"/>
      <c r="S30" s="7">
        <f>O30-Q30</f>
        <v>42914481</v>
      </c>
    </row>
    <row r="31" spans="1:19" ht="19.5" thickBot="1" x14ac:dyDescent="0.5">
      <c r="E31" s="9">
        <f>SUM(E8:E30)</f>
        <v>133556888</v>
      </c>
      <c r="F31" s="7"/>
      <c r="G31" s="9">
        <f>SUM(G8:G30)</f>
        <v>65745</v>
      </c>
      <c r="H31" s="7"/>
      <c r="I31" s="9">
        <f>SUM(I8:I30)</f>
        <v>54519741763</v>
      </c>
      <c r="J31" s="7"/>
      <c r="K31" s="15">
        <f>SUM(K8:K30)</f>
        <v>4447107650</v>
      </c>
      <c r="L31" s="7"/>
      <c r="M31" s="9">
        <f>SUM(M8:M30)</f>
        <v>50072634113</v>
      </c>
      <c r="N31" s="7"/>
      <c r="O31" s="15">
        <f>SUM(O8:O30)</f>
        <v>93786496873</v>
      </c>
      <c r="P31" s="7"/>
      <c r="Q31" s="9">
        <f>SUM(Q8:Q30)</f>
        <v>5320974915</v>
      </c>
      <c r="R31" s="7"/>
      <c r="S31" s="9">
        <f>SUM(S8:S30)</f>
        <v>88465521958</v>
      </c>
    </row>
    <row r="32" spans="1:19" ht="19.5" thickTop="1" x14ac:dyDescent="0.45">
      <c r="I32" s="3"/>
      <c r="J32" s="3"/>
      <c r="K32" s="3"/>
      <c r="L32" s="3"/>
      <c r="M32" s="3"/>
      <c r="O32" s="3"/>
      <c r="P32" s="3"/>
      <c r="Q32" s="3"/>
      <c r="S32" s="3"/>
    </row>
    <row r="33" spans="9:19" x14ac:dyDescent="0.45">
      <c r="I33" s="3"/>
      <c r="J33" s="3"/>
      <c r="K33" s="3"/>
      <c r="L33" s="3"/>
      <c r="M33" s="3"/>
      <c r="O33" s="3"/>
      <c r="P33" s="3"/>
      <c r="Q33" s="3"/>
      <c r="S33" s="3"/>
    </row>
    <row r="34" spans="9:19" x14ac:dyDescent="0.45">
      <c r="K34" s="3"/>
      <c r="O34" s="16"/>
    </row>
    <row r="35" spans="9:19" x14ac:dyDescent="0.45">
      <c r="K35" s="3"/>
      <c r="M35" s="3"/>
      <c r="O35" s="3"/>
    </row>
    <row r="36" spans="9:19" x14ac:dyDescent="0.45">
      <c r="K36" s="3"/>
      <c r="S36" s="6"/>
    </row>
    <row r="37" spans="9:19" x14ac:dyDescent="0.45">
      <c r="K37" s="3"/>
    </row>
    <row r="38" spans="9:19" x14ac:dyDescent="0.45">
      <c r="K38" s="3"/>
    </row>
    <row r="39" spans="9:19" x14ac:dyDescent="0.45">
      <c r="K39" s="3"/>
    </row>
    <row r="40" spans="9:19" x14ac:dyDescent="0.45">
      <c r="K40" s="3"/>
    </row>
    <row r="41" spans="9:19" x14ac:dyDescent="0.45">
      <c r="K41" s="3"/>
    </row>
  </sheetData>
  <mergeCells count="16">
    <mergeCell ref="A2:S2"/>
    <mergeCell ref="A3:S3"/>
    <mergeCell ref="A4:S4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55"/>
  <sheetViews>
    <sheetView rightToLeft="1" view="pageBreakPreview" topLeftCell="A34" zoomScaleNormal="100" zoomScaleSheetLayoutView="100" workbookViewId="0">
      <selection activeCell="G61" sqref="G61"/>
    </sheetView>
  </sheetViews>
  <sheetFormatPr defaultRowHeight="18.75" x14ac:dyDescent="0.45"/>
  <cols>
    <col min="1" max="1" width="32.1406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ht="30" x14ac:dyDescent="0.45">
      <c r="A3" s="24" t="s">
        <v>92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ht="30" x14ac:dyDescent="0.4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6" spans="1:17" ht="30" x14ac:dyDescent="0.45">
      <c r="A6" s="25" t="s">
        <v>3</v>
      </c>
      <c r="C6" s="28" t="s">
        <v>94</v>
      </c>
      <c r="D6" s="28" t="s">
        <v>94</v>
      </c>
      <c r="E6" s="28" t="s">
        <v>94</v>
      </c>
      <c r="F6" s="28" t="s">
        <v>94</v>
      </c>
      <c r="G6" s="28" t="s">
        <v>94</v>
      </c>
      <c r="H6" s="28" t="s">
        <v>94</v>
      </c>
      <c r="I6" s="28" t="s">
        <v>94</v>
      </c>
      <c r="K6" s="28" t="s">
        <v>95</v>
      </c>
      <c r="L6" s="28" t="s">
        <v>95</v>
      </c>
      <c r="M6" s="28" t="s">
        <v>95</v>
      </c>
      <c r="N6" s="28" t="s">
        <v>95</v>
      </c>
      <c r="O6" s="28" t="s">
        <v>95</v>
      </c>
      <c r="P6" s="28" t="s">
        <v>95</v>
      </c>
      <c r="Q6" s="28" t="s">
        <v>95</v>
      </c>
    </row>
    <row r="7" spans="1:17" ht="30" x14ac:dyDescent="0.45">
      <c r="A7" s="27" t="s">
        <v>3</v>
      </c>
      <c r="C7" s="28" t="s">
        <v>7</v>
      </c>
      <c r="E7" s="28" t="s">
        <v>124</v>
      </c>
      <c r="G7" s="28" t="s">
        <v>125</v>
      </c>
      <c r="I7" s="28" t="s">
        <v>126</v>
      </c>
      <c r="K7" s="28" t="s">
        <v>7</v>
      </c>
      <c r="M7" s="28" t="s">
        <v>124</v>
      </c>
      <c r="O7" s="28" t="s">
        <v>125</v>
      </c>
      <c r="Q7" s="28" t="s">
        <v>126</v>
      </c>
    </row>
    <row r="8" spans="1:17" ht="21" x14ac:dyDescent="0.55000000000000004">
      <c r="A8" s="2" t="s">
        <v>41</v>
      </c>
      <c r="C8" s="7">
        <v>3256700</v>
      </c>
      <c r="D8" s="7"/>
      <c r="E8" s="7">
        <v>56070428038</v>
      </c>
      <c r="F8" s="7"/>
      <c r="G8" s="7">
        <v>44254656501</v>
      </c>
      <c r="H8" s="7"/>
      <c r="I8" s="7">
        <v>11815771537</v>
      </c>
      <c r="J8" s="7"/>
      <c r="K8" s="7">
        <v>3256700</v>
      </c>
      <c r="L8" s="7"/>
      <c r="M8" s="7">
        <v>56070428038</v>
      </c>
      <c r="N8" s="7"/>
      <c r="O8" s="7">
        <v>52529371286</v>
      </c>
      <c r="P8" s="7"/>
      <c r="Q8" s="7">
        <v>3541056752</v>
      </c>
    </row>
    <row r="9" spans="1:17" ht="21" x14ac:dyDescent="0.55000000000000004">
      <c r="A9" s="2" t="s">
        <v>26</v>
      </c>
      <c r="C9" s="7">
        <v>1073107</v>
      </c>
      <c r="D9" s="7"/>
      <c r="E9" s="7">
        <v>20267718253</v>
      </c>
      <c r="F9" s="7"/>
      <c r="G9" s="7">
        <v>15200788690</v>
      </c>
      <c r="H9" s="7"/>
      <c r="I9" s="7">
        <v>5066929563</v>
      </c>
      <c r="J9" s="7"/>
      <c r="K9" s="7">
        <v>1073107</v>
      </c>
      <c r="L9" s="7"/>
      <c r="M9" s="7">
        <v>20267718253</v>
      </c>
      <c r="N9" s="7"/>
      <c r="O9" s="7">
        <v>20050634419</v>
      </c>
      <c r="P9" s="7"/>
      <c r="Q9" s="7">
        <v>217083834</v>
      </c>
    </row>
    <row r="10" spans="1:17" ht="21" x14ac:dyDescent="0.55000000000000004">
      <c r="A10" s="2" t="s">
        <v>19</v>
      </c>
      <c r="C10" s="7">
        <v>328775</v>
      </c>
      <c r="D10" s="7"/>
      <c r="E10" s="7">
        <v>55144134225</v>
      </c>
      <c r="F10" s="7"/>
      <c r="G10" s="7">
        <v>48669087690</v>
      </c>
      <c r="H10" s="7"/>
      <c r="I10" s="7">
        <v>6475046535</v>
      </c>
      <c r="J10" s="7"/>
      <c r="K10" s="7">
        <v>328775</v>
      </c>
      <c r="L10" s="7"/>
      <c r="M10" s="7">
        <v>55144134225</v>
      </c>
      <c r="N10" s="7"/>
      <c r="O10" s="7">
        <v>49959361657</v>
      </c>
      <c r="P10" s="7"/>
      <c r="Q10" s="7">
        <v>5184772568</v>
      </c>
    </row>
    <row r="11" spans="1:17" ht="21" x14ac:dyDescent="0.55000000000000004">
      <c r="A11" s="2" t="s">
        <v>53</v>
      </c>
      <c r="C11" s="7">
        <v>1510381</v>
      </c>
      <c r="D11" s="7"/>
      <c r="E11" s="7">
        <v>12161293287</v>
      </c>
      <c r="F11" s="7"/>
      <c r="G11" s="7">
        <v>11827829490</v>
      </c>
      <c r="H11" s="7"/>
      <c r="I11" s="7">
        <v>333463797</v>
      </c>
      <c r="J11" s="7"/>
      <c r="K11" s="7">
        <v>1510381</v>
      </c>
      <c r="L11" s="7"/>
      <c r="M11" s="7">
        <v>12161293287</v>
      </c>
      <c r="N11" s="7"/>
      <c r="O11" s="7">
        <v>11827829490</v>
      </c>
      <c r="P11" s="7"/>
      <c r="Q11" s="7">
        <v>333463797</v>
      </c>
    </row>
    <row r="12" spans="1:17" ht="21" x14ac:dyDescent="0.55000000000000004">
      <c r="A12" s="2" t="s">
        <v>21</v>
      </c>
      <c r="C12" s="7">
        <v>606950</v>
      </c>
      <c r="D12" s="7"/>
      <c r="E12" s="7">
        <v>48743729331</v>
      </c>
      <c r="F12" s="7"/>
      <c r="G12" s="7">
        <v>44076732075</v>
      </c>
      <c r="H12" s="7"/>
      <c r="I12" s="7">
        <v>4666997256</v>
      </c>
      <c r="J12" s="7"/>
      <c r="K12" s="7">
        <v>606950</v>
      </c>
      <c r="L12" s="7"/>
      <c r="M12" s="7">
        <v>48743729331</v>
      </c>
      <c r="N12" s="7"/>
      <c r="O12" s="7">
        <v>48618331785</v>
      </c>
      <c r="P12" s="7"/>
      <c r="Q12" s="7">
        <v>125397546</v>
      </c>
    </row>
    <row r="13" spans="1:17" ht="21" x14ac:dyDescent="0.55000000000000004">
      <c r="A13" s="2" t="s">
        <v>28</v>
      </c>
      <c r="C13" s="7">
        <v>1743303</v>
      </c>
      <c r="D13" s="7"/>
      <c r="E13" s="7">
        <v>18213097948</v>
      </c>
      <c r="F13" s="7"/>
      <c r="G13" s="7">
        <v>2478910231</v>
      </c>
      <c r="H13" s="7"/>
      <c r="I13" s="7">
        <v>15734187717</v>
      </c>
      <c r="J13" s="7"/>
      <c r="K13" s="7">
        <v>1743303</v>
      </c>
      <c r="L13" s="7"/>
      <c r="M13" s="7">
        <v>18213097948</v>
      </c>
      <c r="N13" s="7"/>
      <c r="O13" s="7">
        <v>19911369679</v>
      </c>
      <c r="P13" s="7"/>
      <c r="Q13" s="7">
        <v>-1698271730</v>
      </c>
    </row>
    <row r="14" spans="1:17" ht="21" x14ac:dyDescent="0.55000000000000004">
      <c r="A14" s="2" t="s">
        <v>20</v>
      </c>
      <c r="C14" s="7">
        <v>638154</v>
      </c>
      <c r="D14" s="7"/>
      <c r="E14" s="7">
        <v>21174836115</v>
      </c>
      <c r="F14" s="7"/>
      <c r="G14" s="7">
        <v>12612337055</v>
      </c>
      <c r="H14" s="7"/>
      <c r="I14" s="7">
        <v>8562499060</v>
      </c>
      <c r="J14" s="7"/>
      <c r="K14" s="7">
        <v>638154</v>
      </c>
      <c r="L14" s="7"/>
      <c r="M14" s="7">
        <v>21174836115</v>
      </c>
      <c r="N14" s="7"/>
      <c r="O14" s="7">
        <v>21429802452</v>
      </c>
      <c r="P14" s="7"/>
      <c r="Q14" s="7">
        <v>-254966336</v>
      </c>
    </row>
    <row r="15" spans="1:17" ht="21" x14ac:dyDescent="0.55000000000000004">
      <c r="A15" s="2" t="s">
        <v>25</v>
      </c>
      <c r="C15" s="7">
        <v>13055</v>
      </c>
      <c r="D15" s="7"/>
      <c r="E15" s="7">
        <v>1035603332</v>
      </c>
      <c r="F15" s="7"/>
      <c r="G15" s="7">
        <v>1029607809</v>
      </c>
      <c r="H15" s="7"/>
      <c r="I15" s="7">
        <v>5995523</v>
      </c>
      <c r="J15" s="7"/>
      <c r="K15" s="7">
        <v>13055</v>
      </c>
      <c r="L15" s="7"/>
      <c r="M15" s="7">
        <v>1035603332</v>
      </c>
      <c r="N15" s="7"/>
      <c r="O15" s="7">
        <v>479330393</v>
      </c>
      <c r="P15" s="7"/>
      <c r="Q15" s="7">
        <v>556272939</v>
      </c>
    </row>
    <row r="16" spans="1:17" ht="21" x14ac:dyDescent="0.55000000000000004">
      <c r="A16" s="2" t="s">
        <v>54</v>
      </c>
      <c r="C16" s="7">
        <v>5000000</v>
      </c>
      <c r="D16" s="7"/>
      <c r="E16" s="7">
        <v>23593776750</v>
      </c>
      <c r="F16" s="7"/>
      <c r="G16" s="7">
        <v>24930767530</v>
      </c>
      <c r="H16" s="7"/>
      <c r="I16" s="7">
        <v>-1336990780</v>
      </c>
      <c r="J16" s="7"/>
      <c r="K16" s="7">
        <v>5000000</v>
      </c>
      <c r="L16" s="7"/>
      <c r="M16" s="7">
        <v>23593776750</v>
      </c>
      <c r="N16" s="7"/>
      <c r="O16" s="7">
        <v>24930767530</v>
      </c>
      <c r="P16" s="7"/>
      <c r="Q16" s="7">
        <v>-1336990780</v>
      </c>
    </row>
    <row r="17" spans="1:17" ht="21" x14ac:dyDescent="0.55000000000000004">
      <c r="A17" s="2" t="s">
        <v>22</v>
      </c>
      <c r="C17" s="7">
        <v>1000000</v>
      </c>
      <c r="D17" s="7"/>
      <c r="E17" s="7">
        <v>89142427800</v>
      </c>
      <c r="F17" s="7"/>
      <c r="G17" s="7">
        <v>82256643450</v>
      </c>
      <c r="H17" s="7"/>
      <c r="I17" s="7">
        <v>6885784350</v>
      </c>
      <c r="J17" s="7"/>
      <c r="K17" s="7">
        <v>1000000</v>
      </c>
      <c r="L17" s="7"/>
      <c r="M17" s="7">
        <v>89142427800</v>
      </c>
      <c r="N17" s="7"/>
      <c r="O17" s="7">
        <v>90266899771</v>
      </c>
      <c r="P17" s="7"/>
      <c r="Q17" s="7">
        <v>-1124471971</v>
      </c>
    </row>
    <row r="18" spans="1:17" ht="21" x14ac:dyDescent="0.55000000000000004">
      <c r="A18" s="2" t="s">
        <v>27</v>
      </c>
      <c r="C18" s="7">
        <v>4727500</v>
      </c>
      <c r="D18" s="7"/>
      <c r="E18" s="7">
        <v>61232809016</v>
      </c>
      <c r="F18" s="7"/>
      <c r="G18" s="7">
        <v>42875067468</v>
      </c>
      <c r="H18" s="7"/>
      <c r="I18" s="7">
        <v>18357741548</v>
      </c>
      <c r="J18" s="7"/>
      <c r="K18" s="7">
        <v>4727500</v>
      </c>
      <c r="L18" s="7"/>
      <c r="M18" s="7">
        <v>61232809016</v>
      </c>
      <c r="N18" s="7"/>
      <c r="O18" s="7">
        <v>63747129875</v>
      </c>
      <c r="P18" s="7"/>
      <c r="Q18" s="7">
        <v>-2514320858</v>
      </c>
    </row>
    <row r="19" spans="1:17" ht="21" x14ac:dyDescent="0.55000000000000004">
      <c r="A19" s="2" t="s">
        <v>38</v>
      </c>
      <c r="C19" s="7">
        <v>5549489</v>
      </c>
      <c r="D19" s="7"/>
      <c r="E19" s="7">
        <v>141276784930</v>
      </c>
      <c r="F19" s="7"/>
      <c r="G19" s="7">
        <v>109501920377</v>
      </c>
      <c r="H19" s="7"/>
      <c r="I19" s="7">
        <v>31774864553</v>
      </c>
      <c r="J19" s="7"/>
      <c r="K19" s="7">
        <v>5549489</v>
      </c>
      <c r="L19" s="7"/>
      <c r="M19" s="7">
        <v>141276784930</v>
      </c>
      <c r="N19" s="7"/>
      <c r="O19" s="7">
        <v>129306046016</v>
      </c>
      <c r="P19" s="7"/>
      <c r="Q19" s="7">
        <v>11970738914</v>
      </c>
    </row>
    <row r="20" spans="1:17" ht="21" x14ac:dyDescent="0.55000000000000004">
      <c r="A20" s="2" t="s">
        <v>15</v>
      </c>
      <c r="C20" s="7">
        <v>13000000</v>
      </c>
      <c r="D20" s="7"/>
      <c r="E20" s="7">
        <v>119263136850</v>
      </c>
      <c r="F20" s="7"/>
      <c r="G20" s="7">
        <v>112827657150</v>
      </c>
      <c r="H20" s="7"/>
      <c r="I20" s="7">
        <v>6435479700</v>
      </c>
      <c r="J20" s="7"/>
      <c r="K20" s="7">
        <v>13000000</v>
      </c>
      <c r="L20" s="7"/>
      <c r="M20" s="7">
        <v>119263136850</v>
      </c>
      <c r="N20" s="7"/>
      <c r="O20" s="7">
        <v>138936039480</v>
      </c>
      <c r="P20" s="7"/>
      <c r="Q20" s="7">
        <v>-19672902630</v>
      </c>
    </row>
    <row r="21" spans="1:17" ht="21" x14ac:dyDescent="0.55000000000000004">
      <c r="A21" s="2" t="s">
        <v>49</v>
      </c>
      <c r="C21" s="7">
        <v>1000000</v>
      </c>
      <c r="D21" s="7"/>
      <c r="E21" s="7">
        <v>39205332000</v>
      </c>
      <c r="F21" s="7"/>
      <c r="G21" s="7">
        <v>38127974847</v>
      </c>
      <c r="H21" s="7"/>
      <c r="I21" s="7">
        <v>1077357153</v>
      </c>
      <c r="J21" s="7"/>
      <c r="K21" s="7">
        <v>1000000</v>
      </c>
      <c r="L21" s="7"/>
      <c r="M21" s="7">
        <v>39205332000</v>
      </c>
      <c r="N21" s="7"/>
      <c r="O21" s="7">
        <v>38127974847</v>
      </c>
      <c r="P21" s="7"/>
      <c r="Q21" s="7">
        <v>1077357153</v>
      </c>
    </row>
    <row r="22" spans="1:17" ht="21" x14ac:dyDescent="0.55000000000000004">
      <c r="A22" s="2" t="s">
        <v>17</v>
      </c>
      <c r="C22" s="7">
        <v>12633064</v>
      </c>
      <c r="D22" s="7"/>
      <c r="E22" s="7">
        <v>265097211352</v>
      </c>
      <c r="F22" s="7"/>
      <c r="G22" s="7">
        <v>202989538390</v>
      </c>
      <c r="H22" s="7"/>
      <c r="I22" s="7">
        <v>62107672962</v>
      </c>
      <c r="J22" s="7"/>
      <c r="K22" s="7">
        <v>12633064</v>
      </c>
      <c r="L22" s="7"/>
      <c r="M22" s="7">
        <v>265097211352</v>
      </c>
      <c r="N22" s="7"/>
      <c r="O22" s="7">
        <v>383241909174</v>
      </c>
      <c r="P22" s="7"/>
      <c r="Q22" s="7">
        <v>-118144697821</v>
      </c>
    </row>
    <row r="23" spans="1:17" ht="21" x14ac:dyDescent="0.55000000000000004">
      <c r="A23" s="2" t="s">
        <v>47</v>
      </c>
      <c r="C23" s="7">
        <v>85464</v>
      </c>
      <c r="D23" s="7"/>
      <c r="E23" s="7">
        <v>1582890674</v>
      </c>
      <c r="F23" s="7"/>
      <c r="G23" s="7">
        <v>1796494983</v>
      </c>
      <c r="H23" s="7"/>
      <c r="I23" s="7">
        <v>-213604308</v>
      </c>
      <c r="J23" s="7"/>
      <c r="K23" s="7">
        <v>85464</v>
      </c>
      <c r="L23" s="7"/>
      <c r="M23" s="7">
        <v>1582890674</v>
      </c>
      <c r="N23" s="7"/>
      <c r="O23" s="7">
        <v>1796494983</v>
      </c>
      <c r="P23" s="7"/>
      <c r="Q23" s="7">
        <v>-213604308</v>
      </c>
    </row>
    <row r="24" spans="1:17" ht="21" x14ac:dyDescent="0.55000000000000004">
      <c r="A24" s="2" t="s">
        <v>59</v>
      </c>
      <c r="C24" s="7">
        <v>11327</v>
      </c>
      <c r="D24" s="7"/>
      <c r="E24" s="7">
        <v>739035391</v>
      </c>
      <c r="F24" s="7"/>
      <c r="G24" s="7">
        <v>368461758</v>
      </c>
      <c r="H24" s="7"/>
      <c r="I24" s="7">
        <v>370573633</v>
      </c>
      <c r="J24" s="7"/>
      <c r="K24" s="7">
        <v>11327</v>
      </c>
      <c r="L24" s="7"/>
      <c r="M24" s="7">
        <v>739035391</v>
      </c>
      <c r="N24" s="7"/>
      <c r="O24" s="7">
        <v>368461758</v>
      </c>
      <c r="P24" s="7"/>
      <c r="Q24" s="7">
        <v>370573633</v>
      </c>
    </row>
    <row r="25" spans="1:17" ht="21" x14ac:dyDescent="0.55000000000000004">
      <c r="A25" s="2" t="s">
        <v>55</v>
      </c>
      <c r="C25" s="7">
        <v>458987</v>
      </c>
      <c r="D25" s="7"/>
      <c r="E25" s="7">
        <v>11319712038</v>
      </c>
      <c r="F25" s="7"/>
      <c r="G25" s="7">
        <v>8666242352</v>
      </c>
      <c r="H25" s="7"/>
      <c r="I25" s="7">
        <v>2653469686</v>
      </c>
      <c r="J25" s="7"/>
      <c r="K25" s="7">
        <v>458987</v>
      </c>
      <c r="L25" s="7"/>
      <c r="M25" s="7">
        <v>11319712038</v>
      </c>
      <c r="N25" s="7"/>
      <c r="O25" s="7">
        <v>8666242352</v>
      </c>
      <c r="P25" s="7"/>
      <c r="Q25" s="7">
        <v>2653469686</v>
      </c>
    </row>
    <row r="26" spans="1:17" ht="21" x14ac:dyDescent="0.55000000000000004">
      <c r="A26" s="2" t="s">
        <v>50</v>
      </c>
      <c r="C26" s="7">
        <v>1178091</v>
      </c>
      <c r="D26" s="7"/>
      <c r="E26" s="7">
        <v>26208800804</v>
      </c>
      <c r="F26" s="7"/>
      <c r="G26" s="7">
        <v>20013326687</v>
      </c>
      <c r="H26" s="7"/>
      <c r="I26" s="7">
        <v>6195474117</v>
      </c>
      <c r="J26" s="7"/>
      <c r="K26" s="7">
        <v>1178091</v>
      </c>
      <c r="L26" s="7"/>
      <c r="M26" s="7">
        <v>26208800804</v>
      </c>
      <c r="N26" s="7"/>
      <c r="O26" s="7">
        <v>20013326687</v>
      </c>
      <c r="P26" s="7"/>
      <c r="Q26" s="7">
        <v>6195474117</v>
      </c>
    </row>
    <row r="27" spans="1:17" ht="21" x14ac:dyDescent="0.55000000000000004">
      <c r="A27" s="2" t="s">
        <v>30</v>
      </c>
      <c r="C27" s="7">
        <v>334132</v>
      </c>
      <c r="D27" s="7"/>
      <c r="E27" s="7">
        <v>2517650872</v>
      </c>
      <c r="F27" s="7"/>
      <c r="G27" s="7">
        <v>2095828101</v>
      </c>
      <c r="H27" s="7"/>
      <c r="I27" s="7">
        <v>421822771</v>
      </c>
      <c r="J27" s="7"/>
      <c r="K27" s="7">
        <v>334132</v>
      </c>
      <c r="L27" s="7"/>
      <c r="M27" s="7">
        <v>2517650872</v>
      </c>
      <c r="N27" s="7"/>
      <c r="O27" s="7">
        <v>2342590065</v>
      </c>
      <c r="P27" s="7"/>
      <c r="Q27" s="7">
        <v>175060807</v>
      </c>
    </row>
    <row r="28" spans="1:17" ht="21" x14ac:dyDescent="0.55000000000000004">
      <c r="A28" s="2" t="s">
        <v>48</v>
      </c>
      <c r="C28" s="7">
        <v>1274927</v>
      </c>
      <c r="D28" s="7"/>
      <c r="E28" s="7">
        <v>14244914912</v>
      </c>
      <c r="F28" s="7"/>
      <c r="G28" s="7">
        <v>13966402491</v>
      </c>
      <c r="H28" s="7"/>
      <c r="I28" s="7">
        <v>278512421</v>
      </c>
      <c r="J28" s="7"/>
      <c r="K28" s="7">
        <v>1274927</v>
      </c>
      <c r="L28" s="7"/>
      <c r="M28" s="7">
        <v>14244914912</v>
      </c>
      <c r="N28" s="7"/>
      <c r="O28" s="7">
        <v>13966402491</v>
      </c>
      <c r="P28" s="7"/>
      <c r="Q28" s="7">
        <v>278512421</v>
      </c>
    </row>
    <row r="29" spans="1:17" ht="21" x14ac:dyDescent="0.55000000000000004">
      <c r="A29" s="2" t="s">
        <v>56</v>
      </c>
      <c r="C29" s="7">
        <v>1500000</v>
      </c>
      <c r="D29" s="7"/>
      <c r="E29" s="7">
        <v>26541135000</v>
      </c>
      <c r="F29" s="7"/>
      <c r="G29" s="7">
        <v>20856425975</v>
      </c>
      <c r="H29" s="7"/>
      <c r="I29" s="7">
        <v>5684709025</v>
      </c>
      <c r="J29" s="7"/>
      <c r="K29" s="7">
        <v>1500000</v>
      </c>
      <c r="L29" s="7"/>
      <c r="M29" s="7">
        <v>26541135000</v>
      </c>
      <c r="N29" s="7"/>
      <c r="O29" s="7">
        <v>20856425975</v>
      </c>
      <c r="P29" s="7"/>
      <c r="Q29" s="7">
        <v>5684709025</v>
      </c>
    </row>
    <row r="30" spans="1:17" ht="21" x14ac:dyDescent="0.55000000000000004">
      <c r="A30" s="2" t="s">
        <v>51</v>
      </c>
      <c r="C30" s="7">
        <v>6000000</v>
      </c>
      <c r="D30" s="7"/>
      <c r="E30" s="7">
        <v>88271640000</v>
      </c>
      <c r="F30" s="7"/>
      <c r="G30" s="7">
        <v>85405457134</v>
      </c>
      <c r="H30" s="7"/>
      <c r="I30" s="7">
        <v>2866182866</v>
      </c>
      <c r="J30" s="7"/>
      <c r="K30" s="7">
        <v>6000000</v>
      </c>
      <c r="L30" s="7"/>
      <c r="M30" s="7">
        <v>88271640000</v>
      </c>
      <c r="N30" s="7"/>
      <c r="O30" s="7">
        <v>85405457134</v>
      </c>
      <c r="P30" s="7"/>
      <c r="Q30" s="7">
        <v>2866182866</v>
      </c>
    </row>
    <row r="31" spans="1:17" ht="21" x14ac:dyDescent="0.55000000000000004">
      <c r="A31" s="2" t="s">
        <v>31</v>
      </c>
      <c r="C31" s="7">
        <v>13135187</v>
      </c>
      <c r="D31" s="7"/>
      <c r="E31" s="7">
        <v>124302950707</v>
      </c>
      <c r="F31" s="7"/>
      <c r="G31" s="7">
        <v>114079123476</v>
      </c>
      <c r="H31" s="7"/>
      <c r="I31" s="7">
        <v>10223827231</v>
      </c>
      <c r="J31" s="7"/>
      <c r="K31" s="7">
        <v>13135187</v>
      </c>
      <c r="L31" s="7"/>
      <c r="M31" s="7">
        <v>124302950707</v>
      </c>
      <c r="N31" s="7"/>
      <c r="O31" s="7">
        <v>206924758307</v>
      </c>
      <c r="P31" s="7"/>
      <c r="Q31" s="7">
        <v>-82621807599</v>
      </c>
    </row>
    <row r="32" spans="1:17" ht="21" x14ac:dyDescent="0.55000000000000004">
      <c r="A32" s="2" t="s">
        <v>33</v>
      </c>
      <c r="C32" s="7">
        <v>8300000</v>
      </c>
      <c r="D32" s="7"/>
      <c r="E32" s="7">
        <v>106680451950</v>
      </c>
      <c r="F32" s="7"/>
      <c r="G32" s="7">
        <v>89271654300</v>
      </c>
      <c r="H32" s="7"/>
      <c r="I32" s="7">
        <v>17408797650</v>
      </c>
      <c r="J32" s="7"/>
      <c r="K32" s="7">
        <v>8300000</v>
      </c>
      <c r="L32" s="7"/>
      <c r="M32" s="7">
        <v>106680451950</v>
      </c>
      <c r="N32" s="7"/>
      <c r="O32" s="7">
        <v>107010476550</v>
      </c>
      <c r="P32" s="7"/>
      <c r="Q32" s="7">
        <v>-330024600</v>
      </c>
    </row>
    <row r="33" spans="1:17" ht="21" x14ac:dyDescent="0.55000000000000004">
      <c r="A33" s="2" t="s">
        <v>42</v>
      </c>
      <c r="C33" s="7">
        <v>5181836</v>
      </c>
      <c r="D33" s="7"/>
      <c r="E33" s="7">
        <v>63717920417</v>
      </c>
      <c r="F33" s="7"/>
      <c r="G33" s="7">
        <v>37772297102</v>
      </c>
      <c r="H33" s="7"/>
      <c r="I33" s="7">
        <v>25945623315</v>
      </c>
      <c r="J33" s="7"/>
      <c r="K33" s="7">
        <v>5181836</v>
      </c>
      <c r="L33" s="7"/>
      <c r="M33" s="7">
        <v>63717920417</v>
      </c>
      <c r="N33" s="7"/>
      <c r="O33" s="7">
        <v>81900964822</v>
      </c>
      <c r="P33" s="7"/>
      <c r="Q33" s="7">
        <v>-18183044404</v>
      </c>
    </row>
    <row r="34" spans="1:17" ht="21" x14ac:dyDescent="0.55000000000000004">
      <c r="A34" s="2" t="s">
        <v>37</v>
      </c>
      <c r="C34" s="7">
        <v>45631189</v>
      </c>
      <c r="D34" s="7"/>
      <c r="E34" s="7">
        <v>67404489570</v>
      </c>
      <c r="F34" s="7"/>
      <c r="G34" s="7">
        <v>57289280166</v>
      </c>
      <c r="H34" s="7"/>
      <c r="I34" s="7">
        <v>10115209404</v>
      </c>
      <c r="J34" s="7"/>
      <c r="K34" s="7">
        <v>45631189</v>
      </c>
      <c r="L34" s="7"/>
      <c r="M34" s="7">
        <v>67404489570</v>
      </c>
      <c r="N34" s="7"/>
      <c r="O34" s="7">
        <v>93003740469</v>
      </c>
      <c r="P34" s="7"/>
      <c r="Q34" s="7">
        <v>-25599250898</v>
      </c>
    </row>
    <row r="35" spans="1:17" ht="21" x14ac:dyDescent="0.55000000000000004">
      <c r="A35" s="2" t="s">
        <v>29</v>
      </c>
      <c r="C35" s="7">
        <v>7100000</v>
      </c>
      <c r="D35" s="7"/>
      <c r="E35" s="7">
        <v>54203558400</v>
      </c>
      <c r="F35" s="7"/>
      <c r="G35" s="7">
        <v>52297964550</v>
      </c>
      <c r="H35" s="7"/>
      <c r="I35" s="7">
        <v>1905593850</v>
      </c>
      <c r="J35" s="7"/>
      <c r="K35" s="7">
        <v>7100000</v>
      </c>
      <c r="L35" s="7"/>
      <c r="M35" s="7">
        <v>54203558400</v>
      </c>
      <c r="N35" s="7"/>
      <c r="O35" s="7">
        <v>71001015299</v>
      </c>
      <c r="P35" s="7"/>
      <c r="Q35" s="7">
        <v>-16797456899</v>
      </c>
    </row>
    <row r="36" spans="1:17" ht="21" x14ac:dyDescent="0.55000000000000004">
      <c r="A36" s="2" t="s">
        <v>43</v>
      </c>
      <c r="C36" s="7">
        <v>1331591</v>
      </c>
      <c r="D36" s="7"/>
      <c r="E36" s="7">
        <v>28074998991</v>
      </c>
      <c r="F36" s="7"/>
      <c r="G36" s="7">
        <v>27709537547</v>
      </c>
      <c r="H36" s="7"/>
      <c r="I36" s="7">
        <v>365461444</v>
      </c>
      <c r="J36" s="7"/>
      <c r="K36" s="7">
        <v>1331591</v>
      </c>
      <c r="L36" s="7"/>
      <c r="M36" s="7">
        <v>28074998991</v>
      </c>
      <c r="N36" s="7"/>
      <c r="O36" s="7">
        <v>27709537547</v>
      </c>
      <c r="P36" s="7"/>
      <c r="Q36" s="7">
        <v>365461444</v>
      </c>
    </row>
    <row r="37" spans="1:17" ht="21" x14ac:dyDescent="0.55000000000000004">
      <c r="A37" s="2" t="s">
        <v>44</v>
      </c>
      <c r="C37" s="7">
        <v>2640507</v>
      </c>
      <c r="D37" s="7"/>
      <c r="E37" s="7">
        <v>37350846843</v>
      </c>
      <c r="F37" s="7"/>
      <c r="G37" s="7">
        <v>37438825539</v>
      </c>
      <c r="H37" s="7"/>
      <c r="I37" s="7">
        <v>-87978695</v>
      </c>
      <c r="J37" s="7"/>
      <c r="K37" s="7">
        <v>2640507</v>
      </c>
      <c r="L37" s="7"/>
      <c r="M37" s="7">
        <v>37350846843</v>
      </c>
      <c r="N37" s="7"/>
      <c r="O37" s="7">
        <v>37438825539</v>
      </c>
      <c r="P37" s="7"/>
      <c r="Q37" s="7">
        <v>-87978695</v>
      </c>
    </row>
    <row r="38" spans="1:17" ht="21" x14ac:dyDescent="0.55000000000000004">
      <c r="A38" s="2" t="s">
        <v>18</v>
      </c>
      <c r="C38" s="7">
        <v>3000000</v>
      </c>
      <c r="D38" s="7"/>
      <c r="E38" s="7">
        <v>96934785750</v>
      </c>
      <c r="F38" s="7"/>
      <c r="G38" s="7">
        <v>94101188025</v>
      </c>
      <c r="H38" s="7"/>
      <c r="I38" s="7">
        <v>2833597725</v>
      </c>
      <c r="J38" s="7"/>
      <c r="K38" s="7">
        <v>3000000</v>
      </c>
      <c r="L38" s="7"/>
      <c r="M38" s="7">
        <v>96934785750</v>
      </c>
      <c r="N38" s="7"/>
      <c r="O38" s="7">
        <v>95250535990</v>
      </c>
      <c r="P38" s="7"/>
      <c r="Q38" s="7">
        <v>1684249760</v>
      </c>
    </row>
    <row r="39" spans="1:17" ht="21" x14ac:dyDescent="0.55000000000000004">
      <c r="A39" s="2" t="s">
        <v>35</v>
      </c>
      <c r="C39" s="7">
        <v>24201559</v>
      </c>
      <c r="D39" s="7"/>
      <c r="E39" s="7">
        <v>252363801504</v>
      </c>
      <c r="F39" s="7"/>
      <c r="G39" s="7">
        <v>242500202017</v>
      </c>
      <c r="H39" s="7"/>
      <c r="I39" s="7">
        <v>9863599487</v>
      </c>
      <c r="J39" s="7"/>
      <c r="K39" s="7">
        <v>24201559</v>
      </c>
      <c r="L39" s="7"/>
      <c r="M39" s="7">
        <v>252363801504</v>
      </c>
      <c r="N39" s="7"/>
      <c r="O39" s="7">
        <v>241522617169</v>
      </c>
      <c r="P39" s="7"/>
      <c r="Q39" s="7">
        <v>10841184335</v>
      </c>
    </row>
    <row r="40" spans="1:17" ht="21" x14ac:dyDescent="0.55000000000000004">
      <c r="A40" s="2" t="s">
        <v>16</v>
      </c>
      <c r="C40" s="7">
        <v>13239716</v>
      </c>
      <c r="D40" s="7"/>
      <c r="E40" s="7">
        <v>50748583443</v>
      </c>
      <c r="F40" s="7"/>
      <c r="G40" s="7">
        <v>51380308548</v>
      </c>
      <c r="H40" s="7"/>
      <c r="I40" s="7">
        <v>-631725104</v>
      </c>
      <c r="J40" s="7"/>
      <c r="K40" s="7">
        <v>13239716</v>
      </c>
      <c r="L40" s="7"/>
      <c r="M40" s="7">
        <v>50748583443</v>
      </c>
      <c r="N40" s="7"/>
      <c r="O40" s="7">
        <v>64356995242</v>
      </c>
      <c r="P40" s="7"/>
      <c r="Q40" s="7">
        <v>-13608411798</v>
      </c>
    </row>
    <row r="41" spans="1:17" ht="21" x14ac:dyDescent="0.55000000000000004">
      <c r="A41" s="2" t="s">
        <v>34</v>
      </c>
      <c r="C41" s="7">
        <v>6951664</v>
      </c>
      <c r="D41" s="7"/>
      <c r="E41" s="7">
        <v>73318299967</v>
      </c>
      <c r="F41" s="7"/>
      <c r="G41" s="7">
        <v>67928264720</v>
      </c>
      <c r="H41" s="7"/>
      <c r="I41" s="7">
        <v>5390035247</v>
      </c>
      <c r="J41" s="7"/>
      <c r="K41" s="7">
        <v>6951664</v>
      </c>
      <c r="L41" s="7"/>
      <c r="M41" s="7">
        <v>73318299967</v>
      </c>
      <c r="N41" s="7"/>
      <c r="O41" s="7">
        <v>91561496209</v>
      </c>
      <c r="P41" s="7"/>
      <c r="Q41" s="7">
        <v>-18243196241</v>
      </c>
    </row>
    <row r="42" spans="1:17" ht="21" x14ac:dyDescent="0.55000000000000004">
      <c r="A42" s="2" t="s">
        <v>52</v>
      </c>
      <c r="C42" s="7">
        <v>596700</v>
      </c>
      <c r="D42" s="7"/>
      <c r="E42" s="7">
        <v>27245735334</v>
      </c>
      <c r="F42" s="7"/>
      <c r="G42" s="7">
        <v>25325521967</v>
      </c>
      <c r="H42" s="7"/>
      <c r="I42" s="7">
        <v>1920213367</v>
      </c>
      <c r="J42" s="7"/>
      <c r="K42" s="7">
        <v>596700</v>
      </c>
      <c r="L42" s="7"/>
      <c r="M42" s="7">
        <v>27245735334</v>
      </c>
      <c r="N42" s="7"/>
      <c r="O42" s="7">
        <v>25325521967</v>
      </c>
      <c r="P42" s="7"/>
      <c r="Q42" s="7">
        <v>1920213367</v>
      </c>
    </row>
    <row r="43" spans="1:17" ht="21" x14ac:dyDescent="0.55000000000000004">
      <c r="A43" s="2" t="s">
        <v>45</v>
      </c>
      <c r="C43" s="7">
        <v>1271208</v>
      </c>
      <c r="D43" s="7"/>
      <c r="E43" s="7">
        <v>118063551751</v>
      </c>
      <c r="F43" s="7"/>
      <c r="G43" s="7">
        <v>113431550658</v>
      </c>
      <c r="H43" s="7"/>
      <c r="I43" s="7">
        <v>4632001093</v>
      </c>
      <c r="J43" s="7"/>
      <c r="K43" s="7">
        <v>1271208</v>
      </c>
      <c r="L43" s="7"/>
      <c r="M43" s="7">
        <v>118063551751</v>
      </c>
      <c r="N43" s="7"/>
      <c r="O43" s="7">
        <v>113431550658</v>
      </c>
      <c r="P43" s="7"/>
      <c r="Q43" s="7">
        <v>4632001093</v>
      </c>
    </row>
    <row r="44" spans="1:17" ht="21" x14ac:dyDescent="0.55000000000000004">
      <c r="A44" s="2" t="s">
        <v>46</v>
      </c>
      <c r="C44" s="7">
        <v>3259974</v>
      </c>
      <c r="D44" s="7"/>
      <c r="E44" s="7">
        <v>21329478832</v>
      </c>
      <c r="F44" s="7"/>
      <c r="G44" s="7">
        <v>22768242580</v>
      </c>
      <c r="H44" s="7"/>
      <c r="I44" s="7">
        <v>-1438763747</v>
      </c>
      <c r="J44" s="7"/>
      <c r="K44" s="7">
        <v>3259974</v>
      </c>
      <c r="L44" s="7"/>
      <c r="M44" s="7">
        <v>21329478832</v>
      </c>
      <c r="N44" s="7"/>
      <c r="O44" s="7">
        <v>22768242580</v>
      </c>
      <c r="P44" s="7"/>
      <c r="Q44" s="7">
        <v>-1438763747</v>
      </c>
    </row>
    <row r="45" spans="1:17" ht="21" x14ac:dyDescent="0.55000000000000004">
      <c r="A45" s="2" t="s">
        <v>40</v>
      </c>
      <c r="C45" s="7">
        <v>969025</v>
      </c>
      <c r="D45" s="7"/>
      <c r="E45" s="7">
        <f>165427262618-31</f>
        <v>165427262587</v>
      </c>
      <c r="F45" s="7"/>
      <c r="G45" s="7">
        <v>141968045596</v>
      </c>
      <c r="H45" s="7"/>
      <c r="I45" s="7">
        <v>23459217022</v>
      </c>
      <c r="J45" s="7"/>
      <c r="K45" s="7">
        <v>969025</v>
      </c>
      <c r="L45" s="7"/>
      <c r="M45" s="7">
        <f>165427262618-31</f>
        <v>165427262587</v>
      </c>
      <c r="N45" s="7"/>
      <c r="O45" s="7">
        <v>181797854447</v>
      </c>
      <c r="P45" s="7"/>
      <c r="Q45" s="7">
        <f>-16370591828-13</f>
        <v>-16370591841</v>
      </c>
    </row>
    <row r="46" spans="1:17" ht="21" x14ac:dyDescent="0.55000000000000004">
      <c r="A46" s="2" t="s">
        <v>24</v>
      </c>
      <c r="C46" s="7">
        <v>0</v>
      </c>
      <c r="D46" s="7"/>
      <c r="E46" s="7">
        <v>0</v>
      </c>
      <c r="F46" s="7"/>
      <c r="G46" s="7">
        <v>-20023385800</v>
      </c>
      <c r="H46" s="7"/>
      <c r="I46" s="7">
        <v>20023385800</v>
      </c>
      <c r="J46" s="7"/>
      <c r="K46" s="7">
        <v>0</v>
      </c>
      <c r="L46" s="7"/>
      <c r="M46" s="7">
        <v>0</v>
      </c>
      <c r="N46" s="7"/>
      <c r="O46" s="7">
        <v>0</v>
      </c>
      <c r="P46" s="7"/>
      <c r="Q46" s="7">
        <v>0</v>
      </c>
    </row>
    <row r="47" spans="1:17" ht="21" x14ac:dyDescent="0.55000000000000004">
      <c r="A47" s="2" t="s">
        <v>23</v>
      </c>
      <c r="C47" s="7">
        <v>0</v>
      </c>
      <c r="D47" s="7"/>
      <c r="E47" s="7">
        <v>0</v>
      </c>
      <c r="F47" s="7"/>
      <c r="G47" s="7">
        <v>176707125</v>
      </c>
      <c r="H47" s="7"/>
      <c r="I47" s="7">
        <v>-176707125</v>
      </c>
      <c r="J47" s="7"/>
      <c r="K47" s="7">
        <v>0</v>
      </c>
      <c r="L47" s="7"/>
      <c r="M47" s="7">
        <v>0</v>
      </c>
      <c r="N47" s="7"/>
      <c r="O47" s="7">
        <v>0</v>
      </c>
      <c r="P47" s="7"/>
      <c r="Q47" s="7">
        <v>0</v>
      </c>
    </row>
    <row r="48" spans="1:17" ht="21" x14ac:dyDescent="0.55000000000000004">
      <c r="A48" s="2" t="s">
        <v>39</v>
      </c>
      <c r="C48" s="7">
        <v>0</v>
      </c>
      <c r="D48" s="7"/>
      <c r="E48" s="7">
        <v>0</v>
      </c>
      <c r="F48" s="7"/>
      <c r="G48" s="7">
        <v>258445625</v>
      </c>
      <c r="H48" s="7"/>
      <c r="I48" s="7">
        <v>-258445625</v>
      </c>
      <c r="J48" s="7"/>
      <c r="K48" s="7">
        <v>0</v>
      </c>
      <c r="L48" s="7"/>
      <c r="M48" s="7">
        <v>0</v>
      </c>
      <c r="N48" s="7"/>
      <c r="O48" s="7">
        <v>0</v>
      </c>
      <c r="P48" s="7"/>
      <c r="Q48" s="7">
        <v>0</v>
      </c>
    </row>
    <row r="49" spans="1:17" ht="21" x14ac:dyDescent="0.55000000000000004">
      <c r="A49" s="2" t="s">
        <v>36</v>
      </c>
      <c r="C49" s="7">
        <v>0</v>
      </c>
      <c r="D49" s="7"/>
      <c r="E49" s="7">
        <v>0</v>
      </c>
      <c r="F49" s="7"/>
      <c r="G49" s="7">
        <v>650636129</v>
      </c>
      <c r="H49" s="7"/>
      <c r="I49" s="7">
        <v>-650636129</v>
      </c>
      <c r="J49" s="7"/>
      <c r="K49" s="7">
        <v>0</v>
      </c>
      <c r="L49" s="7"/>
      <c r="M49" s="7">
        <v>0</v>
      </c>
      <c r="N49" s="7"/>
      <c r="O49" s="7">
        <v>0</v>
      </c>
      <c r="P49" s="7"/>
      <c r="Q49" s="7">
        <v>0</v>
      </c>
    </row>
    <row r="50" spans="1:17" ht="21" x14ac:dyDescent="0.55000000000000004">
      <c r="A50" s="2" t="s">
        <v>32</v>
      </c>
      <c r="C50" s="7">
        <v>0</v>
      </c>
      <c r="D50" s="7"/>
      <c r="E50" s="7">
        <v>0</v>
      </c>
      <c r="F50" s="7"/>
      <c r="G50" s="7">
        <v>-7065303046</v>
      </c>
      <c r="H50" s="7"/>
      <c r="I50" s="7">
        <f>7065303046-4</f>
        <v>7065303042</v>
      </c>
      <c r="J50" s="7"/>
      <c r="K50" s="7">
        <v>0</v>
      </c>
      <c r="L50" s="7"/>
      <c r="M50" s="7">
        <v>0</v>
      </c>
      <c r="N50" s="7"/>
      <c r="O50" s="7">
        <v>0</v>
      </c>
      <c r="P50" s="7"/>
      <c r="Q50" s="7">
        <v>0</v>
      </c>
    </row>
    <row r="51" spans="1:17" ht="19.5" thickBot="1" x14ac:dyDescent="0.5">
      <c r="C51" s="9">
        <f>SUM(C8:C50)</f>
        <v>199733562</v>
      </c>
      <c r="D51" s="7"/>
      <c r="E51" s="15">
        <f>SUM(E8:E50)</f>
        <v>2430214814964</v>
      </c>
      <c r="F51" s="7"/>
      <c r="G51" s="9">
        <f>SUM(G8:G50)</f>
        <v>2096087265058</v>
      </c>
      <c r="H51" s="7"/>
      <c r="I51" s="9">
        <f>SUM(I8:I50)</f>
        <v>334127549937</v>
      </c>
      <c r="J51" s="7"/>
      <c r="K51" s="9">
        <f>SUM(K8:K50)</f>
        <v>199733562</v>
      </c>
      <c r="L51" s="7"/>
      <c r="M51" s="9">
        <f>SUM(M8:M50)</f>
        <v>2430214814964</v>
      </c>
      <c r="N51" s="7"/>
      <c r="O51" s="9">
        <f>SUM(O8:O50)</f>
        <v>2707782332094</v>
      </c>
      <c r="P51" s="7"/>
      <c r="Q51" s="9">
        <f>SUM(Q8:Q50)</f>
        <v>-277567517099</v>
      </c>
    </row>
    <row r="52" spans="1:17" ht="19.5" thickTop="1" x14ac:dyDescent="0.45">
      <c r="E52" s="23">
        <f>E51-M51</f>
        <v>0</v>
      </c>
      <c r="I52" s="3"/>
      <c r="M52" s="3"/>
      <c r="Q52" s="3"/>
    </row>
    <row r="53" spans="1:17" x14ac:dyDescent="0.45">
      <c r="E53" s="3"/>
      <c r="I53" s="3"/>
      <c r="M53" s="3"/>
      <c r="Q53" s="3"/>
    </row>
    <row r="54" spans="1:17" x14ac:dyDescent="0.45">
      <c r="I54" s="3"/>
      <c r="M54" s="3"/>
      <c r="Q54" s="3"/>
    </row>
    <row r="55" spans="1:17" x14ac:dyDescent="0.45">
      <c r="Q55" s="3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scale="4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68"/>
  <sheetViews>
    <sheetView rightToLeft="1" view="pageBreakPreview" zoomScaleNormal="100" zoomScaleSheetLayoutView="100" workbookViewId="0">
      <selection activeCell="I17" sqref="I17"/>
    </sheetView>
  </sheetViews>
  <sheetFormatPr defaultRowHeight="18.75" x14ac:dyDescent="0.45"/>
  <cols>
    <col min="1" max="1" width="32.14062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8.14062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ht="30" x14ac:dyDescent="0.45">
      <c r="A3" s="24" t="s">
        <v>92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ht="30" x14ac:dyDescent="0.4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6" spans="1:17" ht="30" x14ac:dyDescent="0.45">
      <c r="A6" s="25" t="s">
        <v>3</v>
      </c>
      <c r="C6" s="28" t="s">
        <v>94</v>
      </c>
      <c r="D6" s="28" t="s">
        <v>94</v>
      </c>
      <c r="E6" s="28" t="s">
        <v>94</v>
      </c>
      <c r="F6" s="28" t="s">
        <v>94</v>
      </c>
      <c r="G6" s="28" t="s">
        <v>94</v>
      </c>
      <c r="H6" s="28" t="s">
        <v>94</v>
      </c>
      <c r="I6" s="28" t="s">
        <v>94</v>
      </c>
      <c r="K6" s="28" t="s">
        <v>95</v>
      </c>
      <c r="L6" s="28" t="s">
        <v>95</v>
      </c>
      <c r="M6" s="28" t="s">
        <v>95</v>
      </c>
      <c r="N6" s="28" t="s">
        <v>95</v>
      </c>
      <c r="O6" s="28" t="s">
        <v>95</v>
      </c>
      <c r="P6" s="28" t="s">
        <v>95</v>
      </c>
      <c r="Q6" s="28" t="s">
        <v>95</v>
      </c>
    </row>
    <row r="7" spans="1:17" ht="30" x14ac:dyDescent="0.45">
      <c r="A7" s="27" t="s">
        <v>3</v>
      </c>
      <c r="C7" s="28" t="s">
        <v>7</v>
      </c>
      <c r="E7" s="28" t="s">
        <v>124</v>
      </c>
      <c r="G7" s="28" t="s">
        <v>125</v>
      </c>
      <c r="I7" s="28" t="s">
        <v>127</v>
      </c>
      <c r="K7" s="28" t="s">
        <v>7</v>
      </c>
      <c r="M7" s="28" t="s">
        <v>124</v>
      </c>
      <c r="O7" s="28" t="s">
        <v>125</v>
      </c>
      <c r="Q7" s="28" t="s">
        <v>127</v>
      </c>
    </row>
    <row r="8" spans="1:17" ht="21" x14ac:dyDescent="0.55000000000000004">
      <c r="A8" s="2" t="s">
        <v>42</v>
      </c>
      <c r="C8" s="7">
        <v>5000000</v>
      </c>
      <c r="D8" s="7"/>
      <c r="E8" s="7">
        <v>60595300867</v>
      </c>
      <c r="F8" s="7"/>
      <c r="G8" s="7">
        <v>79026974932</v>
      </c>
      <c r="H8" s="7"/>
      <c r="I8" s="7">
        <v>-18431674065</v>
      </c>
      <c r="J8" s="7"/>
      <c r="K8" s="7">
        <v>15000000</v>
      </c>
      <c r="L8" s="7"/>
      <c r="M8" s="7">
        <v>184220663528</v>
      </c>
      <c r="N8" s="7"/>
      <c r="O8" s="7">
        <v>237080924983</v>
      </c>
      <c r="P8" s="7"/>
      <c r="Q8" s="7">
        <v>-52860261455</v>
      </c>
    </row>
    <row r="9" spans="1:17" ht="21" x14ac:dyDescent="0.55000000000000004">
      <c r="A9" s="2" t="s">
        <v>32</v>
      </c>
      <c r="C9" s="7">
        <v>1301757</v>
      </c>
      <c r="D9" s="7"/>
      <c r="E9" s="7">
        <v>10921139127</v>
      </c>
      <c r="F9" s="7"/>
      <c r="G9" s="7">
        <v>17456215759</v>
      </c>
      <c r="H9" s="7"/>
      <c r="I9" s="7">
        <v>-6535076632</v>
      </c>
      <c r="J9" s="7"/>
      <c r="K9" s="7">
        <v>2602328</v>
      </c>
      <c r="L9" s="7"/>
      <c r="M9" s="7">
        <v>21468072939</v>
      </c>
      <c r="N9" s="7"/>
      <c r="O9" s="7">
        <v>34896527561</v>
      </c>
      <c r="P9" s="7"/>
      <c r="Q9" s="7">
        <v>-13428454622</v>
      </c>
    </row>
    <row r="10" spans="1:17" ht="21" x14ac:dyDescent="0.55000000000000004">
      <c r="A10" s="2" t="s">
        <v>57</v>
      </c>
      <c r="C10" s="7">
        <v>1178091</v>
      </c>
      <c r="D10" s="7"/>
      <c r="E10" s="7">
        <v>18835235687</v>
      </c>
      <c r="F10" s="7"/>
      <c r="G10" s="7">
        <v>18835235687</v>
      </c>
      <c r="H10" s="7"/>
      <c r="I10" s="7">
        <v>0</v>
      </c>
      <c r="J10" s="7"/>
      <c r="K10" s="7">
        <v>1178091</v>
      </c>
      <c r="L10" s="7"/>
      <c r="M10" s="7">
        <v>18835235687</v>
      </c>
      <c r="N10" s="7"/>
      <c r="O10" s="7">
        <v>18835235687</v>
      </c>
      <c r="P10" s="7"/>
      <c r="Q10" s="7">
        <v>0</v>
      </c>
    </row>
    <row r="11" spans="1:17" ht="21" x14ac:dyDescent="0.55000000000000004">
      <c r="A11" s="2" t="s">
        <v>23</v>
      </c>
      <c r="C11" s="7">
        <v>21716</v>
      </c>
      <c r="D11" s="7"/>
      <c r="E11" s="7">
        <v>327126219</v>
      </c>
      <c r="F11" s="7"/>
      <c r="G11" s="7">
        <v>170451628</v>
      </c>
      <c r="H11" s="7"/>
      <c r="I11" s="7">
        <v>156674591</v>
      </c>
      <c r="J11" s="7"/>
      <c r="K11" s="7">
        <v>21716</v>
      </c>
      <c r="L11" s="7"/>
      <c r="M11" s="7">
        <v>327126219</v>
      </c>
      <c r="N11" s="7"/>
      <c r="O11" s="7">
        <v>170451628</v>
      </c>
      <c r="P11" s="7"/>
      <c r="Q11" s="7">
        <v>156674591</v>
      </c>
    </row>
    <row r="12" spans="1:17" ht="21" x14ac:dyDescent="0.55000000000000004">
      <c r="A12" s="2" t="s">
        <v>41</v>
      </c>
      <c r="C12" s="7">
        <v>3587897</v>
      </c>
      <c r="D12" s="7"/>
      <c r="E12" s="7">
        <v>61706398487</v>
      </c>
      <c r="F12" s="7"/>
      <c r="G12" s="7">
        <v>57871456933</v>
      </c>
      <c r="H12" s="7"/>
      <c r="I12" s="7">
        <v>3834941554</v>
      </c>
      <c r="J12" s="7"/>
      <c r="K12" s="7">
        <v>4313390</v>
      </c>
      <c r="L12" s="7"/>
      <c r="M12" s="7">
        <v>73966395903</v>
      </c>
      <c r="N12" s="7"/>
      <c r="O12" s="7">
        <v>69573391768</v>
      </c>
      <c r="P12" s="7"/>
      <c r="Q12" s="7">
        <v>4393004135</v>
      </c>
    </row>
    <row r="13" spans="1:17" ht="21" x14ac:dyDescent="0.55000000000000004">
      <c r="A13" s="2" t="s">
        <v>36</v>
      </c>
      <c r="C13" s="7">
        <v>1659932</v>
      </c>
      <c r="D13" s="7"/>
      <c r="E13" s="7">
        <v>7216503033</v>
      </c>
      <c r="F13" s="7"/>
      <c r="G13" s="7">
        <v>4969462455</v>
      </c>
      <c r="H13" s="7"/>
      <c r="I13" s="7">
        <v>2247040578</v>
      </c>
      <c r="J13" s="7"/>
      <c r="K13" s="7">
        <v>1659932</v>
      </c>
      <c r="L13" s="7"/>
      <c r="M13" s="7">
        <v>7216503033</v>
      </c>
      <c r="N13" s="7"/>
      <c r="O13" s="7">
        <v>4969462455</v>
      </c>
      <c r="P13" s="7"/>
      <c r="Q13" s="7">
        <v>2247040578</v>
      </c>
    </row>
    <row r="14" spans="1:17" ht="21" x14ac:dyDescent="0.55000000000000004">
      <c r="A14" s="2" t="s">
        <v>39</v>
      </c>
      <c r="C14" s="7">
        <v>276655</v>
      </c>
      <c r="D14" s="7"/>
      <c r="E14" s="7">
        <v>1304477219</v>
      </c>
      <c r="F14" s="7"/>
      <c r="G14" s="7">
        <v>609482472</v>
      </c>
      <c r="H14" s="7"/>
      <c r="I14" s="7">
        <v>694994747</v>
      </c>
      <c r="J14" s="7"/>
      <c r="K14" s="7">
        <v>276655</v>
      </c>
      <c r="L14" s="7"/>
      <c r="M14" s="7">
        <v>1304477219</v>
      </c>
      <c r="N14" s="7"/>
      <c r="O14" s="7">
        <v>609482472</v>
      </c>
      <c r="P14" s="7"/>
      <c r="Q14" s="7">
        <v>694994747</v>
      </c>
    </row>
    <row r="15" spans="1:17" ht="21" x14ac:dyDescent="0.55000000000000004">
      <c r="A15" s="2" t="s">
        <v>58</v>
      </c>
      <c r="C15" s="7">
        <v>259270</v>
      </c>
      <c r="D15" s="7"/>
      <c r="E15" s="7">
        <v>1122991893</v>
      </c>
      <c r="F15" s="7"/>
      <c r="G15" s="7">
        <v>1108110263</v>
      </c>
      <c r="H15" s="7"/>
      <c r="I15" s="7">
        <v>14881630</v>
      </c>
      <c r="J15" s="7"/>
      <c r="K15" s="7">
        <v>259270</v>
      </c>
      <c r="L15" s="7"/>
      <c r="M15" s="7">
        <v>1122991893</v>
      </c>
      <c r="N15" s="7"/>
      <c r="O15" s="7">
        <v>1108110263</v>
      </c>
      <c r="P15" s="7"/>
      <c r="Q15" s="7">
        <v>14881630</v>
      </c>
    </row>
    <row r="16" spans="1:17" ht="21" x14ac:dyDescent="0.55000000000000004">
      <c r="A16" s="2" t="s">
        <v>17</v>
      </c>
      <c r="C16" s="7">
        <v>3030000</v>
      </c>
      <c r="D16" s="7"/>
      <c r="E16" s="7">
        <v>65277483562</v>
      </c>
      <c r="F16" s="7"/>
      <c r="G16" s="7">
        <v>91919345967</v>
      </c>
      <c r="H16" s="7"/>
      <c r="I16" s="7">
        <v>-26641862405</v>
      </c>
      <c r="J16" s="7"/>
      <c r="K16" s="7">
        <v>7078213</v>
      </c>
      <c r="L16" s="7"/>
      <c r="M16" s="7">
        <v>180570122188</v>
      </c>
      <c r="N16" s="7"/>
      <c r="O16" s="7">
        <v>214727627240</v>
      </c>
      <c r="P16" s="7"/>
      <c r="Q16" s="7">
        <v>-34157505052</v>
      </c>
    </row>
    <row r="17" spans="1:17" ht="21" x14ac:dyDescent="0.55000000000000004">
      <c r="A17" s="2" t="s">
        <v>20</v>
      </c>
      <c r="C17" s="7">
        <v>1561846</v>
      </c>
      <c r="D17" s="7"/>
      <c r="E17" s="7">
        <v>48697873907</v>
      </c>
      <c r="F17" s="7"/>
      <c r="G17" s="7">
        <v>52448235445</v>
      </c>
      <c r="H17" s="7"/>
      <c r="I17" s="7">
        <v>-3750361538</v>
      </c>
      <c r="J17" s="7"/>
      <c r="K17" s="7">
        <v>1561846</v>
      </c>
      <c r="L17" s="7"/>
      <c r="M17" s="7">
        <v>48697873907</v>
      </c>
      <c r="N17" s="7"/>
      <c r="O17" s="7">
        <v>52448235445</v>
      </c>
      <c r="P17" s="7"/>
      <c r="Q17" s="7">
        <v>-3750361538</v>
      </c>
    </row>
    <row r="18" spans="1:17" ht="21" x14ac:dyDescent="0.55000000000000004">
      <c r="A18" s="2" t="s">
        <v>24</v>
      </c>
      <c r="C18" s="7">
        <v>2200000</v>
      </c>
      <c r="D18" s="7"/>
      <c r="E18" s="7">
        <v>54121733068</v>
      </c>
      <c r="F18" s="7"/>
      <c r="G18" s="7">
        <v>71678200000</v>
      </c>
      <c r="H18" s="7"/>
      <c r="I18" s="7">
        <v>-17556466932</v>
      </c>
      <c r="J18" s="7"/>
      <c r="K18" s="7">
        <v>2200000</v>
      </c>
      <c r="L18" s="7"/>
      <c r="M18" s="7">
        <v>54121733068</v>
      </c>
      <c r="N18" s="7"/>
      <c r="O18" s="7">
        <v>71678200000</v>
      </c>
      <c r="P18" s="7"/>
      <c r="Q18" s="7">
        <v>-17556466932</v>
      </c>
    </row>
    <row r="19" spans="1:17" ht="21" x14ac:dyDescent="0.55000000000000004">
      <c r="A19" s="2" t="s">
        <v>19</v>
      </c>
      <c r="C19" s="7">
        <v>185154</v>
      </c>
      <c r="D19" s="7"/>
      <c r="E19" s="7">
        <v>34974966192</v>
      </c>
      <c r="F19" s="7"/>
      <c r="G19" s="7">
        <v>28135276859</v>
      </c>
      <c r="H19" s="7"/>
      <c r="I19" s="7">
        <v>6839689333</v>
      </c>
      <c r="J19" s="7"/>
      <c r="K19" s="7">
        <v>799568</v>
      </c>
      <c r="L19" s="7"/>
      <c r="M19" s="7">
        <v>116201011972</v>
      </c>
      <c r="N19" s="7"/>
      <c r="O19" s="7">
        <v>126485675722</v>
      </c>
      <c r="P19" s="7"/>
      <c r="Q19" s="7">
        <v>-10284663750</v>
      </c>
    </row>
    <row r="20" spans="1:17" ht="21" x14ac:dyDescent="0.55000000000000004">
      <c r="A20" s="2" t="s">
        <v>28</v>
      </c>
      <c r="C20" s="7">
        <v>6156158</v>
      </c>
      <c r="D20" s="7"/>
      <c r="E20" s="7">
        <v>59734826439</v>
      </c>
      <c r="F20" s="7"/>
      <c r="G20" s="7">
        <v>70313386618</v>
      </c>
      <c r="H20" s="7"/>
      <c r="I20" s="7">
        <v>-10578560179</v>
      </c>
      <c r="J20" s="7"/>
      <c r="K20" s="7">
        <v>18887800</v>
      </c>
      <c r="L20" s="7"/>
      <c r="M20" s="7">
        <v>183037400508</v>
      </c>
      <c r="N20" s="7"/>
      <c r="O20" s="7">
        <v>215729548118</v>
      </c>
      <c r="P20" s="7"/>
      <c r="Q20" s="7">
        <v>-32692147610</v>
      </c>
    </row>
    <row r="21" spans="1:17" ht="21" x14ac:dyDescent="0.55000000000000004">
      <c r="A21" s="2" t="s">
        <v>27</v>
      </c>
      <c r="C21" s="7">
        <v>5200000</v>
      </c>
      <c r="D21" s="7"/>
      <c r="E21" s="7">
        <v>66379355122</v>
      </c>
      <c r="F21" s="7"/>
      <c r="G21" s="7">
        <v>70118471775</v>
      </c>
      <c r="H21" s="7"/>
      <c r="I21" s="7">
        <v>-3739116653</v>
      </c>
      <c r="J21" s="7"/>
      <c r="K21" s="7">
        <v>6100000</v>
      </c>
      <c r="L21" s="7"/>
      <c r="M21" s="7">
        <v>76258234156</v>
      </c>
      <c r="N21" s="7"/>
      <c r="O21" s="7">
        <v>82254361121</v>
      </c>
      <c r="P21" s="7"/>
      <c r="Q21" s="7">
        <v>-5996126965</v>
      </c>
    </row>
    <row r="22" spans="1:17" ht="21" x14ac:dyDescent="0.55000000000000004">
      <c r="A22" s="2" t="s">
        <v>35</v>
      </c>
      <c r="C22" s="7">
        <v>0</v>
      </c>
      <c r="D22" s="7"/>
      <c r="E22" s="7">
        <v>0</v>
      </c>
      <c r="F22" s="7"/>
      <c r="G22" s="7">
        <v>0</v>
      </c>
      <c r="H22" s="7"/>
      <c r="I22" s="7">
        <v>0</v>
      </c>
      <c r="J22" s="7"/>
      <c r="K22" s="7">
        <v>8282847</v>
      </c>
      <c r="L22" s="7"/>
      <c r="M22" s="7">
        <v>93555723982</v>
      </c>
      <c r="N22" s="7"/>
      <c r="O22" s="7">
        <v>102645712938</v>
      </c>
      <c r="P22" s="7"/>
      <c r="Q22" s="7">
        <v>-9089988956</v>
      </c>
    </row>
    <row r="23" spans="1:17" ht="21" x14ac:dyDescent="0.55000000000000004">
      <c r="A23" s="2" t="s">
        <v>128</v>
      </c>
      <c r="C23" s="7">
        <v>0</v>
      </c>
      <c r="D23" s="7"/>
      <c r="E23" s="7">
        <v>0</v>
      </c>
      <c r="F23" s="7"/>
      <c r="G23" s="7">
        <v>0</v>
      </c>
      <c r="H23" s="7"/>
      <c r="I23" s="7">
        <v>0</v>
      </c>
      <c r="J23" s="7"/>
      <c r="K23" s="7">
        <v>2000000</v>
      </c>
      <c r="L23" s="7"/>
      <c r="M23" s="7">
        <v>48880214817</v>
      </c>
      <c r="N23" s="7"/>
      <c r="O23" s="7">
        <v>46242873494</v>
      </c>
      <c r="P23" s="7"/>
      <c r="Q23" s="7">
        <v>2637341323</v>
      </c>
    </row>
    <row r="24" spans="1:17" ht="21" x14ac:dyDescent="0.55000000000000004">
      <c r="A24" s="2" t="s">
        <v>18</v>
      </c>
      <c r="C24" s="7">
        <v>0</v>
      </c>
      <c r="D24" s="7"/>
      <c r="E24" s="7">
        <v>0</v>
      </c>
      <c r="F24" s="7"/>
      <c r="G24" s="7">
        <v>0</v>
      </c>
      <c r="H24" s="7"/>
      <c r="I24" s="7">
        <v>0</v>
      </c>
      <c r="J24" s="7"/>
      <c r="K24" s="7">
        <v>1000000</v>
      </c>
      <c r="L24" s="7"/>
      <c r="M24" s="7">
        <v>27671363757</v>
      </c>
      <c r="N24" s="7"/>
      <c r="O24" s="7">
        <v>28386317969</v>
      </c>
      <c r="P24" s="7"/>
      <c r="Q24" s="7">
        <v>-714954212</v>
      </c>
    </row>
    <row r="25" spans="1:17" ht="21" x14ac:dyDescent="0.55000000000000004">
      <c r="A25" s="2" t="s">
        <v>129</v>
      </c>
      <c r="C25" s="7">
        <v>0</v>
      </c>
      <c r="D25" s="7"/>
      <c r="E25" s="7">
        <v>0</v>
      </c>
      <c r="F25" s="7"/>
      <c r="G25" s="7">
        <v>0</v>
      </c>
      <c r="H25" s="7"/>
      <c r="I25" s="7">
        <v>0</v>
      </c>
      <c r="J25" s="7"/>
      <c r="K25" s="7">
        <v>1000000</v>
      </c>
      <c r="L25" s="7"/>
      <c r="M25" s="7">
        <v>107031470682</v>
      </c>
      <c r="N25" s="7"/>
      <c r="O25" s="7">
        <v>114095070900</v>
      </c>
      <c r="P25" s="7"/>
      <c r="Q25" s="7">
        <v>-7063600218</v>
      </c>
    </row>
    <row r="26" spans="1:17" ht="21" x14ac:dyDescent="0.55000000000000004">
      <c r="A26" s="2" t="s">
        <v>49</v>
      </c>
      <c r="C26" s="7">
        <v>0</v>
      </c>
      <c r="D26" s="7"/>
      <c r="E26" s="7">
        <v>0</v>
      </c>
      <c r="F26" s="7"/>
      <c r="G26" s="7">
        <v>0</v>
      </c>
      <c r="H26" s="7"/>
      <c r="I26" s="7">
        <v>0</v>
      </c>
      <c r="J26" s="7"/>
      <c r="K26" s="7">
        <v>265589</v>
      </c>
      <c r="L26" s="7"/>
      <c r="M26" s="7">
        <v>10191287070</v>
      </c>
      <c r="N26" s="7"/>
      <c r="O26" s="7">
        <v>7961772221</v>
      </c>
      <c r="P26" s="7"/>
      <c r="Q26" s="7">
        <v>2229514849</v>
      </c>
    </row>
    <row r="27" spans="1:17" ht="21" x14ac:dyDescent="0.55000000000000004">
      <c r="A27" s="2" t="s">
        <v>130</v>
      </c>
      <c r="C27" s="7">
        <v>0</v>
      </c>
      <c r="D27" s="7"/>
      <c r="E27" s="7">
        <v>0</v>
      </c>
      <c r="F27" s="7"/>
      <c r="G27" s="7">
        <v>0</v>
      </c>
      <c r="H27" s="7"/>
      <c r="I27" s="7">
        <v>0</v>
      </c>
      <c r="J27" s="7"/>
      <c r="K27" s="7">
        <v>3762444</v>
      </c>
      <c r="L27" s="7"/>
      <c r="M27" s="7">
        <v>193628940084</v>
      </c>
      <c r="N27" s="7"/>
      <c r="O27" s="7">
        <v>216885932001</v>
      </c>
      <c r="P27" s="7"/>
      <c r="Q27" s="7">
        <v>-23256991917</v>
      </c>
    </row>
    <row r="28" spans="1:17" ht="21" x14ac:dyDescent="0.55000000000000004">
      <c r="A28" s="2" t="s">
        <v>131</v>
      </c>
      <c r="C28" s="7">
        <v>0</v>
      </c>
      <c r="D28" s="7"/>
      <c r="E28" s="7">
        <v>0</v>
      </c>
      <c r="F28" s="7"/>
      <c r="G28" s="7">
        <v>0</v>
      </c>
      <c r="H28" s="7"/>
      <c r="I28" s="7">
        <v>0</v>
      </c>
      <c r="J28" s="7"/>
      <c r="K28" s="7">
        <v>161369</v>
      </c>
      <c r="L28" s="7"/>
      <c r="M28" s="7">
        <v>1789007547</v>
      </c>
      <c r="N28" s="7"/>
      <c r="O28" s="7">
        <v>2853649396</v>
      </c>
      <c r="P28" s="7"/>
      <c r="Q28" s="7">
        <v>-1064641849</v>
      </c>
    </row>
    <row r="29" spans="1:17" ht="21" x14ac:dyDescent="0.55000000000000004">
      <c r="A29" s="2" t="s">
        <v>132</v>
      </c>
      <c r="C29" s="7">
        <v>0</v>
      </c>
      <c r="D29" s="7"/>
      <c r="E29" s="7">
        <v>0</v>
      </c>
      <c r="F29" s="7"/>
      <c r="G29" s="7">
        <v>0</v>
      </c>
      <c r="H29" s="7"/>
      <c r="I29" s="7">
        <v>0</v>
      </c>
      <c r="J29" s="7"/>
      <c r="K29" s="7">
        <v>552821</v>
      </c>
      <c r="L29" s="7"/>
      <c r="M29" s="7">
        <v>2787576778</v>
      </c>
      <c r="N29" s="7"/>
      <c r="O29" s="7">
        <v>5899152891</v>
      </c>
      <c r="P29" s="7"/>
      <c r="Q29" s="7">
        <v>-3111576113</v>
      </c>
    </row>
    <row r="30" spans="1:17" ht="21" x14ac:dyDescent="0.55000000000000004">
      <c r="A30" s="2" t="s">
        <v>30</v>
      </c>
      <c r="C30" s="7">
        <v>0</v>
      </c>
      <c r="D30" s="7"/>
      <c r="E30" s="7">
        <v>0</v>
      </c>
      <c r="F30" s="7"/>
      <c r="G30" s="7">
        <v>0</v>
      </c>
      <c r="H30" s="7"/>
      <c r="I30" s="7">
        <v>0</v>
      </c>
      <c r="J30" s="7"/>
      <c r="K30" s="7">
        <v>4518048</v>
      </c>
      <c r="L30" s="7"/>
      <c r="M30" s="7">
        <v>56631879360</v>
      </c>
      <c r="N30" s="7"/>
      <c r="O30" s="7">
        <v>56745423484</v>
      </c>
      <c r="P30" s="7"/>
      <c r="Q30" s="7">
        <v>-113544124</v>
      </c>
    </row>
    <row r="31" spans="1:17" ht="21" x14ac:dyDescent="0.55000000000000004">
      <c r="A31" s="2" t="s">
        <v>133</v>
      </c>
      <c r="C31" s="7">
        <v>0</v>
      </c>
      <c r="D31" s="7"/>
      <c r="E31" s="7">
        <v>0</v>
      </c>
      <c r="F31" s="7"/>
      <c r="G31" s="7">
        <v>0</v>
      </c>
      <c r="H31" s="7"/>
      <c r="I31" s="7">
        <v>0</v>
      </c>
      <c r="J31" s="7"/>
      <c r="K31" s="7">
        <v>86940</v>
      </c>
      <c r="L31" s="7"/>
      <c r="M31" s="7">
        <v>1373256832</v>
      </c>
      <c r="N31" s="7"/>
      <c r="O31" s="7">
        <v>1528385573</v>
      </c>
      <c r="P31" s="7"/>
      <c r="Q31" s="7">
        <v>-155128741</v>
      </c>
    </row>
    <row r="32" spans="1:17" ht="21" x14ac:dyDescent="0.55000000000000004">
      <c r="A32" s="2" t="s">
        <v>134</v>
      </c>
      <c r="C32" s="7">
        <v>0</v>
      </c>
      <c r="D32" s="7"/>
      <c r="E32" s="7">
        <v>0</v>
      </c>
      <c r="F32" s="7"/>
      <c r="G32" s="7">
        <v>0</v>
      </c>
      <c r="H32" s="7"/>
      <c r="I32" s="7">
        <v>0</v>
      </c>
      <c r="J32" s="7"/>
      <c r="K32" s="7">
        <v>2000000</v>
      </c>
      <c r="L32" s="7"/>
      <c r="M32" s="7">
        <v>55635989433</v>
      </c>
      <c r="N32" s="7"/>
      <c r="O32" s="7">
        <v>49676654700</v>
      </c>
      <c r="P32" s="7"/>
      <c r="Q32" s="7">
        <v>5959334733</v>
      </c>
    </row>
    <row r="33" spans="1:17" ht="21" x14ac:dyDescent="0.55000000000000004">
      <c r="A33" s="2" t="s">
        <v>135</v>
      </c>
      <c r="C33" s="7">
        <v>0</v>
      </c>
      <c r="D33" s="7"/>
      <c r="E33" s="7">
        <v>0</v>
      </c>
      <c r="F33" s="7"/>
      <c r="G33" s="7">
        <v>0</v>
      </c>
      <c r="H33" s="7"/>
      <c r="I33" s="7">
        <v>0</v>
      </c>
      <c r="J33" s="7"/>
      <c r="K33" s="7">
        <v>1000000</v>
      </c>
      <c r="L33" s="7"/>
      <c r="M33" s="7">
        <v>10986937585</v>
      </c>
      <c r="N33" s="7"/>
      <c r="O33" s="7">
        <v>10000000000</v>
      </c>
      <c r="P33" s="7"/>
      <c r="Q33" s="7">
        <v>986937585</v>
      </c>
    </row>
    <row r="34" spans="1:17" ht="21" x14ac:dyDescent="0.55000000000000004">
      <c r="A34" s="2" t="s">
        <v>136</v>
      </c>
      <c r="C34" s="7">
        <v>0</v>
      </c>
      <c r="D34" s="7"/>
      <c r="E34" s="7">
        <v>0</v>
      </c>
      <c r="F34" s="7"/>
      <c r="G34" s="7">
        <v>0</v>
      </c>
      <c r="H34" s="7"/>
      <c r="I34" s="7">
        <v>0</v>
      </c>
      <c r="J34" s="7"/>
      <c r="K34" s="7">
        <v>650066</v>
      </c>
      <c r="L34" s="7"/>
      <c r="M34" s="7">
        <v>18268892146</v>
      </c>
      <c r="N34" s="7"/>
      <c r="O34" s="7">
        <v>24541291632</v>
      </c>
      <c r="P34" s="7"/>
      <c r="Q34" s="7">
        <v>-6272399486</v>
      </c>
    </row>
    <row r="35" spans="1:17" ht="21" x14ac:dyDescent="0.55000000000000004">
      <c r="A35" s="2" t="s">
        <v>38</v>
      </c>
      <c r="C35" s="7">
        <v>0</v>
      </c>
      <c r="D35" s="7"/>
      <c r="E35" s="7">
        <v>0</v>
      </c>
      <c r="F35" s="7"/>
      <c r="G35" s="7">
        <v>0</v>
      </c>
      <c r="H35" s="7"/>
      <c r="I35" s="7">
        <v>0</v>
      </c>
      <c r="J35" s="7"/>
      <c r="K35" s="7">
        <v>1950511</v>
      </c>
      <c r="L35" s="7"/>
      <c r="M35" s="7">
        <v>34202907975</v>
      </c>
      <c r="N35" s="7"/>
      <c r="O35" s="7">
        <v>45447943984</v>
      </c>
      <c r="P35" s="7"/>
      <c r="Q35" s="7">
        <v>-11245036009</v>
      </c>
    </row>
    <row r="36" spans="1:17" ht="21" x14ac:dyDescent="0.55000000000000004">
      <c r="A36" s="2" t="s">
        <v>137</v>
      </c>
      <c r="C36" s="7">
        <v>0</v>
      </c>
      <c r="D36" s="7"/>
      <c r="E36" s="7">
        <v>0</v>
      </c>
      <c r="F36" s="7"/>
      <c r="G36" s="7">
        <v>0</v>
      </c>
      <c r="H36" s="7"/>
      <c r="I36" s="7">
        <v>0</v>
      </c>
      <c r="J36" s="7"/>
      <c r="K36" s="7">
        <v>728481</v>
      </c>
      <c r="L36" s="7"/>
      <c r="M36" s="7">
        <v>29496989086</v>
      </c>
      <c r="N36" s="7"/>
      <c r="O36" s="7">
        <v>27437912326</v>
      </c>
      <c r="P36" s="7"/>
      <c r="Q36" s="7">
        <v>2059076760</v>
      </c>
    </row>
    <row r="37" spans="1:17" ht="21" x14ac:dyDescent="0.55000000000000004">
      <c r="A37" s="2" t="s">
        <v>138</v>
      </c>
      <c r="C37" s="7">
        <v>0</v>
      </c>
      <c r="D37" s="7"/>
      <c r="E37" s="7">
        <v>0</v>
      </c>
      <c r="F37" s="7"/>
      <c r="G37" s="7">
        <v>0</v>
      </c>
      <c r="H37" s="7"/>
      <c r="I37" s="7">
        <v>0</v>
      </c>
      <c r="J37" s="7"/>
      <c r="K37" s="7">
        <v>2135932</v>
      </c>
      <c r="L37" s="7"/>
      <c r="M37" s="7">
        <v>72379604301</v>
      </c>
      <c r="N37" s="7"/>
      <c r="O37" s="7">
        <v>78944607360</v>
      </c>
      <c r="P37" s="7"/>
      <c r="Q37" s="7">
        <v>-6565003059</v>
      </c>
    </row>
    <row r="38" spans="1:17" ht="21" x14ac:dyDescent="0.55000000000000004">
      <c r="A38" s="2" t="s">
        <v>21</v>
      </c>
      <c r="C38" s="7">
        <v>0</v>
      </c>
      <c r="D38" s="7"/>
      <c r="E38" s="7">
        <v>0</v>
      </c>
      <c r="F38" s="7"/>
      <c r="G38" s="7">
        <v>0</v>
      </c>
      <c r="H38" s="7"/>
      <c r="I38" s="7">
        <v>0</v>
      </c>
      <c r="J38" s="7"/>
      <c r="K38" s="7">
        <v>821644</v>
      </c>
      <c r="L38" s="7"/>
      <c r="M38" s="7">
        <v>62593434949</v>
      </c>
      <c r="N38" s="7"/>
      <c r="O38" s="7">
        <v>70379797149</v>
      </c>
      <c r="P38" s="7"/>
      <c r="Q38" s="7">
        <v>-7786362200</v>
      </c>
    </row>
    <row r="39" spans="1:17" ht="21" x14ac:dyDescent="0.55000000000000004">
      <c r="A39" s="2" t="s">
        <v>22</v>
      </c>
      <c r="C39" s="7">
        <v>0</v>
      </c>
      <c r="D39" s="7"/>
      <c r="E39" s="7">
        <v>0</v>
      </c>
      <c r="F39" s="7"/>
      <c r="G39" s="7">
        <v>0</v>
      </c>
      <c r="H39" s="7"/>
      <c r="I39" s="7">
        <v>0</v>
      </c>
      <c r="J39" s="7"/>
      <c r="K39" s="7">
        <v>560000</v>
      </c>
      <c r="L39" s="7"/>
      <c r="M39" s="7">
        <v>47947426782</v>
      </c>
      <c r="N39" s="7"/>
      <c r="O39" s="7">
        <v>50549463742</v>
      </c>
      <c r="P39" s="7"/>
      <c r="Q39" s="7">
        <v>-2602036960</v>
      </c>
    </row>
    <row r="40" spans="1:17" ht="21" x14ac:dyDescent="0.55000000000000004">
      <c r="A40" s="2" t="s">
        <v>139</v>
      </c>
      <c r="C40" s="7">
        <v>0</v>
      </c>
      <c r="D40" s="7"/>
      <c r="E40" s="7">
        <v>0</v>
      </c>
      <c r="F40" s="7"/>
      <c r="G40" s="7">
        <v>0</v>
      </c>
      <c r="H40" s="7"/>
      <c r="I40" s="7">
        <v>0</v>
      </c>
      <c r="J40" s="7"/>
      <c r="K40" s="7">
        <v>215684</v>
      </c>
      <c r="L40" s="7"/>
      <c r="M40" s="7">
        <v>9894057423</v>
      </c>
      <c r="N40" s="7"/>
      <c r="O40" s="7">
        <v>11903525764</v>
      </c>
      <c r="P40" s="7"/>
      <c r="Q40" s="7">
        <v>-2009468341</v>
      </c>
    </row>
    <row r="41" spans="1:17" ht="21" x14ac:dyDescent="0.55000000000000004">
      <c r="A41" s="2" t="s">
        <v>34</v>
      </c>
      <c r="C41" s="7">
        <v>0</v>
      </c>
      <c r="D41" s="7"/>
      <c r="E41" s="7">
        <v>0</v>
      </c>
      <c r="F41" s="7"/>
      <c r="G41" s="7">
        <v>0</v>
      </c>
      <c r="H41" s="7"/>
      <c r="I41" s="7">
        <v>0</v>
      </c>
      <c r="J41" s="7"/>
      <c r="K41" s="7">
        <v>6000000</v>
      </c>
      <c r="L41" s="7"/>
      <c r="M41" s="7">
        <v>71934302195</v>
      </c>
      <c r="N41" s="7"/>
      <c r="O41" s="7">
        <v>79026974980</v>
      </c>
      <c r="P41" s="7"/>
      <c r="Q41" s="7">
        <v>-7092672785</v>
      </c>
    </row>
    <row r="42" spans="1:17" ht="21" x14ac:dyDescent="0.55000000000000004">
      <c r="A42" s="2" t="s">
        <v>140</v>
      </c>
      <c r="C42" s="7">
        <v>0</v>
      </c>
      <c r="D42" s="7"/>
      <c r="E42" s="7">
        <v>0</v>
      </c>
      <c r="F42" s="7"/>
      <c r="G42" s="7">
        <v>0</v>
      </c>
      <c r="H42" s="7"/>
      <c r="I42" s="7">
        <v>0</v>
      </c>
      <c r="J42" s="7"/>
      <c r="K42" s="7">
        <v>41459</v>
      </c>
      <c r="L42" s="7"/>
      <c r="M42" s="7">
        <v>2423284357</v>
      </c>
      <c r="N42" s="7"/>
      <c r="O42" s="7">
        <v>2317753587</v>
      </c>
      <c r="P42" s="7"/>
      <c r="Q42" s="7">
        <v>105530770</v>
      </c>
    </row>
    <row r="43" spans="1:17" ht="21" x14ac:dyDescent="0.55000000000000004">
      <c r="A43" s="2" t="s">
        <v>141</v>
      </c>
      <c r="C43" s="7">
        <v>0</v>
      </c>
      <c r="D43" s="7"/>
      <c r="E43" s="7">
        <v>0</v>
      </c>
      <c r="F43" s="7"/>
      <c r="G43" s="7">
        <v>0</v>
      </c>
      <c r="H43" s="7"/>
      <c r="I43" s="7">
        <v>0</v>
      </c>
      <c r="J43" s="7"/>
      <c r="K43" s="7">
        <v>3000000</v>
      </c>
      <c r="L43" s="7"/>
      <c r="M43" s="7">
        <v>33789088716</v>
      </c>
      <c r="N43" s="7"/>
      <c r="O43" s="7">
        <v>35582990195</v>
      </c>
      <c r="P43" s="7"/>
      <c r="Q43" s="7">
        <v>-1793901479</v>
      </c>
    </row>
    <row r="44" spans="1:17" ht="21" x14ac:dyDescent="0.55000000000000004">
      <c r="A44" s="2" t="s">
        <v>142</v>
      </c>
      <c r="C44" s="7">
        <v>0</v>
      </c>
      <c r="D44" s="7"/>
      <c r="E44" s="7">
        <v>0</v>
      </c>
      <c r="F44" s="7"/>
      <c r="G44" s="7">
        <v>0</v>
      </c>
      <c r="H44" s="7"/>
      <c r="I44" s="7">
        <v>0</v>
      </c>
      <c r="J44" s="7"/>
      <c r="K44" s="7">
        <v>2900000</v>
      </c>
      <c r="L44" s="7"/>
      <c r="M44" s="7">
        <v>40611540814</v>
      </c>
      <c r="N44" s="7"/>
      <c r="O44" s="7">
        <v>76450397400</v>
      </c>
      <c r="P44" s="7"/>
      <c r="Q44" s="7">
        <v>-35838856586</v>
      </c>
    </row>
    <row r="45" spans="1:17" ht="21" x14ac:dyDescent="0.55000000000000004">
      <c r="A45" s="2" t="s">
        <v>40</v>
      </c>
      <c r="C45" s="7">
        <v>0</v>
      </c>
      <c r="D45" s="7"/>
      <c r="E45" s="7">
        <v>0</v>
      </c>
      <c r="F45" s="7"/>
      <c r="G45" s="7">
        <v>0</v>
      </c>
      <c r="H45" s="7"/>
      <c r="I45" s="7">
        <v>0</v>
      </c>
      <c r="J45" s="7"/>
      <c r="K45" s="7">
        <v>45000</v>
      </c>
      <c r="L45" s="7"/>
      <c r="M45" s="7">
        <v>7113004994</v>
      </c>
      <c r="N45" s="7"/>
      <c r="O45" s="7">
        <v>8442407003</v>
      </c>
      <c r="P45" s="7"/>
      <c r="Q45" s="7">
        <v>-1329402009</v>
      </c>
    </row>
    <row r="46" spans="1:17" ht="21" x14ac:dyDescent="0.55000000000000004">
      <c r="A46" s="2" t="s">
        <v>143</v>
      </c>
      <c r="C46" s="7">
        <v>0</v>
      </c>
      <c r="D46" s="7"/>
      <c r="E46" s="7">
        <v>0</v>
      </c>
      <c r="F46" s="7"/>
      <c r="G46" s="7">
        <v>0</v>
      </c>
      <c r="H46" s="7"/>
      <c r="I46" s="7">
        <v>0</v>
      </c>
      <c r="J46" s="7"/>
      <c r="K46" s="7">
        <v>1727389</v>
      </c>
      <c r="L46" s="7"/>
      <c r="M46" s="7">
        <v>24956946480</v>
      </c>
      <c r="N46" s="7"/>
      <c r="O46" s="7">
        <v>26334429422</v>
      </c>
      <c r="P46" s="7"/>
      <c r="Q46" s="7">
        <v>-1377482942</v>
      </c>
    </row>
    <row r="47" spans="1:17" ht="21" x14ac:dyDescent="0.55000000000000004">
      <c r="A47" s="2" t="s">
        <v>144</v>
      </c>
      <c r="C47" s="7">
        <v>0</v>
      </c>
      <c r="D47" s="7"/>
      <c r="E47" s="7">
        <v>0</v>
      </c>
      <c r="F47" s="7"/>
      <c r="G47" s="7">
        <v>0</v>
      </c>
      <c r="H47" s="7"/>
      <c r="I47" s="7">
        <v>0</v>
      </c>
      <c r="J47" s="7"/>
      <c r="K47" s="7">
        <v>2000000</v>
      </c>
      <c r="L47" s="7"/>
      <c r="M47" s="7">
        <v>16875207395</v>
      </c>
      <c r="N47" s="7"/>
      <c r="O47" s="7">
        <v>42465816000</v>
      </c>
      <c r="P47" s="7"/>
      <c r="Q47" s="7">
        <v>-25590608605</v>
      </c>
    </row>
    <row r="48" spans="1:17" ht="21" x14ac:dyDescent="0.55000000000000004">
      <c r="A48" s="2" t="s">
        <v>145</v>
      </c>
      <c r="C48" s="7">
        <v>0</v>
      </c>
      <c r="D48" s="7"/>
      <c r="E48" s="7">
        <v>0</v>
      </c>
      <c r="F48" s="7"/>
      <c r="G48" s="7">
        <v>0</v>
      </c>
      <c r="H48" s="7"/>
      <c r="I48" s="7">
        <v>0</v>
      </c>
      <c r="J48" s="7"/>
      <c r="K48" s="7">
        <v>422327</v>
      </c>
      <c r="L48" s="7"/>
      <c r="M48" s="7">
        <v>4801191618</v>
      </c>
      <c r="N48" s="7"/>
      <c r="O48" s="7">
        <v>5500809175</v>
      </c>
      <c r="P48" s="7"/>
      <c r="Q48" s="7">
        <v>-699617557</v>
      </c>
    </row>
    <row r="49" spans="1:17" ht="21" x14ac:dyDescent="0.55000000000000004">
      <c r="A49" s="2" t="s">
        <v>146</v>
      </c>
      <c r="C49" s="7">
        <v>0</v>
      </c>
      <c r="D49" s="7"/>
      <c r="E49" s="7">
        <v>0</v>
      </c>
      <c r="F49" s="7"/>
      <c r="G49" s="7">
        <v>0</v>
      </c>
      <c r="H49" s="7"/>
      <c r="I49" s="7">
        <v>0</v>
      </c>
      <c r="J49" s="7"/>
      <c r="K49" s="7">
        <v>1017233</v>
      </c>
      <c r="L49" s="7"/>
      <c r="M49" s="7">
        <v>14095856166</v>
      </c>
      <c r="N49" s="7"/>
      <c r="O49" s="7">
        <v>12645758241</v>
      </c>
      <c r="P49" s="7"/>
      <c r="Q49" s="7">
        <v>1450097925</v>
      </c>
    </row>
    <row r="50" spans="1:17" ht="21" x14ac:dyDescent="0.55000000000000004">
      <c r="A50" s="2" t="s">
        <v>147</v>
      </c>
      <c r="C50" s="7">
        <v>0</v>
      </c>
      <c r="D50" s="7"/>
      <c r="E50" s="7">
        <v>0</v>
      </c>
      <c r="F50" s="7"/>
      <c r="G50" s="7">
        <v>0</v>
      </c>
      <c r="H50" s="7"/>
      <c r="I50" s="7">
        <v>0</v>
      </c>
      <c r="J50" s="7"/>
      <c r="K50" s="7">
        <v>164923</v>
      </c>
      <c r="L50" s="7"/>
      <c r="M50" s="7">
        <v>1846255392</v>
      </c>
      <c r="N50" s="7"/>
      <c r="O50" s="7">
        <v>2367318265</v>
      </c>
      <c r="P50" s="7"/>
      <c r="Q50" s="7">
        <v>-521062873</v>
      </c>
    </row>
    <row r="51" spans="1:17" ht="21" x14ac:dyDescent="0.55000000000000004">
      <c r="A51" s="2" t="s">
        <v>148</v>
      </c>
      <c r="C51" s="7">
        <v>0</v>
      </c>
      <c r="D51" s="7"/>
      <c r="E51" s="7">
        <v>0</v>
      </c>
      <c r="F51" s="7"/>
      <c r="G51" s="7">
        <v>0</v>
      </c>
      <c r="H51" s="7"/>
      <c r="I51" s="7">
        <v>0</v>
      </c>
      <c r="J51" s="7"/>
      <c r="K51" s="7">
        <v>4000000</v>
      </c>
      <c r="L51" s="7"/>
      <c r="M51" s="7">
        <v>8699389741</v>
      </c>
      <c r="N51" s="7"/>
      <c r="O51" s="7">
        <v>9088426155</v>
      </c>
      <c r="P51" s="7"/>
      <c r="Q51" s="7">
        <v>-389036414</v>
      </c>
    </row>
    <row r="52" spans="1:17" ht="21" x14ac:dyDescent="0.55000000000000004">
      <c r="A52" s="2" t="s">
        <v>29</v>
      </c>
      <c r="C52" s="7">
        <v>0</v>
      </c>
      <c r="D52" s="7"/>
      <c r="E52" s="7">
        <v>0</v>
      </c>
      <c r="F52" s="7"/>
      <c r="G52" s="7">
        <v>0</v>
      </c>
      <c r="H52" s="7"/>
      <c r="I52" s="7">
        <v>0</v>
      </c>
      <c r="J52" s="7"/>
      <c r="K52" s="7">
        <v>600000</v>
      </c>
      <c r="L52" s="7"/>
      <c r="M52" s="7">
        <v>4755535225</v>
      </c>
      <c r="N52" s="7"/>
      <c r="O52" s="7">
        <v>6000085801</v>
      </c>
      <c r="P52" s="7"/>
      <c r="Q52" s="7">
        <v>-1244550576</v>
      </c>
    </row>
    <row r="53" spans="1:17" ht="21" x14ac:dyDescent="0.55000000000000004">
      <c r="A53" s="2" t="s">
        <v>149</v>
      </c>
      <c r="C53" s="7">
        <v>0</v>
      </c>
      <c r="D53" s="7"/>
      <c r="E53" s="7">
        <v>0</v>
      </c>
      <c r="F53" s="7"/>
      <c r="G53" s="7">
        <v>0</v>
      </c>
      <c r="H53" s="7"/>
      <c r="I53" s="7">
        <v>0</v>
      </c>
      <c r="J53" s="7"/>
      <c r="K53" s="7">
        <v>35000000</v>
      </c>
      <c r="L53" s="7"/>
      <c r="M53" s="7">
        <v>90654440678</v>
      </c>
      <c r="N53" s="7"/>
      <c r="O53" s="7">
        <v>101921512866</v>
      </c>
      <c r="P53" s="7"/>
      <c r="Q53" s="7">
        <v>-11267072188</v>
      </c>
    </row>
    <row r="54" spans="1:17" ht="21" x14ac:dyDescent="0.55000000000000004">
      <c r="A54" s="2" t="s">
        <v>16</v>
      </c>
      <c r="C54" s="7">
        <v>0</v>
      </c>
      <c r="D54" s="7"/>
      <c r="E54" s="7">
        <v>0</v>
      </c>
      <c r="F54" s="7"/>
      <c r="G54" s="7">
        <v>0</v>
      </c>
      <c r="H54" s="7"/>
      <c r="I54" s="7">
        <v>0</v>
      </c>
      <c r="J54" s="7"/>
      <c r="K54" s="7">
        <v>17000000</v>
      </c>
      <c r="L54" s="7"/>
      <c r="M54" s="7">
        <v>69551690857</v>
      </c>
      <c r="N54" s="7"/>
      <c r="O54" s="7">
        <v>82635376341</v>
      </c>
      <c r="P54" s="7"/>
      <c r="Q54" s="7">
        <v>-13083685484</v>
      </c>
    </row>
    <row r="55" spans="1:17" ht="21" x14ac:dyDescent="0.55000000000000004">
      <c r="A55" s="2" t="s">
        <v>150</v>
      </c>
      <c r="C55" s="7">
        <v>0</v>
      </c>
      <c r="D55" s="7"/>
      <c r="E55" s="7">
        <v>0</v>
      </c>
      <c r="F55" s="7"/>
      <c r="G55" s="7">
        <v>0</v>
      </c>
      <c r="H55" s="7"/>
      <c r="I55" s="7">
        <v>0</v>
      </c>
      <c r="J55" s="7"/>
      <c r="K55" s="7">
        <v>7000000</v>
      </c>
      <c r="L55" s="7"/>
      <c r="M55" s="7">
        <v>122775533462</v>
      </c>
      <c r="N55" s="7"/>
      <c r="O55" s="7">
        <v>112015518300</v>
      </c>
      <c r="P55" s="7"/>
      <c r="Q55" s="7">
        <v>10760015162</v>
      </c>
    </row>
    <row r="56" spans="1:17" ht="21" x14ac:dyDescent="0.55000000000000004">
      <c r="A56" s="2" t="s">
        <v>151</v>
      </c>
      <c r="C56" s="7">
        <v>0</v>
      </c>
      <c r="D56" s="7"/>
      <c r="E56" s="7">
        <v>0</v>
      </c>
      <c r="F56" s="7"/>
      <c r="G56" s="7">
        <v>0</v>
      </c>
      <c r="H56" s="7"/>
      <c r="I56" s="7">
        <v>0</v>
      </c>
      <c r="J56" s="7"/>
      <c r="K56" s="7">
        <v>8170991</v>
      </c>
      <c r="L56" s="7"/>
      <c r="M56" s="7">
        <v>51986130850</v>
      </c>
      <c r="N56" s="7"/>
      <c r="O56" s="7">
        <v>54663574351</v>
      </c>
      <c r="P56" s="7"/>
      <c r="Q56" s="7">
        <v>-2677443501</v>
      </c>
    </row>
    <row r="57" spans="1:17" ht="21" x14ac:dyDescent="0.55000000000000004">
      <c r="A57" s="2" t="s">
        <v>152</v>
      </c>
      <c r="C57" s="7">
        <v>0</v>
      </c>
      <c r="D57" s="7"/>
      <c r="E57" s="7">
        <v>0</v>
      </c>
      <c r="F57" s="7"/>
      <c r="G57" s="7">
        <v>0</v>
      </c>
      <c r="H57" s="7"/>
      <c r="I57" s="7">
        <v>0</v>
      </c>
      <c r="J57" s="7"/>
      <c r="K57" s="7">
        <v>772588</v>
      </c>
      <c r="L57" s="7"/>
      <c r="M57" s="7">
        <v>7427661063</v>
      </c>
      <c r="N57" s="7"/>
      <c r="O57" s="7">
        <v>11673464741</v>
      </c>
      <c r="P57" s="7"/>
      <c r="Q57" s="7">
        <v>-4245803677</v>
      </c>
    </row>
    <row r="58" spans="1:17" ht="21" x14ac:dyDescent="0.55000000000000004">
      <c r="A58" s="2" t="s">
        <v>54</v>
      </c>
      <c r="C58" s="7">
        <v>0</v>
      </c>
      <c r="D58" s="7"/>
      <c r="E58" s="7">
        <v>0</v>
      </c>
      <c r="F58" s="7"/>
      <c r="G58" s="7">
        <v>0</v>
      </c>
      <c r="H58" s="7"/>
      <c r="I58" s="7">
        <v>0</v>
      </c>
      <c r="J58" s="7"/>
      <c r="K58" s="7">
        <v>5654434</v>
      </c>
      <c r="L58" s="7"/>
      <c r="M58" s="7">
        <v>44691056488</v>
      </c>
      <c r="N58" s="7"/>
      <c r="O58" s="7">
        <v>57613098706</v>
      </c>
      <c r="P58" s="7"/>
      <c r="Q58" s="7">
        <v>-12922042218</v>
      </c>
    </row>
    <row r="59" spans="1:17" ht="21" x14ac:dyDescent="0.55000000000000004">
      <c r="A59" s="2" t="s">
        <v>153</v>
      </c>
      <c r="C59" s="7">
        <v>0</v>
      </c>
      <c r="D59" s="7"/>
      <c r="E59" s="7">
        <v>0</v>
      </c>
      <c r="F59" s="7"/>
      <c r="G59" s="7">
        <v>0</v>
      </c>
      <c r="H59" s="7"/>
      <c r="I59" s="7">
        <v>0</v>
      </c>
      <c r="J59" s="7"/>
      <c r="K59" s="7">
        <v>6900</v>
      </c>
      <c r="L59" s="7"/>
      <c r="M59" s="7">
        <f>473548468-31</f>
        <v>473548437</v>
      </c>
      <c r="N59" s="7"/>
      <c r="O59" s="7">
        <v>274869352</v>
      </c>
      <c r="P59" s="7"/>
      <c r="Q59" s="7">
        <f>198679116-32</f>
        <v>198679084</v>
      </c>
    </row>
    <row r="60" spans="1:17" ht="19.5" thickBot="1" x14ac:dyDescent="0.5">
      <c r="C60" s="9">
        <f>SUM(C8:C59)</f>
        <v>31618476</v>
      </c>
      <c r="D60" s="7"/>
      <c r="E60" s="9">
        <f>SUM(E8:E59)</f>
        <v>491215410822</v>
      </c>
      <c r="F60" s="7"/>
      <c r="G60" s="9">
        <f>SUM(G8:G59)</f>
        <v>564660306793</v>
      </c>
      <c r="H60" s="7"/>
      <c r="I60" s="9">
        <f>SUM(I8:I59)</f>
        <v>-73444895971</v>
      </c>
      <c r="J60" s="7"/>
      <c r="K60" s="9">
        <f>SUM(K8:K59)</f>
        <v>189154429</v>
      </c>
      <c r="L60" s="7"/>
      <c r="M60" s="9">
        <f>SUM(M8:M59)</f>
        <v>2471756467737</v>
      </c>
      <c r="N60" s="7"/>
      <c r="O60" s="9">
        <f>SUM(O8:O59)</f>
        <v>2809713302868</v>
      </c>
      <c r="P60" s="7"/>
      <c r="Q60" s="9">
        <f>SUM(Q8:Q59)</f>
        <v>-337956835131</v>
      </c>
    </row>
    <row r="61" spans="1:17" ht="19.5" thickTop="1" x14ac:dyDescent="0.45"/>
    <row r="62" spans="1:17" x14ac:dyDescent="0.45">
      <c r="G62" s="3"/>
      <c r="H62" s="3"/>
      <c r="I62" s="3"/>
      <c r="O62" s="3"/>
      <c r="Q62" s="3"/>
    </row>
    <row r="63" spans="1:17" x14ac:dyDescent="0.45">
      <c r="G63" s="3"/>
      <c r="H63" s="3"/>
      <c r="I63" s="3"/>
      <c r="O63" s="3"/>
      <c r="Q63" s="3"/>
    </row>
    <row r="64" spans="1:17" x14ac:dyDescent="0.45">
      <c r="G64" s="3"/>
      <c r="H64" s="3"/>
      <c r="I64" s="3"/>
      <c r="O64" s="3"/>
      <c r="Q64" s="3"/>
    </row>
    <row r="65" spans="7:17" x14ac:dyDescent="0.45">
      <c r="G65" s="3"/>
      <c r="H65" s="3"/>
      <c r="I65" s="3"/>
      <c r="O65" s="3"/>
      <c r="Q65" s="3"/>
    </row>
    <row r="66" spans="7:17" x14ac:dyDescent="0.45">
      <c r="G66" s="3"/>
      <c r="H66" s="3"/>
      <c r="I66" s="3"/>
      <c r="O66" s="4"/>
      <c r="Q66" s="3"/>
    </row>
    <row r="67" spans="7:17" x14ac:dyDescent="0.45">
      <c r="I67" s="3"/>
      <c r="Q67" s="3"/>
    </row>
    <row r="68" spans="7:17" x14ac:dyDescent="0.45">
      <c r="O68" s="3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83"/>
  <sheetViews>
    <sheetView rightToLeft="1" view="pageBreakPreview" topLeftCell="A19" zoomScale="90" zoomScaleNormal="100" zoomScaleSheetLayoutView="90" workbookViewId="0">
      <selection activeCell="S11" sqref="S11"/>
    </sheetView>
  </sheetViews>
  <sheetFormatPr defaultRowHeight="18.75" x14ac:dyDescent="0.45"/>
  <cols>
    <col min="1" max="1" width="32.1406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8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8.140625" style="1" bestFit="1" customWidth="1"/>
    <col min="18" max="18" width="1" style="1" customWidth="1"/>
    <col min="19" max="19" width="19.425781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1" ht="30" x14ac:dyDescent="0.45">
      <c r="A3" s="24" t="s">
        <v>92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1" ht="30" x14ac:dyDescent="0.4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</row>
    <row r="5" spans="1:21" x14ac:dyDescent="0.45">
      <c r="U5" s="3"/>
    </row>
    <row r="6" spans="1:21" ht="30" x14ac:dyDescent="0.45">
      <c r="A6" s="25" t="s">
        <v>3</v>
      </c>
      <c r="C6" s="28" t="s">
        <v>94</v>
      </c>
      <c r="D6" s="28" t="s">
        <v>94</v>
      </c>
      <c r="E6" s="28" t="s">
        <v>94</v>
      </c>
      <c r="F6" s="28" t="s">
        <v>94</v>
      </c>
      <c r="G6" s="28" t="s">
        <v>94</v>
      </c>
      <c r="H6" s="28" t="s">
        <v>94</v>
      </c>
      <c r="I6" s="28" t="s">
        <v>94</v>
      </c>
      <c r="J6" s="28" t="s">
        <v>94</v>
      </c>
      <c r="K6" s="28" t="s">
        <v>94</v>
      </c>
      <c r="M6" s="28" t="s">
        <v>95</v>
      </c>
      <c r="N6" s="28" t="s">
        <v>95</v>
      </c>
      <c r="O6" s="28" t="s">
        <v>95</v>
      </c>
      <c r="P6" s="28" t="s">
        <v>95</v>
      </c>
      <c r="Q6" s="28" t="s">
        <v>95</v>
      </c>
      <c r="R6" s="28" t="s">
        <v>95</v>
      </c>
      <c r="S6" s="28" t="s">
        <v>95</v>
      </c>
      <c r="T6" s="28" t="s">
        <v>95</v>
      </c>
      <c r="U6" s="28" t="s">
        <v>95</v>
      </c>
    </row>
    <row r="7" spans="1:21" ht="30" x14ac:dyDescent="0.45">
      <c r="A7" s="27" t="s">
        <v>3</v>
      </c>
      <c r="C7" s="28" t="s">
        <v>154</v>
      </c>
      <c r="E7" s="28" t="s">
        <v>155</v>
      </c>
      <c r="G7" s="28" t="s">
        <v>156</v>
      </c>
      <c r="I7" s="28" t="s">
        <v>68</v>
      </c>
      <c r="K7" s="29" t="s">
        <v>157</v>
      </c>
      <c r="M7" s="28" t="s">
        <v>154</v>
      </c>
      <c r="O7" s="28" t="s">
        <v>155</v>
      </c>
      <c r="Q7" s="28" t="s">
        <v>156</v>
      </c>
      <c r="S7" s="28" t="s">
        <v>68</v>
      </c>
      <c r="U7" s="29" t="s">
        <v>157</v>
      </c>
    </row>
    <row r="8" spans="1:21" ht="21" x14ac:dyDescent="0.55000000000000004">
      <c r="A8" s="2" t="s">
        <v>42</v>
      </c>
      <c r="C8" s="7">
        <v>1245346594</v>
      </c>
      <c r="D8" s="7"/>
      <c r="E8" s="7">
        <v>25945623315</v>
      </c>
      <c r="F8" s="7"/>
      <c r="G8" s="7">
        <v>-18431674065</v>
      </c>
      <c r="H8" s="7"/>
      <c r="I8" s="7">
        <v>8759295844</v>
      </c>
      <c r="K8" s="8">
        <v>2.75E-2</v>
      </c>
      <c r="M8" s="14">
        <v>1245346594</v>
      </c>
      <c r="N8" s="7"/>
      <c r="O8" s="7">
        <v>-18183044404</v>
      </c>
      <c r="P8" s="7"/>
      <c r="Q8" s="7">
        <v>-52860261455</v>
      </c>
      <c r="R8" s="7"/>
      <c r="S8" s="7">
        <f>M8+O8+Q8</f>
        <v>-69797959265</v>
      </c>
      <c r="U8" s="8">
        <v>-0.13900000000000001</v>
      </c>
    </row>
    <row r="9" spans="1:21" ht="21" x14ac:dyDescent="0.55000000000000004">
      <c r="A9" s="2" t="s">
        <v>32</v>
      </c>
      <c r="C9" s="7">
        <v>0</v>
      </c>
      <c r="D9" s="7"/>
      <c r="E9" s="7">
        <v>7065303046</v>
      </c>
      <c r="F9" s="7"/>
      <c r="G9" s="7">
        <v>-6535076632</v>
      </c>
      <c r="H9" s="7"/>
      <c r="I9" s="7">
        <v>530226414</v>
      </c>
      <c r="K9" s="8">
        <v>1.6999999999999999E-3</v>
      </c>
      <c r="M9" s="14">
        <v>819340486</v>
      </c>
      <c r="N9" s="7"/>
      <c r="O9" s="7">
        <v>0</v>
      </c>
      <c r="P9" s="7"/>
      <c r="Q9" s="7">
        <v>-13428454622</v>
      </c>
      <c r="R9" s="7"/>
      <c r="S9" s="7">
        <f>M9+O9+Q9</f>
        <v>-12609114136</v>
      </c>
      <c r="U9" s="8">
        <v>-2.5069999999999999E-2</v>
      </c>
    </row>
    <row r="10" spans="1:21" ht="21" x14ac:dyDescent="0.55000000000000004">
      <c r="A10" s="2" t="s">
        <v>57</v>
      </c>
      <c r="C10" s="7">
        <v>0</v>
      </c>
      <c r="D10" s="7"/>
      <c r="E10" s="7">
        <v>0</v>
      </c>
      <c r="F10" s="7"/>
      <c r="G10" s="7">
        <v>0</v>
      </c>
      <c r="H10" s="7"/>
      <c r="I10" s="7">
        <v>0</v>
      </c>
      <c r="K10" s="8">
        <v>0</v>
      </c>
      <c r="M10" s="14">
        <v>0</v>
      </c>
      <c r="N10" s="7"/>
      <c r="O10" s="7">
        <v>0</v>
      </c>
      <c r="P10" s="7"/>
      <c r="Q10" s="7">
        <v>0</v>
      </c>
      <c r="R10" s="7"/>
      <c r="S10" s="7">
        <f t="shared" ref="S10:S72" si="0">M10+O10+Q10</f>
        <v>0</v>
      </c>
      <c r="U10" s="8">
        <f t="shared" ref="U10:U72" si="1">S10/(501295778442)</f>
        <v>0</v>
      </c>
    </row>
    <row r="11" spans="1:21" ht="21" x14ac:dyDescent="0.55000000000000004">
      <c r="A11" s="2" t="s">
        <v>23</v>
      </c>
      <c r="C11" s="7">
        <v>2289947</v>
      </c>
      <c r="D11" s="7"/>
      <c r="E11" s="7">
        <v>-176707125</v>
      </c>
      <c r="F11" s="7"/>
      <c r="G11" s="7">
        <v>156674591</v>
      </c>
      <c r="H11" s="7"/>
      <c r="I11" s="7">
        <v>-17742587</v>
      </c>
      <c r="K11" s="8">
        <v>-1E-4</v>
      </c>
      <c r="M11" s="14">
        <v>2289947</v>
      </c>
      <c r="N11" s="7"/>
      <c r="O11" s="7">
        <v>0</v>
      </c>
      <c r="P11" s="7"/>
      <c r="Q11" s="7">
        <v>156674591</v>
      </c>
      <c r="R11" s="7"/>
      <c r="S11" s="7">
        <f>M11+O11+Q11</f>
        <v>158964538</v>
      </c>
      <c r="U11" s="8">
        <v>2.9999999999999997E-4</v>
      </c>
    </row>
    <row r="12" spans="1:21" ht="21" x14ac:dyDescent="0.55000000000000004">
      <c r="A12" s="2" t="s">
        <v>41</v>
      </c>
      <c r="C12" s="7">
        <v>12295010879</v>
      </c>
      <c r="D12" s="7"/>
      <c r="E12" s="7">
        <v>11815771537</v>
      </c>
      <c r="F12" s="7"/>
      <c r="G12" s="7">
        <v>3834941554</v>
      </c>
      <c r="H12" s="7"/>
      <c r="I12" s="7">
        <v>27945723970</v>
      </c>
      <c r="K12" s="8">
        <v>8.7800000000000003E-2</v>
      </c>
      <c r="M12" s="14">
        <v>12295010879</v>
      </c>
      <c r="N12" s="7"/>
      <c r="O12" s="7">
        <v>3541056752</v>
      </c>
      <c r="P12" s="7"/>
      <c r="Q12" s="7">
        <v>4393004135</v>
      </c>
      <c r="R12" s="7"/>
      <c r="S12" s="7">
        <f>M12+O12+Q12</f>
        <v>20229071766</v>
      </c>
      <c r="U12" s="8">
        <v>4.0253564972900502E-2</v>
      </c>
    </row>
    <row r="13" spans="1:21" ht="21" x14ac:dyDescent="0.55000000000000004">
      <c r="A13" s="2" t="s">
        <v>36</v>
      </c>
      <c r="C13" s="7">
        <v>0</v>
      </c>
      <c r="D13" s="7"/>
      <c r="E13" s="7">
        <v>-650636129</v>
      </c>
      <c r="F13" s="7"/>
      <c r="G13" s="7">
        <v>2247040578</v>
      </c>
      <c r="H13" s="7"/>
      <c r="I13" s="7">
        <v>1596404449</v>
      </c>
      <c r="K13" s="8">
        <v>5.0000000000000001E-3</v>
      </c>
      <c r="M13" s="14">
        <v>0</v>
      </c>
      <c r="N13" s="7"/>
      <c r="O13" s="7">
        <v>0</v>
      </c>
      <c r="P13" s="7"/>
      <c r="Q13" s="7">
        <v>2247040578</v>
      </c>
      <c r="R13" s="7"/>
      <c r="S13" s="7">
        <f>M13+O13+Q13</f>
        <v>2247040578</v>
      </c>
      <c r="U13" s="8">
        <f>S13/(501295778442)</f>
        <v>4.4824645940240706E-3</v>
      </c>
    </row>
    <row r="14" spans="1:21" ht="21" x14ac:dyDescent="0.55000000000000004">
      <c r="A14" s="2" t="s">
        <v>39</v>
      </c>
      <c r="C14" s="7">
        <v>42914481</v>
      </c>
      <c r="D14" s="7"/>
      <c r="E14" s="7">
        <v>-258445625</v>
      </c>
      <c r="F14" s="7"/>
      <c r="G14" s="7">
        <v>694994747</v>
      </c>
      <c r="H14" s="7"/>
      <c r="I14" s="7">
        <v>479463603</v>
      </c>
      <c r="K14" s="8">
        <v>1.5E-3</v>
      </c>
      <c r="M14" s="14">
        <v>42914481</v>
      </c>
      <c r="N14" s="7"/>
      <c r="O14" s="7">
        <v>0</v>
      </c>
      <c r="P14" s="7"/>
      <c r="Q14" s="7">
        <v>694994747</v>
      </c>
      <c r="R14" s="7"/>
      <c r="S14" s="7">
        <f t="shared" si="0"/>
        <v>737909228</v>
      </c>
      <c r="U14" s="8">
        <f t="shared" si="1"/>
        <v>1.4720036747434453E-3</v>
      </c>
    </row>
    <row r="15" spans="1:21" ht="21" x14ac:dyDescent="0.55000000000000004">
      <c r="A15" s="2" t="s">
        <v>58</v>
      </c>
      <c r="C15" s="7">
        <v>0</v>
      </c>
      <c r="D15" s="7"/>
      <c r="E15" s="7">
        <v>0</v>
      </c>
      <c r="F15" s="7"/>
      <c r="G15" s="7">
        <v>14881630</v>
      </c>
      <c r="H15" s="7"/>
      <c r="I15" s="7">
        <v>14881630</v>
      </c>
      <c r="K15" s="8">
        <v>0</v>
      </c>
      <c r="M15" s="14">
        <v>0</v>
      </c>
      <c r="N15" s="7"/>
      <c r="O15" s="7">
        <v>0</v>
      </c>
      <c r="P15" s="7"/>
      <c r="Q15" s="7">
        <v>14881630</v>
      </c>
      <c r="R15" s="7"/>
      <c r="S15" s="7">
        <f t="shared" ref="S15:S27" si="2">M15+O15+Q15</f>
        <v>14881630</v>
      </c>
      <c r="U15" s="8">
        <f t="shared" si="1"/>
        <v>2.9686326196983538E-5</v>
      </c>
    </row>
    <row r="16" spans="1:21" ht="21" x14ac:dyDescent="0.55000000000000004">
      <c r="A16" s="2" t="s">
        <v>17</v>
      </c>
      <c r="C16" s="7">
        <v>0</v>
      </c>
      <c r="D16" s="7"/>
      <c r="E16" s="7">
        <v>62107672962</v>
      </c>
      <c r="F16" s="7"/>
      <c r="G16" s="7">
        <v>-26641862405</v>
      </c>
      <c r="H16" s="7"/>
      <c r="I16" s="7">
        <v>35465810557</v>
      </c>
      <c r="K16" s="8">
        <v>0.1114</v>
      </c>
      <c r="M16" s="14">
        <v>1881161168</v>
      </c>
      <c r="N16" s="7"/>
      <c r="O16" s="7">
        <v>-118144697821</v>
      </c>
      <c r="P16" s="7"/>
      <c r="Q16" s="7">
        <v>-34157505052</v>
      </c>
      <c r="R16" s="7"/>
      <c r="S16" s="7">
        <f t="shared" si="2"/>
        <v>-150421041705</v>
      </c>
      <c r="U16" s="8">
        <f t="shared" si="1"/>
        <v>-0.30006444932071924</v>
      </c>
    </row>
    <row r="17" spans="1:21" ht="21" x14ac:dyDescent="0.55000000000000004">
      <c r="A17" s="2" t="s">
        <v>168</v>
      </c>
      <c r="C17" s="7">
        <v>0</v>
      </c>
      <c r="D17" s="7"/>
      <c r="E17" s="7">
        <v>0</v>
      </c>
      <c r="F17" s="7"/>
      <c r="G17" s="7">
        <v>0</v>
      </c>
      <c r="H17" s="7"/>
      <c r="I17" s="7">
        <v>0</v>
      </c>
      <c r="K17" s="8">
        <v>0</v>
      </c>
      <c r="M17" s="14">
        <v>13952</v>
      </c>
      <c r="N17" s="7"/>
      <c r="O17" s="7">
        <v>0</v>
      </c>
      <c r="P17" s="7"/>
      <c r="Q17" s="7">
        <v>0</v>
      </c>
      <c r="R17" s="7"/>
      <c r="S17" s="7">
        <f t="shared" si="2"/>
        <v>13952</v>
      </c>
      <c r="U17" s="8">
        <f t="shared" si="1"/>
        <v>2.7831872120212255E-8</v>
      </c>
    </row>
    <row r="18" spans="1:21" ht="21" x14ac:dyDescent="0.55000000000000004">
      <c r="A18" s="2" t="s">
        <v>20</v>
      </c>
      <c r="C18" s="7">
        <v>0</v>
      </c>
      <c r="D18" s="7"/>
      <c r="E18" s="7">
        <v>8562499060</v>
      </c>
      <c r="F18" s="7"/>
      <c r="G18" s="7">
        <v>-3750361538</v>
      </c>
      <c r="H18" s="7"/>
      <c r="I18" s="7">
        <v>4812137522</v>
      </c>
      <c r="K18" s="8">
        <v>1.5100000000000001E-2</v>
      </c>
      <c r="M18" s="14">
        <v>0</v>
      </c>
      <c r="N18" s="7"/>
      <c r="O18" s="7">
        <v>-254966336</v>
      </c>
      <c r="P18" s="7"/>
      <c r="Q18" s="7">
        <v>-3750361538</v>
      </c>
      <c r="R18" s="7"/>
      <c r="S18" s="7">
        <f t="shared" si="2"/>
        <v>-4005327874</v>
      </c>
      <c r="U18" s="8">
        <f t="shared" si="1"/>
        <v>-7.989949339785668E-3</v>
      </c>
    </row>
    <row r="19" spans="1:21" ht="21" x14ac:dyDescent="0.55000000000000004">
      <c r="A19" s="2" t="s">
        <v>24</v>
      </c>
      <c r="C19" s="7">
        <v>0</v>
      </c>
      <c r="D19" s="7"/>
      <c r="E19" s="7">
        <v>20023385800</v>
      </c>
      <c r="F19" s="7"/>
      <c r="G19" s="7">
        <v>-17556466932</v>
      </c>
      <c r="H19" s="7"/>
      <c r="I19" s="7">
        <v>2466918868</v>
      </c>
      <c r="K19" s="8">
        <v>7.7000000000000002E-3</v>
      </c>
      <c r="M19" s="14">
        <v>0</v>
      </c>
      <c r="N19" s="7"/>
      <c r="O19" s="7">
        <v>0</v>
      </c>
      <c r="P19" s="7"/>
      <c r="Q19" s="7">
        <v>-17556466932</v>
      </c>
      <c r="R19" s="7"/>
      <c r="S19" s="7">
        <f t="shared" si="2"/>
        <v>-17556466932</v>
      </c>
      <c r="U19" s="8">
        <f t="shared" si="1"/>
        <v>-3.5022171913285494E-2</v>
      </c>
    </row>
    <row r="20" spans="1:21" ht="21" x14ac:dyDescent="0.55000000000000004">
      <c r="A20" s="2" t="s">
        <v>19</v>
      </c>
      <c r="C20" s="7">
        <v>6535214432</v>
      </c>
      <c r="D20" s="7"/>
      <c r="E20" s="7">
        <v>6475046535</v>
      </c>
      <c r="F20" s="7"/>
      <c r="G20" s="7">
        <v>6839689333</v>
      </c>
      <c r="H20" s="7"/>
      <c r="I20" s="7">
        <v>19849950300</v>
      </c>
      <c r="K20" s="8">
        <v>6.2399999999999997E-2</v>
      </c>
      <c r="M20" s="14">
        <v>6535214432</v>
      </c>
      <c r="N20" s="7"/>
      <c r="O20" s="7">
        <v>5184772568</v>
      </c>
      <c r="P20" s="7"/>
      <c r="Q20" s="7">
        <v>-10284663750</v>
      </c>
      <c r="R20" s="7"/>
      <c r="S20" s="7">
        <f t="shared" si="2"/>
        <v>1435323250</v>
      </c>
      <c r="U20" s="8">
        <f t="shared" si="1"/>
        <v>2.863226286207529E-3</v>
      </c>
    </row>
    <row r="21" spans="1:21" ht="21" x14ac:dyDescent="0.55000000000000004">
      <c r="A21" s="2" t="s">
        <v>28</v>
      </c>
      <c r="C21" s="7">
        <v>0</v>
      </c>
      <c r="D21" s="7"/>
      <c r="E21" s="7">
        <v>15734187717</v>
      </c>
      <c r="F21" s="7"/>
      <c r="G21" s="7">
        <v>-10578560179</v>
      </c>
      <c r="H21" s="7"/>
      <c r="I21" s="7">
        <v>5155627538</v>
      </c>
      <c r="K21" s="8">
        <v>1.6199999999999999E-2</v>
      </c>
      <c r="M21" s="14">
        <v>0</v>
      </c>
      <c r="N21" s="7"/>
      <c r="O21" s="7">
        <v>-1698271730</v>
      </c>
      <c r="P21" s="7"/>
      <c r="Q21" s="7">
        <v>-32692147610</v>
      </c>
      <c r="R21" s="7"/>
      <c r="S21" s="7">
        <f t="shared" si="2"/>
        <v>-34390419340</v>
      </c>
      <c r="U21" s="8">
        <f t="shared" si="1"/>
        <v>-6.8603049973577579E-2</v>
      </c>
    </row>
    <row r="22" spans="1:21" ht="21" x14ac:dyDescent="0.55000000000000004">
      <c r="A22" s="2" t="s">
        <v>27</v>
      </c>
      <c r="C22" s="7">
        <v>0</v>
      </c>
      <c r="D22" s="7"/>
      <c r="E22" s="7">
        <v>18357741548</v>
      </c>
      <c r="F22" s="7"/>
      <c r="G22" s="7">
        <v>-3739116653</v>
      </c>
      <c r="H22" s="7"/>
      <c r="I22" s="7">
        <v>14618624895</v>
      </c>
      <c r="K22" s="8">
        <v>4.5900000000000003E-2</v>
      </c>
      <c r="M22" s="14">
        <v>0</v>
      </c>
      <c r="N22" s="7"/>
      <c r="O22" s="7">
        <v>-2514320858</v>
      </c>
      <c r="P22" s="7"/>
      <c r="Q22" s="7">
        <v>-5996126965</v>
      </c>
      <c r="R22" s="7"/>
      <c r="S22" s="7">
        <f t="shared" si="2"/>
        <v>-8510447823</v>
      </c>
      <c r="U22" s="8">
        <f t="shared" si="1"/>
        <v>-1.6976899046407309E-2</v>
      </c>
    </row>
    <row r="23" spans="1:21" ht="21" x14ac:dyDescent="0.55000000000000004">
      <c r="A23" s="2" t="s">
        <v>35</v>
      </c>
      <c r="C23" s="7">
        <v>0</v>
      </c>
      <c r="D23" s="7"/>
      <c r="E23" s="7">
        <v>9863599487</v>
      </c>
      <c r="F23" s="7"/>
      <c r="G23" s="7">
        <v>0</v>
      </c>
      <c r="H23" s="7"/>
      <c r="I23" s="7">
        <v>9863599487</v>
      </c>
      <c r="K23" s="8">
        <v>3.1E-2</v>
      </c>
      <c r="M23" s="14">
        <v>0</v>
      </c>
      <c r="N23" s="7"/>
      <c r="O23" s="7">
        <v>10841184335</v>
      </c>
      <c r="P23" s="7"/>
      <c r="Q23" s="7">
        <v>-9089988956</v>
      </c>
      <c r="R23" s="7"/>
      <c r="S23" s="7">
        <f t="shared" si="2"/>
        <v>1751195379</v>
      </c>
      <c r="U23" s="8">
        <f t="shared" si="1"/>
        <v>3.493337574959478E-3</v>
      </c>
    </row>
    <row r="24" spans="1:21" ht="21" x14ac:dyDescent="0.55000000000000004">
      <c r="A24" s="2" t="s">
        <v>128</v>
      </c>
      <c r="C24" s="7">
        <v>0</v>
      </c>
      <c r="D24" s="7"/>
      <c r="E24" s="7">
        <v>0</v>
      </c>
      <c r="F24" s="7"/>
      <c r="G24" s="7">
        <v>0</v>
      </c>
      <c r="H24" s="7"/>
      <c r="I24" s="7">
        <v>0</v>
      </c>
      <c r="K24" s="8">
        <v>0</v>
      </c>
      <c r="M24" s="14">
        <v>0</v>
      </c>
      <c r="N24" s="7"/>
      <c r="O24" s="7">
        <v>0</v>
      </c>
      <c r="P24" s="7"/>
      <c r="Q24" s="7">
        <v>2637341323</v>
      </c>
      <c r="R24" s="7"/>
      <c r="S24" s="7">
        <f t="shared" si="2"/>
        <v>2637341323</v>
      </c>
      <c r="U24" s="8">
        <f t="shared" si="1"/>
        <v>5.2610483399575265E-3</v>
      </c>
    </row>
    <row r="25" spans="1:21" ht="21" x14ac:dyDescent="0.55000000000000004">
      <c r="A25" s="2" t="s">
        <v>18</v>
      </c>
      <c r="C25" s="7">
        <v>10737815619</v>
      </c>
      <c r="D25" s="7"/>
      <c r="E25" s="7">
        <v>2833597725</v>
      </c>
      <c r="F25" s="7"/>
      <c r="G25" s="7">
        <v>0</v>
      </c>
      <c r="H25" s="7"/>
      <c r="I25" s="7">
        <v>13571413344</v>
      </c>
      <c r="K25" s="8">
        <v>4.2599999999999999E-2</v>
      </c>
      <c r="M25" s="14">
        <v>10737815619</v>
      </c>
      <c r="N25" s="7"/>
      <c r="O25" s="7">
        <v>1684249760</v>
      </c>
      <c r="P25" s="7"/>
      <c r="Q25" s="7">
        <v>-714954212</v>
      </c>
      <c r="R25" s="7"/>
      <c r="S25" s="7">
        <f t="shared" si="2"/>
        <v>11707111167</v>
      </c>
      <c r="U25" s="8">
        <f t="shared" si="1"/>
        <v>2.3353699892277299E-2</v>
      </c>
    </row>
    <row r="26" spans="1:21" ht="21" x14ac:dyDescent="0.55000000000000004">
      <c r="A26" s="2" t="s">
        <v>129</v>
      </c>
      <c r="C26" s="7">
        <v>0</v>
      </c>
      <c r="D26" s="7"/>
      <c r="E26" s="7">
        <v>0</v>
      </c>
      <c r="F26" s="7"/>
      <c r="G26" s="7">
        <v>0</v>
      </c>
      <c r="H26" s="7"/>
      <c r="I26" s="7">
        <v>0</v>
      </c>
      <c r="K26" s="8">
        <v>0</v>
      </c>
      <c r="M26" s="14">
        <v>0</v>
      </c>
      <c r="N26" s="7"/>
      <c r="O26" s="7">
        <v>0</v>
      </c>
      <c r="P26" s="7"/>
      <c r="Q26" s="7">
        <v>-7063600218</v>
      </c>
      <c r="R26" s="7"/>
      <c r="S26" s="7">
        <f t="shared" si="2"/>
        <v>-7063600218</v>
      </c>
      <c r="U26" s="8">
        <f t="shared" si="1"/>
        <v>-1.4090683627843995E-2</v>
      </c>
    </row>
    <row r="27" spans="1:21" ht="21" x14ac:dyDescent="0.55000000000000004">
      <c r="A27" s="2" t="s">
        <v>49</v>
      </c>
      <c r="C27" s="7">
        <v>0</v>
      </c>
      <c r="D27" s="7"/>
      <c r="E27" s="7">
        <v>1077357153</v>
      </c>
      <c r="F27" s="7"/>
      <c r="G27" s="7">
        <v>0</v>
      </c>
      <c r="H27" s="7"/>
      <c r="I27" s="7">
        <v>1077357153</v>
      </c>
      <c r="K27" s="8">
        <v>3.3999999999999998E-3</v>
      </c>
      <c r="M27" s="14">
        <v>0</v>
      </c>
      <c r="N27" s="7"/>
      <c r="O27" s="7">
        <v>1077357153</v>
      </c>
      <c r="P27" s="7"/>
      <c r="Q27" s="7">
        <v>2229514849</v>
      </c>
      <c r="R27" s="7"/>
      <c r="S27" s="7">
        <f t="shared" si="2"/>
        <v>3306872002</v>
      </c>
      <c r="U27" s="8">
        <f t="shared" si="1"/>
        <v>6.5966484143903589E-3</v>
      </c>
    </row>
    <row r="28" spans="1:21" ht="21" x14ac:dyDescent="0.55000000000000004">
      <c r="A28" s="2" t="s">
        <v>130</v>
      </c>
      <c r="C28" s="7">
        <v>0</v>
      </c>
      <c r="D28" s="7"/>
      <c r="E28" s="7">
        <v>0</v>
      </c>
      <c r="F28" s="7"/>
      <c r="G28" s="7">
        <v>0</v>
      </c>
      <c r="H28" s="7"/>
      <c r="I28" s="7">
        <v>0</v>
      </c>
      <c r="K28" s="8">
        <v>0</v>
      </c>
      <c r="M28" s="14">
        <v>0</v>
      </c>
      <c r="N28" s="7"/>
      <c r="O28" s="7">
        <v>0</v>
      </c>
      <c r="P28" s="7"/>
      <c r="Q28" s="7">
        <v>-23256991917</v>
      </c>
      <c r="R28" s="7"/>
      <c r="S28" s="7">
        <f t="shared" si="0"/>
        <v>-23256991917</v>
      </c>
      <c r="U28" s="8">
        <f t="shared" si="1"/>
        <v>-4.6393751787181345E-2</v>
      </c>
    </row>
    <row r="29" spans="1:21" ht="21" x14ac:dyDescent="0.55000000000000004">
      <c r="A29" s="2" t="s">
        <v>131</v>
      </c>
      <c r="C29" s="7">
        <v>0</v>
      </c>
      <c r="D29" s="7"/>
      <c r="E29" s="7">
        <v>0</v>
      </c>
      <c r="F29" s="7"/>
      <c r="G29" s="7">
        <v>0</v>
      </c>
      <c r="H29" s="7"/>
      <c r="I29" s="7">
        <v>0</v>
      </c>
      <c r="K29" s="8">
        <v>0</v>
      </c>
      <c r="M29" s="14">
        <v>0</v>
      </c>
      <c r="N29" s="7"/>
      <c r="O29" s="7">
        <v>0</v>
      </c>
      <c r="P29" s="7"/>
      <c r="Q29" s="7">
        <v>-1064641849</v>
      </c>
      <c r="R29" s="7"/>
      <c r="S29" s="7">
        <f t="shared" si="0"/>
        <v>-1064641849</v>
      </c>
      <c r="U29" s="8">
        <f t="shared" si="1"/>
        <v>-2.1237798018344557E-3</v>
      </c>
    </row>
    <row r="30" spans="1:21" ht="21" x14ac:dyDescent="0.55000000000000004">
      <c r="A30" s="2" t="s">
        <v>132</v>
      </c>
      <c r="C30" s="7">
        <v>0</v>
      </c>
      <c r="D30" s="7"/>
      <c r="E30" s="7">
        <v>0</v>
      </c>
      <c r="F30" s="7"/>
      <c r="G30" s="7">
        <v>0</v>
      </c>
      <c r="H30" s="7"/>
      <c r="I30" s="7">
        <v>0</v>
      </c>
      <c r="K30" s="8">
        <v>0</v>
      </c>
      <c r="M30" s="14">
        <v>0</v>
      </c>
      <c r="N30" s="7"/>
      <c r="O30" s="7">
        <v>0</v>
      </c>
      <c r="P30" s="7"/>
      <c r="Q30" s="7">
        <v>-3111576113</v>
      </c>
      <c r="R30" s="7"/>
      <c r="S30" s="7">
        <f t="shared" si="0"/>
        <v>-3111576113</v>
      </c>
      <c r="U30" s="8">
        <f t="shared" si="1"/>
        <v>-6.207066260702632E-3</v>
      </c>
    </row>
    <row r="31" spans="1:21" ht="21" x14ac:dyDescent="0.55000000000000004">
      <c r="A31" s="2" t="s">
        <v>30</v>
      </c>
      <c r="C31" s="7">
        <v>0</v>
      </c>
      <c r="D31" s="7"/>
      <c r="E31" s="7">
        <v>421822771</v>
      </c>
      <c r="F31" s="7"/>
      <c r="G31" s="7">
        <v>0</v>
      </c>
      <c r="H31" s="7"/>
      <c r="I31" s="7">
        <v>421822771</v>
      </c>
      <c r="K31" s="8">
        <v>1.2999999999999999E-3</v>
      </c>
      <c r="M31" s="14">
        <v>0</v>
      </c>
      <c r="N31" s="7"/>
      <c r="O31" s="7">
        <v>175060807</v>
      </c>
      <c r="P31" s="7"/>
      <c r="Q31" s="7">
        <v>-113544124</v>
      </c>
      <c r="R31" s="7"/>
      <c r="S31" s="7">
        <f t="shared" si="0"/>
        <v>61516683</v>
      </c>
      <c r="U31" s="8">
        <f t="shared" si="1"/>
        <v>1.2271534221012294E-4</v>
      </c>
    </row>
    <row r="32" spans="1:21" ht="21" x14ac:dyDescent="0.55000000000000004">
      <c r="A32" s="2" t="s">
        <v>133</v>
      </c>
      <c r="C32" s="7">
        <v>0</v>
      </c>
      <c r="D32" s="7"/>
      <c r="E32" s="7">
        <v>0</v>
      </c>
      <c r="F32" s="7"/>
      <c r="G32" s="7">
        <v>0</v>
      </c>
      <c r="H32" s="7"/>
      <c r="I32" s="7">
        <v>0</v>
      </c>
      <c r="K32" s="8">
        <v>0</v>
      </c>
      <c r="M32" s="14">
        <v>0</v>
      </c>
      <c r="N32" s="7"/>
      <c r="O32" s="7">
        <v>0</v>
      </c>
      <c r="P32" s="7"/>
      <c r="Q32" s="7">
        <v>-155128741</v>
      </c>
      <c r="R32" s="7"/>
      <c r="S32" s="7">
        <f t="shared" si="0"/>
        <v>-155128741</v>
      </c>
      <c r="U32" s="8">
        <f t="shared" si="1"/>
        <v>-3.0945551044162325E-4</v>
      </c>
    </row>
    <row r="33" spans="1:21" ht="21" x14ac:dyDescent="0.55000000000000004">
      <c r="A33" s="2" t="s">
        <v>134</v>
      </c>
      <c r="C33" s="7">
        <v>0</v>
      </c>
      <c r="D33" s="7"/>
      <c r="E33" s="7">
        <v>0</v>
      </c>
      <c r="F33" s="7"/>
      <c r="G33" s="7">
        <v>0</v>
      </c>
      <c r="H33" s="7"/>
      <c r="I33" s="7">
        <v>0</v>
      </c>
      <c r="K33" s="8">
        <v>0</v>
      </c>
      <c r="M33" s="14">
        <v>0</v>
      </c>
      <c r="N33" s="7"/>
      <c r="O33" s="7">
        <v>0</v>
      </c>
      <c r="P33" s="7"/>
      <c r="Q33" s="7">
        <v>5959334733</v>
      </c>
      <c r="R33" s="7"/>
      <c r="S33" s="7">
        <f t="shared" si="0"/>
        <v>5959334733</v>
      </c>
      <c r="U33" s="8">
        <f t="shared" si="1"/>
        <v>1.1887861396960669E-2</v>
      </c>
    </row>
    <row r="34" spans="1:21" ht="21" x14ac:dyDescent="0.55000000000000004">
      <c r="A34" s="2" t="s">
        <v>135</v>
      </c>
      <c r="C34" s="7">
        <v>0</v>
      </c>
      <c r="D34" s="7"/>
      <c r="E34" s="7">
        <v>0</v>
      </c>
      <c r="F34" s="7"/>
      <c r="G34" s="7">
        <v>0</v>
      </c>
      <c r="H34" s="7"/>
      <c r="I34" s="7">
        <v>0</v>
      </c>
      <c r="K34" s="8">
        <v>0</v>
      </c>
      <c r="M34" s="14">
        <v>0</v>
      </c>
      <c r="N34" s="7"/>
      <c r="O34" s="7">
        <v>0</v>
      </c>
      <c r="P34" s="7"/>
      <c r="Q34" s="7">
        <v>986937585</v>
      </c>
      <c r="R34" s="7"/>
      <c r="S34" s="7">
        <f t="shared" si="0"/>
        <v>986937585</v>
      </c>
      <c r="U34" s="8">
        <f t="shared" si="1"/>
        <v>1.9687729828233311E-3</v>
      </c>
    </row>
    <row r="35" spans="1:21" ht="21" x14ac:dyDescent="0.55000000000000004">
      <c r="A35" s="2" t="s">
        <v>136</v>
      </c>
      <c r="C35" s="7">
        <v>0</v>
      </c>
      <c r="D35" s="7"/>
      <c r="E35" s="7">
        <v>0</v>
      </c>
      <c r="F35" s="7"/>
      <c r="G35" s="7">
        <v>0</v>
      </c>
      <c r="H35" s="7"/>
      <c r="I35" s="7">
        <v>0</v>
      </c>
      <c r="K35" s="8">
        <v>0</v>
      </c>
      <c r="M35" s="14">
        <v>0</v>
      </c>
      <c r="N35" s="7"/>
      <c r="O35" s="7">
        <v>0</v>
      </c>
      <c r="P35" s="7"/>
      <c r="Q35" s="7">
        <v>-6272399486</v>
      </c>
      <c r="R35" s="7"/>
      <c r="S35" s="7">
        <f t="shared" si="0"/>
        <v>-6272399486</v>
      </c>
      <c r="U35" s="8">
        <f t="shared" si="1"/>
        <v>-1.2512372447049676E-2</v>
      </c>
    </row>
    <row r="36" spans="1:21" ht="21" x14ac:dyDescent="0.55000000000000004">
      <c r="A36" s="2" t="s">
        <v>38</v>
      </c>
      <c r="C36" s="7">
        <v>0</v>
      </c>
      <c r="D36" s="7"/>
      <c r="E36" s="7">
        <v>31774864553</v>
      </c>
      <c r="F36" s="7"/>
      <c r="G36" s="7">
        <v>0</v>
      </c>
      <c r="H36" s="7"/>
      <c r="I36" s="7">
        <v>31774864553</v>
      </c>
      <c r="K36" s="8">
        <v>9.98E-2</v>
      </c>
      <c r="M36" s="14">
        <v>9375000000</v>
      </c>
      <c r="N36" s="7"/>
      <c r="O36" s="7">
        <v>11970738914</v>
      </c>
      <c r="P36" s="7"/>
      <c r="Q36" s="7">
        <v>-11245036009</v>
      </c>
      <c r="R36" s="7"/>
      <c r="S36" s="7">
        <f t="shared" si="0"/>
        <v>10100702905</v>
      </c>
      <c r="U36" s="8">
        <f t="shared" si="1"/>
        <v>2.01491880430201E-2</v>
      </c>
    </row>
    <row r="37" spans="1:21" ht="21" x14ac:dyDescent="0.55000000000000004">
      <c r="A37" s="2" t="s">
        <v>137</v>
      </c>
      <c r="C37" s="7">
        <v>0</v>
      </c>
      <c r="D37" s="7"/>
      <c r="E37" s="7">
        <v>0</v>
      </c>
      <c r="F37" s="7"/>
      <c r="G37" s="7">
        <v>0</v>
      </c>
      <c r="H37" s="7"/>
      <c r="I37" s="7">
        <v>0</v>
      </c>
      <c r="K37" s="8">
        <v>0</v>
      </c>
      <c r="M37" s="14">
        <v>0</v>
      </c>
      <c r="N37" s="7"/>
      <c r="O37" s="7">
        <v>0</v>
      </c>
      <c r="P37" s="7"/>
      <c r="Q37" s="7">
        <v>2059076760</v>
      </c>
      <c r="R37" s="7"/>
      <c r="S37" s="7">
        <f t="shared" si="0"/>
        <v>2059076760</v>
      </c>
      <c r="U37" s="8">
        <f t="shared" si="1"/>
        <v>4.1075086776104488E-3</v>
      </c>
    </row>
    <row r="38" spans="1:21" ht="21" x14ac:dyDescent="0.55000000000000004">
      <c r="A38" s="2" t="s">
        <v>138</v>
      </c>
      <c r="C38" s="7">
        <v>0</v>
      </c>
      <c r="D38" s="7"/>
      <c r="E38" s="7">
        <v>0</v>
      </c>
      <c r="F38" s="7"/>
      <c r="G38" s="7">
        <v>0</v>
      </c>
      <c r="H38" s="7"/>
      <c r="I38" s="7">
        <v>0</v>
      </c>
      <c r="K38" s="8">
        <v>0</v>
      </c>
      <c r="M38" s="14">
        <v>0</v>
      </c>
      <c r="N38" s="7"/>
      <c r="O38" s="7">
        <v>0</v>
      </c>
      <c r="P38" s="7"/>
      <c r="Q38" s="7">
        <v>-6565003059</v>
      </c>
      <c r="R38" s="7"/>
      <c r="S38" s="7">
        <f t="shared" si="0"/>
        <v>-6565003059</v>
      </c>
      <c r="U38" s="8">
        <f t="shared" si="1"/>
        <v>-1.309606691563147E-2</v>
      </c>
    </row>
    <row r="39" spans="1:21" ht="21" x14ac:dyDescent="0.55000000000000004">
      <c r="A39" s="2" t="s">
        <v>21</v>
      </c>
      <c r="C39" s="7">
        <v>0</v>
      </c>
      <c r="D39" s="7"/>
      <c r="E39" s="7">
        <v>4666997256</v>
      </c>
      <c r="F39" s="7"/>
      <c r="G39" s="7">
        <v>0</v>
      </c>
      <c r="H39" s="7"/>
      <c r="I39" s="7">
        <v>4666997256</v>
      </c>
      <c r="K39" s="8">
        <v>1.47E-2</v>
      </c>
      <c r="M39" s="14">
        <v>2683823529</v>
      </c>
      <c r="N39" s="7"/>
      <c r="O39" s="7">
        <v>125397546</v>
      </c>
      <c r="P39" s="7"/>
      <c r="Q39" s="7">
        <v>-7786362200</v>
      </c>
      <c r="R39" s="7"/>
      <c r="S39" s="7">
        <f t="shared" si="0"/>
        <v>-4977141125</v>
      </c>
      <c r="U39" s="8">
        <f t="shared" si="1"/>
        <v>-9.9285518431228049E-3</v>
      </c>
    </row>
    <row r="40" spans="1:21" ht="21" x14ac:dyDescent="0.55000000000000004">
      <c r="A40" s="2" t="s">
        <v>22</v>
      </c>
      <c r="C40" s="7">
        <v>0</v>
      </c>
      <c r="D40" s="7"/>
      <c r="E40" s="7">
        <v>6885784350</v>
      </c>
      <c r="F40" s="7"/>
      <c r="G40" s="7">
        <v>0</v>
      </c>
      <c r="H40" s="7"/>
      <c r="I40" s="7">
        <v>6885784350</v>
      </c>
      <c r="K40" s="8">
        <v>2.1600000000000001E-2</v>
      </c>
      <c r="M40" s="14">
        <v>13110000000</v>
      </c>
      <c r="N40" s="7"/>
      <c r="O40" s="7">
        <v>-1124471971</v>
      </c>
      <c r="P40" s="7"/>
      <c r="Q40" s="7">
        <v>-2602036960</v>
      </c>
      <c r="R40" s="7"/>
      <c r="S40" s="7">
        <f t="shared" si="0"/>
        <v>9383491069</v>
      </c>
      <c r="U40" s="8">
        <f t="shared" si="1"/>
        <v>1.8718472152634877E-2</v>
      </c>
    </row>
    <row r="41" spans="1:21" ht="21" x14ac:dyDescent="0.55000000000000004">
      <c r="A41" s="2" t="s">
        <v>139</v>
      </c>
      <c r="C41" s="7">
        <v>0</v>
      </c>
      <c r="D41" s="7"/>
      <c r="E41" s="7">
        <v>0</v>
      </c>
      <c r="F41" s="7"/>
      <c r="G41" s="7">
        <v>0</v>
      </c>
      <c r="H41" s="7"/>
      <c r="I41" s="7">
        <v>0</v>
      </c>
      <c r="K41" s="8">
        <v>0</v>
      </c>
      <c r="M41" s="14">
        <v>0</v>
      </c>
      <c r="N41" s="7"/>
      <c r="O41" s="7">
        <v>0</v>
      </c>
      <c r="P41" s="7"/>
      <c r="Q41" s="7">
        <v>-2009468341</v>
      </c>
      <c r="R41" s="7"/>
      <c r="S41" s="7">
        <f t="shared" si="0"/>
        <v>-2009468341</v>
      </c>
      <c r="U41" s="8">
        <f t="shared" si="1"/>
        <v>-4.0085483010555527E-3</v>
      </c>
    </row>
    <row r="42" spans="1:21" ht="21" x14ac:dyDescent="0.55000000000000004">
      <c r="A42" s="2" t="s">
        <v>34</v>
      </c>
      <c r="C42" s="7">
        <v>0</v>
      </c>
      <c r="D42" s="7"/>
      <c r="E42" s="7">
        <v>5390035247</v>
      </c>
      <c r="F42" s="7"/>
      <c r="G42" s="7">
        <v>0</v>
      </c>
      <c r="H42" s="7"/>
      <c r="I42" s="7">
        <v>5390035247</v>
      </c>
      <c r="K42" s="8">
        <v>1.6899999999999998E-2</v>
      </c>
      <c r="M42" s="14">
        <v>0</v>
      </c>
      <c r="N42" s="7"/>
      <c r="O42" s="7">
        <v>-18243196241</v>
      </c>
      <c r="P42" s="7"/>
      <c r="Q42" s="7">
        <v>-7092672785</v>
      </c>
      <c r="R42" s="7"/>
      <c r="S42" s="7">
        <f t="shared" si="0"/>
        <v>-25335869026</v>
      </c>
      <c r="U42" s="8">
        <f t="shared" si="1"/>
        <v>-5.0540758800607703E-2</v>
      </c>
    </row>
    <row r="43" spans="1:21" ht="21" x14ac:dyDescent="0.55000000000000004">
      <c r="A43" s="2" t="s">
        <v>140</v>
      </c>
      <c r="C43" s="7">
        <v>0</v>
      </c>
      <c r="D43" s="7"/>
      <c r="E43" s="7">
        <v>0</v>
      </c>
      <c r="F43" s="7"/>
      <c r="G43" s="7">
        <v>0</v>
      </c>
      <c r="H43" s="7"/>
      <c r="I43" s="7">
        <v>0</v>
      </c>
      <c r="K43" s="8">
        <v>0</v>
      </c>
      <c r="M43" s="14">
        <v>0</v>
      </c>
      <c r="N43" s="7"/>
      <c r="O43" s="7">
        <v>0</v>
      </c>
      <c r="P43" s="7"/>
      <c r="Q43" s="7">
        <v>105530770</v>
      </c>
      <c r="R43" s="7"/>
      <c r="S43" s="7">
        <f t="shared" si="0"/>
        <v>105530770</v>
      </c>
      <c r="U43" s="8">
        <f t="shared" si="1"/>
        <v>2.1051597587353296E-4</v>
      </c>
    </row>
    <row r="44" spans="1:21" ht="21" x14ac:dyDescent="0.55000000000000004">
      <c r="A44" s="2" t="s">
        <v>141</v>
      </c>
      <c r="C44" s="7">
        <v>0</v>
      </c>
      <c r="D44" s="7"/>
      <c r="E44" s="7">
        <v>0</v>
      </c>
      <c r="F44" s="7"/>
      <c r="G44" s="7">
        <v>0</v>
      </c>
      <c r="H44" s="7"/>
      <c r="I44" s="7">
        <v>0</v>
      </c>
      <c r="K44" s="8">
        <v>0</v>
      </c>
      <c r="M44" s="14">
        <v>0</v>
      </c>
      <c r="N44" s="7"/>
      <c r="O44" s="7">
        <v>0</v>
      </c>
      <c r="P44" s="7"/>
      <c r="Q44" s="7">
        <v>-1793901479</v>
      </c>
      <c r="R44" s="7"/>
      <c r="S44" s="7">
        <f t="shared" si="0"/>
        <v>-1793901479</v>
      </c>
      <c r="U44" s="8">
        <f t="shared" si="1"/>
        <v>-3.5785289965444118E-3</v>
      </c>
    </row>
    <row r="45" spans="1:21" ht="21" x14ac:dyDescent="0.55000000000000004">
      <c r="A45" s="2" t="s">
        <v>142</v>
      </c>
      <c r="C45" s="7">
        <v>0</v>
      </c>
      <c r="D45" s="7"/>
      <c r="E45" s="7">
        <v>0</v>
      </c>
      <c r="F45" s="7"/>
      <c r="G45" s="7">
        <v>0</v>
      </c>
      <c r="H45" s="7"/>
      <c r="I45" s="7">
        <v>0</v>
      </c>
      <c r="K45" s="8">
        <v>0</v>
      </c>
      <c r="M45" s="14">
        <v>0</v>
      </c>
      <c r="N45" s="7"/>
      <c r="O45" s="7">
        <v>0</v>
      </c>
      <c r="P45" s="7"/>
      <c r="Q45" s="7">
        <v>-35838856586</v>
      </c>
      <c r="R45" s="7"/>
      <c r="S45" s="7">
        <f t="shared" si="0"/>
        <v>-35838856586</v>
      </c>
      <c r="U45" s="8">
        <f t="shared" si="1"/>
        <v>-7.149243645614814E-2</v>
      </c>
    </row>
    <row r="46" spans="1:21" ht="21" x14ac:dyDescent="0.55000000000000004">
      <c r="A46" s="2" t="s">
        <v>40</v>
      </c>
      <c r="C46" s="7">
        <v>0</v>
      </c>
      <c r="D46" s="7"/>
      <c r="E46" s="7">
        <v>23459217022</v>
      </c>
      <c r="F46" s="7"/>
      <c r="G46" s="7">
        <v>0</v>
      </c>
      <c r="H46" s="7"/>
      <c r="I46" s="7">
        <v>23459217022</v>
      </c>
      <c r="K46" s="8">
        <v>7.3700000000000002E-2</v>
      </c>
      <c r="M46" s="14">
        <v>0</v>
      </c>
      <c r="N46" s="7"/>
      <c r="O46" s="7">
        <v>-16370591828</v>
      </c>
      <c r="P46" s="7"/>
      <c r="Q46" s="7">
        <v>-1329402009</v>
      </c>
      <c r="R46" s="7"/>
      <c r="S46" s="7">
        <f t="shared" si="0"/>
        <v>-17699993837</v>
      </c>
      <c r="U46" s="8">
        <f t="shared" si="1"/>
        <v>-3.5308483729926107E-2</v>
      </c>
    </row>
    <row r="47" spans="1:21" ht="21" x14ac:dyDescent="0.55000000000000004">
      <c r="A47" s="2" t="s">
        <v>143</v>
      </c>
      <c r="C47" s="7">
        <v>0</v>
      </c>
      <c r="D47" s="7"/>
      <c r="E47" s="7">
        <v>0</v>
      </c>
      <c r="F47" s="7"/>
      <c r="G47" s="7">
        <v>0</v>
      </c>
      <c r="H47" s="7"/>
      <c r="I47" s="7">
        <v>0</v>
      </c>
      <c r="K47" s="8">
        <v>0</v>
      </c>
      <c r="M47" s="14">
        <v>0</v>
      </c>
      <c r="N47" s="7"/>
      <c r="O47" s="7">
        <v>0</v>
      </c>
      <c r="P47" s="7"/>
      <c r="Q47" s="7">
        <v>-1377482942</v>
      </c>
      <c r="R47" s="7"/>
      <c r="S47" s="7">
        <f t="shared" si="0"/>
        <v>-1377482942</v>
      </c>
      <c r="U47" s="8">
        <f t="shared" si="1"/>
        <v>-2.7478446881821785E-3</v>
      </c>
    </row>
    <row r="48" spans="1:21" ht="21" x14ac:dyDescent="0.55000000000000004">
      <c r="A48" s="2" t="s">
        <v>144</v>
      </c>
      <c r="C48" s="7">
        <v>0</v>
      </c>
      <c r="D48" s="7"/>
      <c r="E48" s="7">
        <v>0</v>
      </c>
      <c r="F48" s="7"/>
      <c r="G48" s="7">
        <v>0</v>
      </c>
      <c r="H48" s="7"/>
      <c r="I48" s="7">
        <v>0</v>
      </c>
      <c r="K48" s="8">
        <v>0</v>
      </c>
      <c r="M48" s="14">
        <v>0</v>
      </c>
      <c r="N48" s="7"/>
      <c r="O48" s="7">
        <v>0</v>
      </c>
      <c r="P48" s="7"/>
      <c r="Q48" s="7">
        <v>-25590608605</v>
      </c>
      <c r="R48" s="7"/>
      <c r="S48" s="7">
        <f t="shared" si="0"/>
        <v>-25590608605</v>
      </c>
      <c r="U48" s="8">
        <f t="shared" si="1"/>
        <v>-5.1048921027290951E-2</v>
      </c>
    </row>
    <row r="49" spans="1:21" ht="21" x14ac:dyDescent="0.55000000000000004">
      <c r="A49" s="2" t="s">
        <v>145</v>
      </c>
      <c r="C49" s="7">
        <v>0</v>
      </c>
      <c r="D49" s="7"/>
      <c r="E49" s="7">
        <v>0</v>
      </c>
      <c r="F49" s="7"/>
      <c r="G49" s="7">
        <v>0</v>
      </c>
      <c r="H49" s="7"/>
      <c r="I49" s="7">
        <v>0</v>
      </c>
      <c r="K49" s="8">
        <v>0</v>
      </c>
      <c r="M49" s="14">
        <v>0</v>
      </c>
      <c r="N49" s="7"/>
      <c r="O49" s="7">
        <v>0</v>
      </c>
      <c r="P49" s="7"/>
      <c r="Q49" s="7">
        <v>-699617557</v>
      </c>
      <c r="R49" s="7"/>
      <c r="S49" s="7">
        <f t="shared" si="0"/>
        <v>-699617557</v>
      </c>
      <c r="U49" s="8">
        <f t="shared" si="1"/>
        <v>-1.3956182898135973E-3</v>
      </c>
    </row>
    <row r="50" spans="1:21" ht="21" x14ac:dyDescent="0.55000000000000004">
      <c r="A50" s="2" t="s">
        <v>146</v>
      </c>
      <c r="C50" s="7">
        <v>0</v>
      </c>
      <c r="D50" s="7"/>
      <c r="E50" s="7">
        <v>0</v>
      </c>
      <c r="F50" s="7"/>
      <c r="G50" s="7">
        <v>0</v>
      </c>
      <c r="H50" s="7"/>
      <c r="I50" s="7">
        <v>0</v>
      </c>
      <c r="K50" s="8">
        <v>0</v>
      </c>
      <c r="M50" s="14">
        <v>0</v>
      </c>
      <c r="N50" s="7"/>
      <c r="O50" s="7">
        <v>0</v>
      </c>
      <c r="P50" s="7"/>
      <c r="Q50" s="7">
        <v>1450097925</v>
      </c>
      <c r="R50" s="7"/>
      <c r="S50" s="7">
        <f t="shared" si="0"/>
        <v>1450097925</v>
      </c>
      <c r="U50" s="8">
        <f t="shared" si="1"/>
        <v>2.8926992553315041E-3</v>
      </c>
    </row>
    <row r="51" spans="1:21" ht="21" x14ac:dyDescent="0.55000000000000004">
      <c r="A51" s="2" t="s">
        <v>147</v>
      </c>
      <c r="C51" s="7">
        <v>0</v>
      </c>
      <c r="D51" s="7"/>
      <c r="E51" s="7">
        <v>0</v>
      </c>
      <c r="F51" s="7"/>
      <c r="G51" s="7">
        <v>0</v>
      </c>
      <c r="H51" s="7"/>
      <c r="I51" s="7">
        <v>0</v>
      </c>
      <c r="K51" s="8">
        <v>0</v>
      </c>
      <c r="M51" s="14">
        <v>0</v>
      </c>
      <c r="N51" s="7"/>
      <c r="O51" s="7">
        <v>0</v>
      </c>
      <c r="P51" s="7"/>
      <c r="Q51" s="7">
        <v>-521062873</v>
      </c>
      <c r="R51" s="7"/>
      <c r="S51" s="7">
        <f t="shared" si="0"/>
        <v>-521062873</v>
      </c>
      <c r="U51" s="8">
        <f t="shared" si="1"/>
        <v>-1.0394319988479357E-3</v>
      </c>
    </row>
    <row r="52" spans="1:21" ht="21" x14ac:dyDescent="0.55000000000000004">
      <c r="A52" s="2" t="s">
        <v>148</v>
      </c>
      <c r="C52" s="7">
        <v>0</v>
      </c>
      <c r="D52" s="7"/>
      <c r="E52" s="7">
        <v>0</v>
      </c>
      <c r="F52" s="7"/>
      <c r="G52" s="7">
        <v>0</v>
      </c>
      <c r="H52" s="7"/>
      <c r="I52" s="7">
        <v>0</v>
      </c>
      <c r="K52" s="8">
        <v>0</v>
      </c>
      <c r="M52" s="14">
        <v>0</v>
      </c>
      <c r="N52" s="7"/>
      <c r="O52" s="7">
        <v>0</v>
      </c>
      <c r="P52" s="7"/>
      <c r="Q52" s="7">
        <v>-389036414</v>
      </c>
      <c r="R52" s="7"/>
      <c r="S52" s="7">
        <f t="shared" si="0"/>
        <v>-389036414</v>
      </c>
      <c r="U52" s="8">
        <f t="shared" si="1"/>
        <v>-7.7606162016585095E-4</v>
      </c>
    </row>
    <row r="53" spans="1:21" ht="21" x14ac:dyDescent="0.55000000000000004">
      <c r="A53" s="2" t="s">
        <v>29</v>
      </c>
      <c r="C53" s="7">
        <v>6744307092</v>
      </c>
      <c r="D53" s="7"/>
      <c r="E53" s="7">
        <v>1905593850</v>
      </c>
      <c r="F53" s="7"/>
      <c r="G53" s="7">
        <v>0</v>
      </c>
      <c r="H53" s="7"/>
      <c r="I53" s="7">
        <v>8649900942</v>
      </c>
      <c r="K53" s="8">
        <v>2.7199999999999998E-2</v>
      </c>
      <c r="M53" s="14">
        <v>6744307092</v>
      </c>
      <c r="N53" s="7"/>
      <c r="O53" s="7">
        <v>-16797456899</v>
      </c>
      <c r="P53" s="7"/>
      <c r="Q53" s="7">
        <v>-1244550576</v>
      </c>
      <c r="R53" s="7"/>
      <c r="S53" s="7">
        <f t="shared" si="0"/>
        <v>-11297700383</v>
      </c>
      <c r="U53" s="8">
        <f t="shared" si="1"/>
        <v>-2.2536994861821175E-2</v>
      </c>
    </row>
    <row r="54" spans="1:21" ht="21" x14ac:dyDescent="0.55000000000000004">
      <c r="A54" s="2" t="s">
        <v>149</v>
      </c>
      <c r="C54" s="7">
        <v>0</v>
      </c>
      <c r="D54" s="7"/>
      <c r="E54" s="7">
        <v>0</v>
      </c>
      <c r="F54" s="7"/>
      <c r="G54" s="7">
        <v>0</v>
      </c>
      <c r="H54" s="7"/>
      <c r="I54" s="7">
        <v>0</v>
      </c>
      <c r="K54" s="8">
        <v>0</v>
      </c>
      <c r="M54" s="14">
        <v>0</v>
      </c>
      <c r="N54" s="7"/>
      <c r="O54" s="7">
        <v>0</v>
      </c>
      <c r="P54" s="7"/>
      <c r="Q54" s="7">
        <v>-11267072188</v>
      </c>
      <c r="R54" s="7"/>
      <c r="S54" s="7">
        <f t="shared" si="0"/>
        <v>-11267072188</v>
      </c>
      <c r="U54" s="8">
        <f t="shared" si="1"/>
        <v>-2.2475896810895651E-2</v>
      </c>
    </row>
    <row r="55" spans="1:21" ht="21" x14ac:dyDescent="0.55000000000000004">
      <c r="A55" s="2" t="s">
        <v>16</v>
      </c>
      <c r="C55" s="7">
        <v>750017069</v>
      </c>
      <c r="D55" s="7"/>
      <c r="E55" s="7">
        <v>-631725104</v>
      </c>
      <c r="F55" s="7"/>
      <c r="G55" s="7">
        <v>0</v>
      </c>
      <c r="H55" s="7"/>
      <c r="I55" s="7">
        <v>118291965</v>
      </c>
      <c r="K55" s="8">
        <v>4.0000000000000002E-4</v>
      </c>
      <c r="M55" s="14">
        <v>750017069</v>
      </c>
      <c r="N55" s="7"/>
      <c r="O55" s="7">
        <v>-13608411798</v>
      </c>
      <c r="P55" s="7"/>
      <c r="Q55" s="7">
        <v>-13083685484</v>
      </c>
      <c r="R55" s="7"/>
      <c r="S55" s="7">
        <f t="shared" si="0"/>
        <v>-25942080213</v>
      </c>
      <c r="U55" s="8">
        <f t="shared" si="1"/>
        <v>-5.1750047234841223E-2</v>
      </c>
    </row>
    <row r="56" spans="1:21" ht="21" x14ac:dyDescent="0.55000000000000004">
      <c r="A56" s="2" t="s">
        <v>150</v>
      </c>
      <c r="C56" s="7">
        <v>0</v>
      </c>
      <c r="D56" s="7"/>
      <c r="E56" s="7">
        <v>0</v>
      </c>
      <c r="F56" s="7"/>
      <c r="G56" s="7">
        <v>0</v>
      </c>
      <c r="H56" s="7"/>
      <c r="I56" s="7">
        <v>0</v>
      </c>
      <c r="K56" s="8">
        <v>0</v>
      </c>
      <c r="M56" s="14">
        <v>0</v>
      </c>
      <c r="N56" s="7"/>
      <c r="O56" s="7">
        <v>0</v>
      </c>
      <c r="P56" s="7"/>
      <c r="Q56" s="7">
        <v>10760015162</v>
      </c>
      <c r="R56" s="7"/>
      <c r="S56" s="7">
        <f t="shared" si="0"/>
        <v>10760015162</v>
      </c>
      <c r="U56" s="8">
        <f t="shared" si="1"/>
        <v>2.1464404099794221E-2</v>
      </c>
    </row>
    <row r="57" spans="1:21" ht="21" x14ac:dyDescent="0.55000000000000004">
      <c r="A57" s="2" t="s">
        <v>151</v>
      </c>
      <c r="C57" s="7">
        <v>0</v>
      </c>
      <c r="D57" s="7"/>
      <c r="E57" s="7">
        <v>0</v>
      </c>
      <c r="F57" s="7"/>
      <c r="G57" s="7">
        <v>0</v>
      </c>
      <c r="H57" s="7"/>
      <c r="I57" s="7">
        <v>0</v>
      </c>
      <c r="K57" s="8">
        <v>0</v>
      </c>
      <c r="M57" s="14">
        <v>0</v>
      </c>
      <c r="N57" s="7"/>
      <c r="O57" s="7">
        <v>0</v>
      </c>
      <c r="P57" s="7"/>
      <c r="Q57" s="7">
        <v>-2677443501</v>
      </c>
      <c r="R57" s="7"/>
      <c r="S57" s="7">
        <f t="shared" si="0"/>
        <v>-2677443501</v>
      </c>
      <c r="U57" s="8">
        <f t="shared" si="1"/>
        <v>-5.3410453790800885E-3</v>
      </c>
    </row>
    <row r="58" spans="1:21" ht="21" x14ac:dyDescent="0.55000000000000004">
      <c r="A58" s="2" t="s">
        <v>152</v>
      </c>
      <c r="C58" s="7">
        <v>0</v>
      </c>
      <c r="D58" s="7"/>
      <c r="E58" s="7">
        <v>0</v>
      </c>
      <c r="F58" s="7"/>
      <c r="G58" s="7">
        <v>0</v>
      </c>
      <c r="H58" s="7"/>
      <c r="I58" s="7">
        <v>0</v>
      </c>
      <c r="K58" s="8">
        <v>0</v>
      </c>
      <c r="M58" s="14">
        <v>0</v>
      </c>
      <c r="N58" s="7"/>
      <c r="O58" s="7">
        <v>0</v>
      </c>
      <c r="P58" s="7"/>
      <c r="Q58" s="7">
        <v>-4245803677</v>
      </c>
      <c r="R58" s="7"/>
      <c r="S58" s="7">
        <f t="shared" si="0"/>
        <v>-4245803677</v>
      </c>
      <c r="U58" s="8">
        <f t="shared" si="1"/>
        <v>-8.4696577541421292E-3</v>
      </c>
    </row>
    <row r="59" spans="1:21" ht="21" x14ac:dyDescent="0.55000000000000004">
      <c r="A59" s="2" t="s">
        <v>54</v>
      </c>
      <c r="C59" s="7">
        <v>0</v>
      </c>
      <c r="D59" s="7"/>
      <c r="E59" s="7">
        <v>-1336990780</v>
      </c>
      <c r="F59" s="7"/>
      <c r="G59" s="7">
        <v>0</v>
      </c>
      <c r="H59" s="7"/>
      <c r="I59" s="7">
        <v>-1336990780</v>
      </c>
      <c r="K59" s="8">
        <v>-4.1999999999999997E-3</v>
      </c>
      <c r="M59" s="14">
        <v>0</v>
      </c>
      <c r="N59" s="7"/>
      <c r="O59" s="7">
        <v>-1336990780</v>
      </c>
      <c r="P59" s="7"/>
      <c r="Q59" s="7">
        <v>-12922042218</v>
      </c>
      <c r="R59" s="7"/>
      <c r="S59" s="7">
        <f t="shared" si="0"/>
        <v>-14259032998</v>
      </c>
      <c r="U59" s="8">
        <f t="shared" si="1"/>
        <v>-2.8444350842762527E-2</v>
      </c>
    </row>
    <row r="60" spans="1:21" ht="21" x14ac:dyDescent="0.55000000000000004">
      <c r="A60" s="2" t="s">
        <v>153</v>
      </c>
      <c r="C60" s="7">
        <v>0</v>
      </c>
      <c r="D60" s="7"/>
      <c r="E60" s="7">
        <v>0</v>
      </c>
      <c r="F60" s="7"/>
      <c r="G60" s="7">
        <v>0</v>
      </c>
      <c r="H60" s="7"/>
      <c r="I60" s="7">
        <v>0</v>
      </c>
      <c r="K60" s="8">
        <v>0</v>
      </c>
      <c r="M60" s="14">
        <v>0</v>
      </c>
      <c r="N60" s="7"/>
      <c r="O60" s="7">
        <v>0</v>
      </c>
      <c r="P60" s="7"/>
      <c r="Q60" s="7">
        <f>198679116-32</f>
        <v>198679084</v>
      </c>
      <c r="R60" s="7"/>
      <c r="S60" s="7">
        <f t="shared" si="0"/>
        <v>198679084</v>
      </c>
      <c r="U60" s="8">
        <f t="shared" si="1"/>
        <v>3.9633105352988168E-4</v>
      </c>
    </row>
    <row r="61" spans="1:21" ht="21" x14ac:dyDescent="0.55000000000000004">
      <c r="A61" s="2" t="s">
        <v>51</v>
      </c>
      <c r="C61" s="7">
        <v>10287727540</v>
      </c>
      <c r="D61" s="7"/>
      <c r="E61" s="7">
        <v>2866182866</v>
      </c>
      <c r="F61" s="7"/>
      <c r="G61" s="7">
        <v>0</v>
      </c>
      <c r="H61" s="7"/>
      <c r="I61" s="7">
        <v>13153910406</v>
      </c>
      <c r="K61" s="8">
        <v>4.1300000000000003E-2</v>
      </c>
      <c r="M61" s="14">
        <v>10287727540</v>
      </c>
      <c r="N61" s="7"/>
      <c r="O61" s="7">
        <v>2866182866</v>
      </c>
      <c r="P61" s="7"/>
      <c r="Q61" s="7">
        <v>0</v>
      </c>
      <c r="R61" s="7"/>
      <c r="S61" s="7">
        <f t="shared" si="0"/>
        <v>13153910406</v>
      </c>
      <c r="U61" s="8">
        <f t="shared" si="1"/>
        <v>2.6239818828879106E-2</v>
      </c>
    </row>
    <row r="62" spans="1:21" ht="21" x14ac:dyDescent="0.55000000000000004">
      <c r="A62" s="2" t="s">
        <v>31</v>
      </c>
      <c r="C62" s="7">
        <v>0</v>
      </c>
      <c r="D62" s="7"/>
      <c r="E62" s="7">
        <v>10223827231</v>
      </c>
      <c r="F62" s="7"/>
      <c r="G62" s="7">
        <v>0</v>
      </c>
      <c r="H62" s="7"/>
      <c r="I62" s="7">
        <v>10223827231</v>
      </c>
      <c r="K62" s="8">
        <v>3.2099999999999997E-2</v>
      </c>
      <c r="M62" s="14">
        <v>2212647273</v>
      </c>
      <c r="N62" s="7"/>
      <c r="O62" s="7">
        <v>-82621807599</v>
      </c>
      <c r="P62" s="7"/>
      <c r="Q62" s="7">
        <v>0</v>
      </c>
      <c r="R62" s="7"/>
      <c r="S62" s="7">
        <f t="shared" si="0"/>
        <v>-80409160326</v>
      </c>
      <c r="U62" s="8">
        <f t="shared" si="1"/>
        <v>-0.16040262811689199</v>
      </c>
    </row>
    <row r="63" spans="1:21" ht="21" x14ac:dyDescent="0.55000000000000004">
      <c r="A63" s="2" t="s">
        <v>33</v>
      </c>
      <c r="C63" s="7">
        <v>0</v>
      </c>
      <c r="D63" s="7"/>
      <c r="E63" s="7">
        <v>17408797650</v>
      </c>
      <c r="F63" s="7"/>
      <c r="G63" s="7">
        <v>0</v>
      </c>
      <c r="H63" s="7"/>
      <c r="I63" s="7">
        <v>17408797650</v>
      </c>
      <c r="K63" s="8">
        <v>5.4699999999999999E-2</v>
      </c>
      <c r="M63" s="14">
        <v>6640000000</v>
      </c>
      <c r="N63" s="7"/>
      <c r="O63" s="7">
        <v>-330024600</v>
      </c>
      <c r="P63" s="7"/>
      <c r="Q63" s="7">
        <v>0</v>
      </c>
      <c r="R63" s="7"/>
      <c r="S63" s="7">
        <f t="shared" si="0"/>
        <v>6309975400</v>
      </c>
      <c r="U63" s="8">
        <f t="shared" si="1"/>
        <v>1.2587330018240051E-2</v>
      </c>
    </row>
    <row r="64" spans="1:21" ht="21" x14ac:dyDescent="0.55000000000000004">
      <c r="A64" s="2" t="s">
        <v>37</v>
      </c>
      <c r="C64" s="7">
        <v>1096650797</v>
      </c>
      <c r="D64" s="7"/>
      <c r="E64" s="7">
        <v>10115209404</v>
      </c>
      <c r="F64" s="7"/>
      <c r="G64" s="7">
        <v>0</v>
      </c>
      <c r="H64" s="7"/>
      <c r="I64" s="7">
        <v>11211860201</v>
      </c>
      <c r="K64" s="8">
        <v>3.5200000000000002E-2</v>
      </c>
      <c r="M64" s="14">
        <v>1096650797</v>
      </c>
      <c r="N64" s="7"/>
      <c r="O64" s="7">
        <v>-25599250898</v>
      </c>
      <c r="P64" s="7"/>
      <c r="Q64" s="7">
        <v>0</v>
      </c>
      <c r="R64" s="7"/>
      <c r="S64" s="7">
        <f t="shared" si="0"/>
        <v>-24502600101</v>
      </c>
      <c r="U64" s="8">
        <f t="shared" si="1"/>
        <v>-4.8878528714430325E-2</v>
      </c>
    </row>
    <row r="65" spans="1:21" ht="21" x14ac:dyDescent="0.55000000000000004">
      <c r="A65" s="2" t="s">
        <v>46</v>
      </c>
      <c r="C65" s="7">
        <v>79123154</v>
      </c>
      <c r="D65" s="7"/>
      <c r="E65" s="7">
        <v>-1438763747</v>
      </c>
      <c r="F65" s="7"/>
      <c r="G65" s="7">
        <v>0</v>
      </c>
      <c r="H65" s="7"/>
      <c r="I65" s="7">
        <v>-1359640593</v>
      </c>
      <c r="K65" s="8">
        <v>-4.3E-3</v>
      </c>
      <c r="M65" s="14">
        <v>79123154</v>
      </c>
      <c r="N65" s="7"/>
      <c r="O65" s="7">
        <v>-1438763747</v>
      </c>
      <c r="P65" s="7"/>
      <c r="Q65" s="7">
        <v>0</v>
      </c>
      <c r="R65" s="7"/>
      <c r="S65" s="7">
        <f t="shared" si="0"/>
        <v>-1359640593</v>
      </c>
      <c r="U65" s="8">
        <f t="shared" si="1"/>
        <v>-2.7122522300620385E-3</v>
      </c>
    </row>
    <row r="66" spans="1:21" ht="21" x14ac:dyDescent="0.55000000000000004">
      <c r="A66" s="2" t="s">
        <v>26</v>
      </c>
      <c r="C66" s="7">
        <v>0</v>
      </c>
      <c r="D66" s="7"/>
      <c r="E66" s="7">
        <v>5066929563</v>
      </c>
      <c r="F66" s="7"/>
      <c r="G66" s="7">
        <v>0</v>
      </c>
      <c r="H66" s="7"/>
      <c r="I66" s="7">
        <v>5066929563</v>
      </c>
      <c r="K66" s="8">
        <v>1.5900000000000001E-2</v>
      </c>
      <c r="M66" s="14">
        <v>1599098937</v>
      </c>
      <c r="N66" s="7"/>
      <c r="O66" s="7">
        <v>217083834</v>
      </c>
      <c r="P66" s="7"/>
      <c r="Q66" s="7">
        <v>0</v>
      </c>
      <c r="R66" s="7"/>
      <c r="S66" s="7">
        <f t="shared" si="0"/>
        <v>1816182771</v>
      </c>
      <c r="U66" s="8">
        <f t="shared" si="1"/>
        <v>3.6229763925892159E-3</v>
      </c>
    </row>
    <row r="67" spans="1:21" ht="21" x14ac:dyDescent="0.55000000000000004">
      <c r="A67" s="2" t="s">
        <v>25</v>
      </c>
      <c r="C67" s="7">
        <v>0</v>
      </c>
      <c r="D67" s="7"/>
      <c r="E67" s="7">
        <v>5995523</v>
      </c>
      <c r="F67" s="7"/>
      <c r="G67" s="7">
        <v>0</v>
      </c>
      <c r="H67" s="7"/>
      <c r="I67" s="7">
        <v>5995523</v>
      </c>
      <c r="K67" s="8">
        <v>0</v>
      </c>
      <c r="M67" s="14">
        <v>71802500</v>
      </c>
      <c r="N67" s="7"/>
      <c r="O67" s="7">
        <v>556272939</v>
      </c>
      <c r="P67" s="7"/>
      <c r="Q67" s="7">
        <v>0</v>
      </c>
      <c r="R67" s="7"/>
      <c r="S67" s="7">
        <f t="shared" si="0"/>
        <v>628075439</v>
      </c>
      <c r="U67" s="8">
        <f t="shared" si="1"/>
        <v>1.2529039062567499E-3</v>
      </c>
    </row>
    <row r="68" spans="1:21" ht="21" x14ac:dyDescent="0.55000000000000004">
      <c r="A68" s="2" t="s">
        <v>47</v>
      </c>
      <c r="C68" s="7">
        <v>256216509</v>
      </c>
      <c r="D68" s="7"/>
      <c r="E68" s="7">
        <v>-213604308</v>
      </c>
      <c r="F68" s="7"/>
      <c r="G68" s="7">
        <v>0</v>
      </c>
      <c r="H68" s="7"/>
      <c r="I68" s="7">
        <v>42612201</v>
      </c>
      <c r="K68" s="8">
        <v>1E-4</v>
      </c>
      <c r="M68" s="14">
        <v>256216509</v>
      </c>
      <c r="N68" s="7"/>
      <c r="O68" s="7">
        <v>-213604308</v>
      </c>
      <c r="P68" s="7"/>
      <c r="Q68" s="7">
        <v>0</v>
      </c>
      <c r="R68" s="7"/>
      <c r="S68" s="7">
        <f t="shared" si="0"/>
        <v>42612201</v>
      </c>
      <c r="U68" s="8">
        <f t="shared" si="1"/>
        <v>8.5004109016111013E-5</v>
      </c>
    </row>
    <row r="69" spans="1:21" ht="21" x14ac:dyDescent="0.55000000000000004">
      <c r="A69" s="2" t="s">
        <v>53</v>
      </c>
      <c r="C69" s="7">
        <v>0</v>
      </c>
      <c r="D69" s="7"/>
      <c r="E69" s="7">
        <v>333463797</v>
      </c>
      <c r="F69" s="7"/>
      <c r="G69" s="7">
        <v>0</v>
      </c>
      <c r="H69" s="7"/>
      <c r="I69" s="7">
        <v>333463797</v>
      </c>
      <c r="K69" s="8">
        <v>1E-3</v>
      </c>
      <c r="M69" s="14">
        <v>0</v>
      </c>
      <c r="N69" s="7"/>
      <c r="O69" s="7">
        <v>333463797</v>
      </c>
      <c r="P69" s="7"/>
      <c r="Q69" s="7">
        <v>0</v>
      </c>
      <c r="R69" s="7"/>
      <c r="S69" s="7">
        <f t="shared" si="0"/>
        <v>333463797</v>
      </c>
      <c r="U69" s="8">
        <f t="shared" si="1"/>
        <v>6.6520368082170441E-4</v>
      </c>
    </row>
    <row r="70" spans="1:21" ht="21" x14ac:dyDescent="0.55000000000000004">
      <c r="A70" s="2" t="s">
        <v>15</v>
      </c>
      <c r="C70" s="7">
        <v>0</v>
      </c>
      <c r="D70" s="7"/>
      <c r="E70" s="7">
        <v>6435479700</v>
      </c>
      <c r="F70" s="7"/>
      <c r="G70" s="7">
        <v>0</v>
      </c>
      <c r="H70" s="7"/>
      <c r="I70" s="7">
        <v>6435479700</v>
      </c>
      <c r="K70" s="8">
        <v>2.0199999999999999E-2</v>
      </c>
      <c r="M70" s="14">
        <v>0</v>
      </c>
      <c r="N70" s="7"/>
      <c r="O70" s="7">
        <v>-19672902630</v>
      </c>
      <c r="P70" s="7"/>
      <c r="Q70" s="7">
        <v>0</v>
      </c>
      <c r="R70" s="7"/>
      <c r="S70" s="7">
        <f t="shared" si="0"/>
        <v>-19672902630</v>
      </c>
      <c r="U70" s="8">
        <f t="shared" si="1"/>
        <v>-3.9244101937467558E-2</v>
      </c>
    </row>
    <row r="71" spans="1:21" ht="21" x14ac:dyDescent="0.55000000000000004">
      <c r="A71" s="2" t="s">
        <v>59</v>
      </c>
      <c r="C71" s="7">
        <v>0</v>
      </c>
      <c r="D71" s="7"/>
      <c r="E71" s="7">
        <v>370573633</v>
      </c>
      <c r="F71" s="7"/>
      <c r="G71" s="7">
        <v>0</v>
      </c>
      <c r="H71" s="7"/>
      <c r="I71" s="7">
        <v>370573633</v>
      </c>
      <c r="K71" s="8">
        <v>1.1999999999999999E-3</v>
      </c>
      <c r="M71" s="14">
        <v>0</v>
      </c>
      <c r="N71" s="7"/>
      <c r="O71" s="7">
        <v>370573633</v>
      </c>
      <c r="P71" s="7"/>
      <c r="Q71" s="7">
        <v>0</v>
      </c>
      <c r="R71" s="7"/>
      <c r="S71" s="7">
        <f t="shared" si="0"/>
        <v>370573633</v>
      </c>
      <c r="U71" s="8">
        <f t="shared" si="1"/>
        <v>7.3923150550304385E-4</v>
      </c>
    </row>
    <row r="72" spans="1:21" ht="21" x14ac:dyDescent="0.55000000000000004">
      <c r="A72" s="2" t="s">
        <v>55</v>
      </c>
      <c r="C72" s="7">
        <v>0</v>
      </c>
      <c r="D72" s="7"/>
      <c r="E72" s="7">
        <v>2653469686</v>
      </c>
      <c r="F72" s="7"/>
      <c r="G72" s="7">
        <v>0</v>
      </c>
      <c r="H72" s="7"/>
      <c r="I72" s="7">
        <v>2653469686</v>
      </c>
      <c r="K72" s="8">
        <v>8.3000000000000001E-3</v>
      </c>
      <c r="M72" s="14">
        <v>0</v>
      </c>
      <c r="N72" s="7"/>
      <c r="O72" s="7">
        <v>2653469686</v>
      </c>
      <c r="P72" s="7"/>
      <c r="Q72" s="7">
        <v>0</v>
      </c>
      <c r="R72" s="7"/>
      <c r="S72" s="7">
        <f t="shared" si="0"/>
        <v>2653469686</v>
      </c>
      <c r="U72" s="8">
        <f t="shared" si="1"/>
        <v>5.293221686898779E-3</v>
      </c>
    </row>
    <row r="73" spans="1:21" ht="21" x14ac:dyDescent="0.55000000000000004">
      <c r="A73" s="2" t="s">
        <v>50</v>
      </c>
      <c r="C73" s="7">
        <v>0</v>
      </c>
      <c r="D73" s="7"/>
      <c r="E73" s="7">
        <v>6195474117</v>
      </c>
      <c r="F73" s="7"/>
      <c r="G73" s="7">
        <v>0</v>
      </c>
      <c r="H73" s="7"/>
      <c r="I73" s="7">
        <v>6195474117</v>
      </c>
      <c r="K73" s="8">
        <v>1.95E-2</v>
      </c>
      <c r="M73" s="14">
        <v>0</v>
      </c>
      <c r="N73" s="7"/>
      <c r="O73" s="7">
        <v>6195474117</v>
      </c>
      <c r="P73" s="7"/>
      <c r="Q73" s="7">
        <v>0</v>
      </c>
      <c r="R73" s="7"/>
      <c r="S73" s="7">
        <f t="shared" ref="S73:S77" si="3">M73+O73+Q73</f>
        <v>6195474117</v>
      </c>
      <c r="U73" s="8">
        <f t="shared" ref="U73:U79" si="4">S73/(501295778442)</f>
        <v>1.2358919391372488E-2</v>
      </c>
    </row>
    <row r="74" spans="1:21" ht="21" x14ac:dyDescent="0.55000000000000004">
      <c r="A74" s="2" t="s">
        <v>48</v>
      </c>
      <c r="C74" s="7">
        <v>0</v>
      </c>
      <c r="D74" s="7"/>
      <c r="E74" s="7">
        <v>278512421</v>
      </c>
      <c r="F74" s="7"/>
      <c r="G74" s="7">
        <v>0</v>
      </c>
      <c r="H74" s="7"/>
      <c r="I74" s="7">
        <v>278512421</v>
      </c>
      <c r="K74" s="8">
        <v>8.9999999999999998E-4</v>
      </c>
      <c r="M74" s="14">
        <v>0</v>
      </c>
      <c r="N74" s="7"/>
      <c r="O74" s="7">
        <v>278512421</v>
      </c>
      <c r="P74" s="7"/>
      <c r="Q74" s="7">
        <v>0</v>
      </c>
      <c r="R74" s="7"/>
      <c r="S74" s="7">
        <f t="shared" si="3"/>
        <v>278512421</v>
      </c>
      <c r="U74" s="8">
        <f t="shared" si="4"/>
        <v>5.5558501183792424E-4</v>
      </c>
    </row>
    <row r="75" spans="1:21" ht="21" x14ac:dyDescent="0.55000000000000004">
      <c r="A75" s="2" t="s">
        <v>56</v>
      </c>
      <c r="C75" s="7">
        <v>0</v>
      </c>
      <c r="D75" s="7"/>
      <c r="E75" s="7">
        <v>5684709025</v>
      </c>
      <c r="F75" s="7"/>
      <c r="G75" s="7">
        <v>0</v>
      </c>
      <c r="H75" s="7"/>
      <c r="I75" s="7">
        <v>5684709025</v>
      </c>
      <c r="K75" s="8">
        <v>1.7899999999999999E-2</v>
      </c>
      <c r="M75" s="14">
        <v>0</v>
      </c>
      <c r="N75" s="7"/>
      <c r="O75" s="7">
        <v>5684709025</v>
      </c>
      <c r="P75" s="7"/>
      <c r="Q75" s="7">
        <v>0</v>
      </c>
      <c r="R75" s="7"/>
      <c r="S75" s="7">
        <f t="shared" si="3"/>
        <v>5684709025</v>
      </c>
      <c r="U75" s="8">
        <f t="shared" si="4"/>
        <v>1.134002971791976E-2</v>
      </c>
    </row>
    <row r="76" spans="1:21" ht="21" x14ac:dyDescent="0.55000000000000004">
      <c r="A76" s="2" t="s">
        <v>43</v>
      </c>
      <c r="C76" s="7">
        <v>0</v>
      </c>
      <c r="D76" s="7"/>
      <c r="E76" s="7">
        <v>365461444</v>
      </c>
      <c r="F76" s="7"/>
      <c r="G76" s="7">
        <v>0</v>
      </c>
      <c r="H76" s="7"/>
      <c r="I76" s="7">
        <v>365461444</v>
      </c>
      <c r="K76" s="8">
        <v>1.1000000000000001E-3</v>
      </c>
      <c r="M76" s="14">
        <v>0</v>
      </c>
      <c r="N76" s="7"/>
      <c r="O76" s="7">
        <v>365461444</v>
      </c>
      <c r="P76" s="7"/>
      <c r="Q76" s="7">
        <v>0</v>
      </c>
      <c r="R76" s="7"/>
      <c r="S76" s="7">
        <f t="shared" si="3"/>
        <v>365461444</v>
      </c>
      <c r="U76" s="8">
        <f t="shared" si="4"/>
        <v>7.2903355606910214E-4</v>
      </c>
    </row>
    <row r="77" spans="1:21" ht="21" x14ac:dyDescent="0.55000000000000004">
      <c r="A77" s="2" t="s">
        <v>44</v>
      </c>
      <c r="C77" s="7">
        <v>0</v>
      </c>
      <c r="D77" s="7"/>
      <c r="E77" s="7">
        <v>-87978695</v>
      </c>
      <c r="F77" s="7"/>
      <c r="G77" s="7">
        <v>0</v>
      </c>
      <c r="H77" s="7"/>
      <c r="I77" s="7">
        <v>-87978695</v>
      </c>
      <c r="K77" s="8">
        <v>-2.9999999999999997E-4</v>
      </c>
      <c r="M77" s="14">
        <v>0</v>
      </c>
      <c r="N77" s="7"/>
      <c r="O77" s="7">
        <v>-87978695</v>
      </c>
      <c r="P77" s="7"/>
      <c r="Q77" s="7">
        <v>0</v>
      </c>
      <c r="R77" s="7"/>
      <c r="S77" s="7">
        <f t="shared" si="3"/>
        <v>-87978695</v>
      </c>
      <c r="U77" s="8">
        <f t="shared" si="4"/>
        <v>-1.7550256511920568E-4</v>
      </c>
    </row>
    <row r="78" spans="1:21" ht="21" x14ac:dyDescent="0.55000000000000004">
      <c r="A78" s="2" t="s">
        <v>52</v>
      </c>
      <c r="C78" s="7">
        <v>0</v>
      </c>
      <c r="D78" s="7"/>
      <c r="E78" s="7">
        <v>1920213367</v>
      </c>
      <c r="F78" s="7"/>
      <c r="G78" s="7">
        <v>0</v>
      </c>
      <c r="H78" s="7"/>
      <c r="I78" s="7">
        <v>1920213367</v>
      </c>
      <c r="K78" s="8">
        <v>6.0000000000000001E-3</v>
      </c>
      <c r="M78" s="14">
        <v>0</v>
      </c>
      <c r="N78" s="7"/>
      <c r="O78" s="7">
        <v>1920213367</v>
      </c>
      <c r="P78" s="7"/>
      <c r="Q78" s="7">
        <v>0</v>
      </c>
      <c r="R78" s="7"/>
      <c r="S78" s="7">
        <f>M78+O78+Q78</f>
        <v>1920213367</v>
      </c>
      <c r="U78" s="8">
        <f t="shared" si="4"/>
        <v>3.8304997759365115E-3</v>
      </c>
    </row>
    <row r="79" spans="1:21" ht="21" x14ac:dyDescent="0.55000000000000004">
      <c r="A79" s="2" t="s">
        <v>45</v>
      </c>
      <c r="C79" s="7">
        <v>0</v>
      </c>
      <c r="D79" s="7"/>
      <c r="E79" s="7">
        <f>4632001093-4</f>
        <v>4632001089</v>
      </c>
      <c r="F79" s="7"/>
      <c r="G79" s="7">
        <v>0</v>
      </c>
      <c r="H79" s="7"/>
      <c r="I79" s="7">
        <f>4632001093-4</f>
        <v>4632001089</v>
      </c>
      <c r="K79" s="8">
        <v>1.46E-2</v>
      </c>
      <c r="M79" s="14">
        <v>0</v>
      </c>
      <c r="N79" s="7"/>
      <c r="O79" s="7">
        <f>4632001093-13</f>
        <v>4632001080</v>
      </c>
      <c r="P79" s="7"/>
      <c r="Q79" s="7">
        <v>0</v>
      </c>
      <c r="R79" s="7"/>
      <c r="S79" s="7">
        <f>M79+O79+Q79</f>
        <v>4632001080</v>
      </c>
      <c r="U79" s="8">
        <f t="shared" si="4"/>
        <v>9.2400560291890088E-3</v>
      </c>
    </row>
    <row r="80" spans="1:21" ht="19.5" thickBot="1" x14ac:dyDescent="0.5">
      <c r="C80" s="9">
        <f>SUM(C8:C79)</f>
        <v>50072634113</v>
      </c>
      <c r="D80" s="7"/>
      <c r="E80" s="9">
        <f>SUM(E8:E79)</f>
        <v>334127549937</v>
      </c>
      <c r="F80" s="7"/>
      <c r="G80" s="9">
        <f>SUM(G8:G79)</f>
        <v>-73444895971</v>
      </c>
      <c r="H80" s="7"/>
      <c r="I80" s="9">
        <f>SUM(I8:I79)</f>
        <v>310755288079</v>
      </c>
      <c r="K80" s="12">
        <f>SUM(K8:K79)</f>
        <v>0.97589999999999999</v>
      </c>
      <c r="M80" s="15">
        <f>SUM(M8:M79)</f>
        <v>88465521958</v>
      </c>
      <c r="N80" s="7"/>
      <c r="O80" s="9">
        <f>SUM(O8:O79)</f>
        <v>-277567517099</v>
      </c>
      <c r="P80" s="7"/>
      <c r="Q80" s="9">
        <f>SUM(Q8:Q79)</f>
        <v>-337956835131</v>
      </c>
      <c r="R80" s="7"/>
      <c r="S80" s="9">
        <f>SUM(S8:S79)</f>
        <v>-527058830272</v>
      </c>
      <c r="U80" s="22">
        <f>SUM(U8:U79)</f>
        <v>-1.0511918976458323</v>
      </c>
    </row>
    <row r="81" spans="9:19" ht="19.5" thickTop="1" x14ac:dyDescent="0.45">
      <c r="I81" s="6"/>
      <c r="S81" s="6"/>
    </row>
    <row r="82" spans="9:19" x14ac:dyDescent="0.45">
      <c r="S82" s="6"/>
    </row>
    <row r="83" spans="9:19" x14ac:dyDescent="0.45">
      <c r="M83" s="30"/>
      <c r="S83" s="6"/>
    </row>
  </sheetData>
  <mergeCells count="16">
    <mergeCell ref="A2:U2"/>
    <mergeCell ref="A3:U3"/>
    <mergeCell ref="A4:U4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  <pageSetup scale="3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H15"/>
  <sheetViews>
    <sheetView rightToLeft="1" view="pageBreakPreview" zoomScale="90" zoomScaleNormal="100" zoomScaleSheetLayoutView="90" workbookViewId="0">
      <selection activeCell="I25" sqref="I25"/>
    </sheetView>
  </sheetViews>
  <sheetFormatPr defaultRowHeight="18.75" x14ac:dyDescent="0.45"/>
  <cols>
    <col min="1" max="1" width="22.5703125" style="1" bestFit="1" customWidth="1"/>
    <col min="2" max="2" width="1" style="1" customWidth="1"/>
    <col min="3" max="3" width="24.42578125" style="1" bestFit="1" customWidth="1"/>
    <col min="4" max="4" width="1" style="1" customWidth="1"/>
    <col min="5" max="5" width="41.28515625" style="1" bestFit="1" customWidth="1"/>
    <col min="6" max="6" width="1.42578125" style="1" customWidth="1"/>
    <col min="7" max="7" width="41.28515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8" ht="30" x14ac:dyDescent="0.45">
      <c r="A2" s="24" t="s">
        <v>0</v>
      </c>
      <c r="B2" s="24"/>
      <c r="C2" s="24"/>
      <c r="D2" s="24"/>
      <c r="E2" s="24"/>
      <c r="F2" s="24"/>
      <c r="G2" s="24"/>
    </row>
    <row r="3" spans="1:8" ht="30" x14ac:dyDescent="0.45">
      <c r="A3" s="24" t="s">
        <v>92</v>
      </c>
      <c r="B3" s="24"/>
      <c r="C3" s="24"/>
      <c r="D3" s="24"/>
      <c r="E3" s="24"/>
      <c r="F3" s="24"/>
      <c r="G3" s="24"/>
    </row>
    <row r="4" spans="1:8" ht="30" x14ac:dyDescent="0.45">
      <c r="A4" s="24" t="s">
        <v>2</v>
      </c>
      <c r="B4" s="24"/>
      <c r="C4" s="24"/>
      <c r="D4" s="24"/>
      <c r="E4" s="24"/>
      <c r="F4" s="24"/>
      <c r="G4" s="24"/>
    </row>
    <row r="6" spans="1:8" ht="30" x14ac:dyDescent="0.45">
      <c r="A6" s="28" t="s">
        <v>158</v>
      </c>
      <c r="B6" s="28" t="s">
        <v>158</v>
      </c>
      <c r="C6" s="28" t="s">
        <v>158</v>
      </c>
      <c r="E6" s="5" t="s">
        <v>94</v>
      </c>
      <c r="F6" s="13"/>
      <c r="G6" s="28" t="s">
        <v>95</v>
      </c>
      <c r="H6" s="28" t="s">
        <v>95</v>
      </c>
    </row>
    <row r="7" spans="1:8" ht="30" x14ac:dyDescent="0.45">
      <c r="A7" s="28" t="s">
        <v>159</v>
      </c>
      <c r="C7" s="28" t="s">
        <v>65</v>
      </c>
      <c r="E7" s="28" t="s">
        <v>160</v>
      </c>
      <c r="G7" s="28" t="s">
        <v>160</v>
      </c>
    </row>
    <row r="8" spans="1:8" ht="21" x14ac:dyDescent="0.55000000000000004">
      <c r="A8" s="2" t="s">
        <v>71</v>
      </c>
      <c r="C8" s="11" t="s">
        <v>72</v>
      </c>
      <c r="E8" s="7">
        <v>154977329</v>
      </c>
      <c r="F8" s="7"/>
      <c r="G8" s="7">
        <v>284563097</v>
      </c>
    </row>
    <row r="9" spans="1:8" ht="21" x14ac:dyDescent="0.55000000000000004">
      <c r="A9" s="2" t="s">
        <v>75</v>
      </c>
      <c r="C9" s="11" t="s">
        <v>76</v>
      </c>
      <c r="E9" s="7">
        <v>123625</v>
      </c>
      <c r="F9" s="7"/>
      <c r="G9" s="7">
        <v>2251544</v>
      </c>
    </row>
    <row r="10" spans="1:8" ht="21" x14ac:dyDescent="0.55000000000000004">
      <c r="A10" s="2" t="s">
        <v>78</v>
      </c>
      <c r="C10" s="11" t="s">
        <v>79</v>
      </c>
      <c r="E10" s="7">
        <v>33769</v>
      </c>
      <c r="F10" s="7"/>
      <c r="G10" s="7">
        <v>198668</v>
      </c>
    </row>
    <row r="11" spans="1:8" ht="21" x14ac:dyDescent="0.55000000000000004">
      <c r="A11" s="2" t="s">
        <v>81</v>
      </c>
      <c r="C11" s="11" t="s">
        <v>82</v>
      </c>
      <c r="E11" s="7">
        <v>-298658</v>
      </c>
      <c r="F11" s="7"/>
      <c r="G11" s="7">
        <v>-102839396</v>
      </c>
    </row>
    <row r="12" spans="1:8" ht="21" x14ac:dyDescent="0.55000000000000004">
      <c r="A12" s="2" t="s">
        <v>101</v>
      </c>
      <c r="C12" s="11" t="s">
        <v>161</v>
      </c>
      <c r="E12" s="7">
        <v>0</v>
      </c>
      <c r="F12" s="7"/>
      <c r="G12" s="7">
        <v>4613698630</v>
      </c>
    </row>
    <row r="13" spans="1:8" ht="19.5" thickBot="1" x14ac:dyDescent="0.5">
      <c r="E13" s="9">
        <f>SUM(E8:E12)</f>
        <v>154836065</v>
      </c>
      <c r="F13" s="7"/>
      <c r="G13" s="9">
        <f>SUM(G8:G12)</f>
        <v>4797872543</v>
      </c>
    </row>
    <row r="14" spans="1:8" ht="19.5" thickTop="1" x14ac:dyDescent="0.45">
      <c r="E14" s="16"/>
      <c r="F14" s="18"/>
      <c r="G14" s="16"/>
    </row>
    <row r="15" spans="1:8" x14ac:dyDescent="0.45">
      <c r="E15" s="16"/>
      <c r="F15" s="18"/>
      <c r="G15" s="16"/>
    </row>
  </sheetData>
  <mergeCells count="9">
    <mergeCell ref="A2:G2"/>
    <mergeCell ref="A3:G3"/>
    <mergeCell ref="A4:G4"/>
    <mergeCell ref="A7"/>
    <mergeCell ref="C7"/>
    <mergeCell ref="A6:C6"/>
    <mergeCell ref="E7"/>
    <mergeCell ref="G7"/>
    <mergeCell ref="G6:H6"/>
  </mergeCells>
  <pageMargins left="0.7" right="0.7" top="0.75" bottom="0.75" header="0.3" footer="0.3"/>
  <pageSetup scale="6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6"/>
  <sheetViews>
    <sheetView rightToLeft="1" view="pageBreakPreview" zoomScale="110" zoomScaleNormal="100" zoomScaleSheetLayoutView="110" workbookViewId="0">
      <selection activeCell="C12" sqref="C12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2.570312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24" t="s">
        <v>0</v>
      </c>
      <c r="B2" s="24"/>
      <c r="C2" s="24"/>
      <c r="D2" s="24"/>
      <c r="E2" s="24"/>
    </row>
    <row r="3" spans="1:5" ht="30" x14ac:dyDescent="0.45">
      <c r="A3" s="24" t="s">
        <v>92</v>
      </c>
      <c r="B3" s="24"/>
      <c r="C3" s="24"/>
      <c r="D3" s="24"/>
      <c r="E3" s="24"/>
    </row>
    <row r="4" spans="1:5" ht="30" x14ac:dyDescent="0.45">
      <c r="A4" s="24" t="s">
        <v>2</v>
      </c>
      <c r="B4" s="24"/>
      <c r="C4" s="24"/>
      <c r="D4" s="24"/>
      <c r="E4" s="24"/>
    </row>
    <row r="6" spans="1:5" ht="30" x14ac:dyDescent="0.45">
      <c r="A6" s="25" t="s">
        <v>162</v>
      </c>
      <c r="C6" s="28" t="s">
        <v>94</v>
      </c>
      <c r="E6" s="28" t="s">
        <v>6</v>
      </c>
    </row>
    <row r="7" spans="1:5" ht="30" x14ac:dyDescent="0.45">
      <c r="A7" s="27" t="s">
        <v>162</v>
      </c>
      <c r="C7" s="28" t="s">
        <v>68</v>
      </c>
      <c r="E7" s="28" t="s">
        <v>68</v>
      </c>
    </row>
    <row r="8" spans="1:5" ht="21" x14ac:dyDescent="0.55000000000000004">
      <c r="A8" s="2" t="s">
        <v>162</v>
      </c>
      <c r="C8" s="6">
        <f>C13+E13</f>
        <v>182699419</v>
      </c>
      <c r="D8" s="7"/>
      <c r="E8" s="7">
        <v>442568441</v>
      </c>
    </row>
    <row r="9" spans="1:5" ht="21" x14ac:dyDescent="0.55000000000000004">
      <c r="A9" s="2" t="s">
        <v>163</v>
      </c>
      <c r="C9" s="7">
        <v>0</v>
      </c>
      <c r="D9" s="7"/>
      <c r="E9" s="7">
        <v>1103641</v>
      </c>
    </row>
    <row r="10" spans="1:5" ht="21" x14ac:dyDescent="0.55000000000000004">
      <c r="A10" s="2" t="s">
        <v>164</v>
      </c>
      <c r="C10" s="7">
        <v>151266523</v>
      </c>
      <c r="D10" s="7"/>
      <c r="E10" s="7">
        <v>571018546</v>
      </c>
    </row>
    <row r="11" spans="1:5" ht="21.75" thickBot="1" x14ac:dyDescent="0.6">
      <c r="A11" s="2" t="s">
        <v>60</v>
      </c>
      <c r="C11" s="9">
        <f>SUM(C8:C10)</f>
        <v>333965942</v>
      </c>
      <c r="D11" s="7"/>
      <c r="E11" s="9">
        <v>1014690628</v>
      </c>
    </row>
    <row r="12" spans="1:5" ht="19.5" thickTop="1" x14ac:dyDescent="0.45">
      <c r="C12" s="16"/>
      <c r="D12" s="18"/>
      <c r="E12" s="16"/>
    </row>
    <row r="13" spans="1:5" x14ac:dyDescent="0.45">
      <c r="C13" s="20">
        <v>175235110</v>
      </c>
      <c r="D13" s="21"/>
      <c r="E13" s="20">
        <v>7464309</v>
      </c>
    </row>
    <row r="14" spans="1:5" x14ac:dyDescent="0.45">
      <c r="C14" s="16"/>
      <c r="D14" s="18"/>
      <c r="E14" s="16"/>
    </row>
    <row r="15" spans="1:5" x14ac:dyDescent="0.45">
      <c r="C15" s="18"/>
      <c r="D15" s="18"/>
      <c r="E15" s="16"/>
    </row>
    <row r="16" spans="1:5" x14ac:dyDescent="0.45">
      <c r="C16" s="18"/>
      <c r="D16" s="18"/>
      <c r="E16" s="18"/>
    </row>
  </sheetData>
  <mergeCells count="8">
    <mergeCell ref="A2:E2"/>
    <mergeCell ref="A3:E3"/>
    <mergeCell ref="A4:E4"/>
    <mergeCell ref="E7"/>
    <mergeCell ref="E6"/>
    <mergeCell ref="A6:A7"/>
    <mergeCell ref="C7"/>
    <mergeCell ref="C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'سرمایه‌گذاری در سهام'!Print_Area</vt:lpstr>
      <vt:lpstr>'سود اوراق بهادار و سپرده بانکی'!Print_Area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 Falsafy</dc:creator>
  <cp:lastModifiedBy>Samaneh Khanbeigy</cp:lastModifiedBy>
  <cp:lastPrinted>2021-07-28T06:43:28Z</cp:lastPrinted>
  <dcterms:created xsi:type="dcterms:W3CDTF">2021-07-27T05:05:02Z</dcterms:created>
  <dcterms:modified xsi:type="dcterms:W3CDTF">2021-08-01T07:39:42Z</dcterms:modified>
</cp:coreProperties>
</file>