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"/>
    </mc:Choice>
  </mc:AlternateContent>
  <xr:revisionPtr revIDLastSave="0" documentId="13_ncr:1_{4ED82608-4A80-4462-A0E4-F1F2C39445B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5">'درآمد ناشی از فروش'!$A$1:$Q$77</definedName>
    <definedName name="_xlnm.Print_Area" localSheetId="6">'سرمایه‌گذاری در سهام'!$A$1:$U$98</definedName>
    <definedName name="_xlnm.Print_Area" localSheetId="0">سهام!$A$1:$Y$65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E11" i="14"/>
  <c r="E13" i="13"/>
  <c r="I13" i="13"/>
  <c r="K98" i="11"/>
  <c r="U98" i="11"/>
  <c r="Q75" i="11"/>
  <c r="Q98" i="11" s="1"/>
  <c r="O97" i="11"/>
  <c r="S97" i="11" s="1"/>
  <c r="S71" i="11"/>
  <c r="S72" i="11"/>
  <c r="S73" i="11"/>
  <c r="S74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49" i="11"/>
  <c r="S50" i="11"/>
  <c r="S51" i="11"/>
  <c r="S52" i="11"/>
  <c r="S53" i="11"/>
  <c r="S54" i="11"/>
  <c r="S55" i="11"/>
  <c r="S56" i="11"/>
  <c r="S57" i="11"/>
  <c r="S58" i="11"/>
  <c r="S39" i="11"/>
  <c r="S40" i="11"/>
  <c r="S41" i="11"/>
  <c r="S42" i="11"/>
  <c r="S43" i="11"/>
  <c r="S44" i="11"/>
  <c r="S45" i="11"/>
  <c r="S46" i="11"/>
  <c r="S47" i="11"/>
  <c r="S48" i="11"/>
  <c r="S31" i="11"/>
  <c r="S32" i="11"/>
  <c r="S33" i="11"/>
  <c r="S34" i="11"/>
  <c r="S35" i="11"/>
  <c r="S36" i="11"/>
  <c r="S37" i="11"/>
  <c r="S38" i="11"/>
  <c r="S25" i="11"/>
  <c r="S26" i="11"/>
  <c r="S27" i="11"/>
  <c r="S28" i="11"/>
  <c r="S29" i="11"/>
  <c r="S30" i="11"/>
  <c r="S16" i="11"/>
  <c r="S17" i="11"/>
  <c r="S18" i="11"/>
  <c r="S19" i="11"/>
  <c r="S20" i="11"/>
  <c r="S21" i="11"/>
  <c r="S22" i="11"/>
  <c r="S23" i="11"/>
  <c r="S24" i="11"/>
  <c r="S14" i="11"/>
  <c r="S15" i="11"/>
  <c r="S9" i="11"/>
  <c r="S10" i="11"/>
  <c r="S11" i="11"/>
  <c r="S12" i="11"/>
  <c r="S13" i="11"/>
  <c r="S8" i="11"/>
  <c r="O98" i="11"/>
  <c r="I97" i="11"/>
  <c r="I98" i="11" s="1"/>
  <c r="E97" i="11"/>
  <c r="E98" i="11" s="1"/>
  <c r="C98" i="11"/>
  <c r="G98" i="11"/>
  <c r="M98" i="11"/>
  <c r="K76" i="10"/>
  <c r="Q75" i="10"/>
  <c r="Q76" i="10"/>
  <c r="O76" i="10"/>
  <c r="M76" i="10"/>
  <c r="I76" i="10"/>
  <c r="G76" i="10"/>
  <c r="E76" i="10"/>
  <c r="C76" i="10"/>
  <c r="S75" i="11" l="1"/>
  <c r="S98" i="11"/>
  <c r="I61" i="9"/>
  <c r="Q51" i="9"/>
  <c r="S34" i="8"/>
  <c r="O34" i="8"/>
  <c r="G35" i="8"/>
  <c r="Q35" i="8" l="1"/>
  <c r="O35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8" i="8"/>
  <c r="Y65" i="1"/>
  <c r="S35" i="8" l="1"/>
  <c r="Q62" i="9"/>
  <c r="O62" i="9"/>
  <c r="M62" i="9"/>
  <c r="K62" i="9"/>
  <c r="I62" i="9"/>
  <c r="G62" i="9"/>
  <c r="E62" i="9"/>
  <c r="C62" i="9"/>
  <c r="E35" i="8"/>
  <c r="I35" i="8" l="1"/>
  <c r="K35" i="8"/>
  <c r="M35" i="8"/>
  <c r="Q13" i="7"/>
  <c r="M13" i="7"/>
  <c r="G13" i="7"/>
  <c r="I13" i="7"/>
  <c r="K13" i="7"/>
  <c r="O13" i="7"/>
  <c r="S15" i="6"/>
  <c r="Q15" i="6"/>
  <c r="K15" i="6"/>
  <c r="M15" i="6"/>
  <c r="O15" i="6"/>
  <c r="G50" i="1" l="1"/>
  <c r="E50" i="1" l="1"/>
  <c r="W63" i="1"/>
  <c r="U63" i="1"/>
  <c r="C65" i="1" l="1"/>
  <c r="C65" i="13"/>
  <c r="E65" i="1"/>
  <c r="E65" i="13"/>
  <c r="G65" i="1"/>
  <c r="G65" i="13"/>
  <c r="I65" i="1"/>
  <c r="I65" i="13"/>
  <c r="K65" i="1"/>
  <c r="K65" i="13"/>
  <c r="M65" i="1"/>
  <c r="O65" i="1"/>
  <c r="Q65" i="1"/>
  <c r="S65" i="1"/>
  <c r="U65" i="1"/>
  <c r="W65" i="1"/>
</calcChain>
</file>

<file path=xl/sharedStrings.xml><?xml version="1.0" encoding="utf-8"?>
<sst xmlns="http://schemas.openxmlformats.org/spreadsheetml/2006/main" count="614" uniqueCount="190">
  <si>
    <t>صندوق سرمایه‌گذاری سهام بزرگ کاردان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</si>
  <si>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</si>
  <si>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</si>
  <si>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</si>
  <si>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</si>
  <si>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</si>
  <si>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</si>
  <si>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</si>
  <si>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</si>
  <si>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</si>
  <si>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</si>
  <si>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</si>
  <si>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</si>
  <si>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</si>
  <si>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</si>
  <si>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</si>
  <si>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</si>
  <si>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بیمه تجارت نو</t>
  </si>
  <si>
    <t>پالایش نفت تبریز</t>
  </si>
  <si>
    <t>پلی پروپیلن جم - جم پیلن</t>
  </si>
  <si>
    <t>پلیمر آریا ساسول</t>
  </si>
  <si>
    <t>تامین سرمایه بانک ملت</t>
  </si>
  <si>
    <t>تامین سرمایه لوتوس پارسیان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</si>
  <si>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</si>
  <si>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</si>
  <si>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</si>
  <si>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</si>
  <si>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ح . پدیده شیمی قرن</t>
  </si>
  <si>
    <t>ح . مس‌ شهیدباهنر</t>
  </si>
  <si>
    <t>داروسازی‌ سینا</t>
  </si>
  <si>
    <t>س. نفت و گاز و پتروشیمی تأمین</t>
  </si>
  <si>
    <t>س. و خدمات مدیریت صند. ب کشوری</t>
  </si>
  <si>
    <t>سبحان دارو</t>
  </si>
  <si>
    <t>سپید ماکیان</t>
  </si>
  <si>
    <t>سرمایه گذاری صدرتامین</t>
  </si>
  <si>
    <t>سرمایه گذاری گروه توسعه ملی</t>
  </si>
  <si>
    <t>سرمایه گذاری هامون صبا</t>
  </si>
  <si>
    <t>سرمایه‌گذاری‌ سپه‌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</si>
  <si>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</si>
  <si>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</si>
  <si>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</si>
  <si>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</si>
  <si>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سیمان‌مازندران‌</t>
  </si>
  <si>
    <t>شرکت کی بی سی</t>
  </si>
  <si>
    <t>صنایع پتروشیمی خلیج فارس</t>
  </si>
  <si>
    <t>صنعت غذایی کورش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</si>
  <si>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</si>
  <si>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</si>
  <si>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</si>
  <si>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</si>
  <si>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</si>
  <si>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</si>
  <si>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</si>
  <si>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</si>
  <si>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ملی‌ صنایع‌ مس‌ ایران‌</t>
  </si>
  <si>
    <t>نفت ایرانول</t>
  </si>
  <si>
    <t>کارخانجات‌ قند قزوین‌</t>
  </si>
  <si>
    <t>شیمی‌ داروئی‌ داروپخش‌</t>
  </si>
  <si>
    <t>داروسازی‌ اکسیر</t>
  </si>
  <si>
    <t>صنایع شیمیایی کیمیاگران امروز</t>
  </si>
  <si>
    <t>تولید و توسعه سرب روی ایرانیان</t>
  </si>
  <si>
    <t>توسعه سامانه ی نرم افزاری نگین</t>
  </si>
  <si>
    <t>پارس فولاد سبزوار</t>
  </si>
  <si>
    <t>صنعتی و معدنی شمال شرق شاهرود</t>
  </si>
  <si>
    <t>کویر تایر</t>
  </si>
  <si>
    <t>ریل پرداز نو آفرین</t>
  </si>
  <si>
    <t>آریان کیمیا تک</t>
  </si>
  <si>
    <t>معدنی‌وصنعتی‌چادرملو</t>
  </si>
  <si>
    <t>سیمان خوزستان</t>
  </si>
  <si>
    <t>بانک‌اقتصادنوین‌</t>
  </si>
  <si>
    <t>پاکدیس</t>
  </si>
  <si>
    <t/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</si>
  <si>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</si>
  <si>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</si>
  <si>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</si>
  <si>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</si>
  <si>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</si>
  <si>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</si>
  <si>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</si>
  <si>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</si>
  <si>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</si>
  <si>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</si>
  <si>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</si>
  <si>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</si>
  <si>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</si>
  <si>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</si>
  <si>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</si>
  <si>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</si>
  <si>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</si>
  <si>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</si>
  <si>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</si>
  <si>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</si>
  <si>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</si>
  <si>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</si>
  <si>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</si>
  <si>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</si>
  <si>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</si>
  <si>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</si>
  <si>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</si>
  <si>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</si>
  <si>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</si>
  <si>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</si>
  <si>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</si>
  <si>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</si>
  <si>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</si>
  <si>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</si>
  <si>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</si>
  <si>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</si>
  <si>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</si>
  <si>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</si>
  <si>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</si>
  <si>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</si>
  <si>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</si>
  <si>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</si>
  <si>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</si>
  <si>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</si>
  <si>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</si>
  <si>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</si>
  <si>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</si>
  <si>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1399/12/03</t>
  </si>
  <si>
    <t>1400/04/31</t>
  </si>
  <si>
    <t>1400/01/25</t>
  </si>
  <si>
    <t>1399/12/25</t>
  </si>
  <si>
    <t>1400/04/29</t>
  </si>
  <si>
    <t>1400/04/24</t>
  </si>
  <si>
    <t>1400/05/11</t>
  </si>
  <si>
    <t>1399/10/30</t>
  </si>
  <si>
    <t>1400/04/28</t>
  </si>
  <si>
    <t>1400/04/22</t>
  </si>
  <si>
    <t>1400/03/03</t>
  </si>
  <si>
    <t>پتروشیمی پارس</t>
  </si>
  <si>
    <t>1400/04/27</t>
  </si>
  <si>
    <t>1400/02/20</t>
  </si>
  <si>
    <t>1400/05/20</t>
  </si>
  <si>
    <t>پدیده شیمی قرن</t>
  </si>
  <si>
    <t>رایان هم افزا</t>
  </si>
  <si>
    <t>1400/02/28</t>
  </si>
  <si>
    <t>1400/03/18</t>
  </si>
  <si>
    <t>1400/04/06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</si>
  <si>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</si>
  <si>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</si>
  <si>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</si>
  <si>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</si>
  <si>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</si>
  <si>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</si>
  <si>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</si>
  <si>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مس‌ شهیدباهنر</t>
  </si>
  <si>
    <t>پتروشیمی بوعلی سینا</t>
  </si>
  <si>
    <t>پتروشیمی غدیر</t>
  </si>
  <si>
    <t>پتروشیمی جم</t>
  </si>
  <si>
    <t>ح . پتروشیمی جم</t>
  </si>
  <si>
    <t>کشتیرانی جمهوری اسلامی ایران</t>
  </si>
  <si>
    <t>پالایش نفت شیراز</t>
  </si>
  <si>
    <t>پالایش نفت بندرعباس</t>
  </si>
  <si>
    <t>ح. سبحان دارو</t>
  </si>
  <si>
    <t>سرمایه گذاری دارویی تامین</t>
  </si>
  <si>
    <t>مدیریت سرمایه گذاری کوثربهمن</t>
  </si>
  <si>
    <t>گ.مدیریت ارزش سرمایه ص ب کشوری</t>
  </si>
  <si>
    <t>ح . سرمایه‌گذاری‌ سپه‌</t>
  </si>
  <si>
    <t>بیمه کوثر</t>
  </si>
  <si>
    <t>بیمه البرز</t>
  </si>
  <si>
    <t>صندوق س. گروه زعفران سحرخیز</t>
  </si>
  <si>
    <t>معدنی و صنعتی گل گهر</t>
  </si>
  <si>
    <t>باما</t>
  </si>
  <si>
    <t>ح . معدنی و صنعتی گل گهر</t>
  </si>
  <si>
    <t>توسعه‌معادن‌وفلزات‌</t>
  </si>
  <si>
    <t>فرآوری معدنی اپال کانی پارس</t>
  </si>
  <si>
    <t>سایپا</t>
  </si>
  <si>
    <t>سرمایه گذاری تامین اجتماعی</t>
  </si>
  <si>
    <t>اعتباری ملل</t>
  </si>
  <si>
    <t>بانک تجارت</t>
  </si>
  <si>
    <t>ح . تامین سرمایه لوتوس پارسیان</t>
  </si>
  <si>
    <t>تامین سرمایه نوین</t>
  </si>
  <si>
    <t>سپیدار سیستم آسیا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</si>
  <si>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</si>
  <si>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</si>
  <si>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</si>
  <si>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</si>
  <si>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</si>
  <si>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</si>
  <si>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</si>
  <si>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</si>
  <si>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205-283-5324702-1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</si>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</sst>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\(#,##0\);\-\ ;"/>
    <numFmt numFmtId="165" formatCode="0.000"/>
    <numFmt numFmtId="171" formatCode="#,##0.00\ ;\(#,##0.00\);\-\ "/>
  </numFmts>
  <fonts count="12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8"/>
      <color rgb="FF000000"/>
      <name val="B Nazanin"/>
      <charset val="178"/>
    </font>
    <font>
      <sz val="12"/>
      <color theme="9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17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2" fillId="0" borderId="2" xfId="0" applyNumberFormat="1" applyFont="1" applyBorder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3" fontId="9" fillId="0" borderId="0" xfId="0" applyNumberFormat="1" applyFont="1"/>
    <xf numFmtId="165" fontId="11" fillId="0" borderId="0" xfId="0" applyNumberFormat="1" applyFont="1"/>
    <xf numFmtId="2" fontId="11" fillId="0" borderId="0" xfId="0" applyNumberFormat="1" applyFont="1"/>
    <xf numFmtId="1" fontId="9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2"/>
  <sheetViews>
    <sheetView rightToLeft="1" tabSelected="1" view="pageBreakPreview" zoomScale="85" zoomScaleNormal="85" zoomScaleSheetLayoutView="85" workbookViewId="0">
      <selection activeCell="A4" sqref="A4:Y4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8.5703125" style="1" customWidth="1"/>
    <col min="6" max="6" width="1" style="1" customWidth="1"/>
    <col min="7" max="7" width="22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12.4257812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23.28515625" style="1" customWidth="1"/>
    <col min="26" max="26" width="1" style="1" hidden="1" customWidth="1"/>
    <col min="27" max="28" width="9.140625" style="1" customWidth="1"/>
    <col min="29" max="16384" width="9.140625" style="1"/>
  </cols>
  <sheetData>
    <row r="1" spans="1:28" s="2" customFormat="1" ht="21" x14ac:dyDescent="0.55000000000000004"/>
    <row r="2" spans="1:28" s="2" customFormat="1" ht="30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8" s="2" customFormat="1" ht="30" x14ac:dyDescent="0.55000000000000004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8" s="2" customFormat="1" ht="30" x14ac:dyDescent="0.5500000000000000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6" spans="1:28" ht="27.75" x14ac:dyDescent="0.45">
      <c r="A6" s="33" t="s">
        <v>3</v>
      </c>
      <c r="C6" s="32" t="s">
        <v>4</v>
      </c>
      <c r="D6" s="32" t="s">
        <v>4</v>
      </c>
      <c r="E6" s="32" t="s">
        <v>4</v>
      </c>
      <c r="F6" s="32" t="s">
        <v>4</v>
      </c>
      <c r="G6" s="32" t="s">
        <v>4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8" ht="27.75" x14ac:dyDescent="0.45">
      <c r="A7" s="33" t="s">
        <v>3</v>
      </c>
      <c r="C7" s="33" t="s">
        <v>7</v>
      </c>
      <c r="E7" s="33" t="s">
        <v>8</v>
      </c>
      <c r="G7" s="33" t="s">
        <v>9</v>
      </c>
      <c r="I7" s="32" t="s">
        <v>10</v>
      </c>
      <c r="J7" s="32" t="s">
        <v>10</v>
      </c>
      <c r="K7" s="32" t="s">
        <v>10</v>
      </c>
      <c r="M7" s="32" t="s">
        <v>11</v>
      </c>
      <c r="N7" s="32" t="s">
        <v>11</v>
      </c>
      <c r="O7" s="32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0" t="s">
        <v>13</v>
      </c>
    </row>
    <row r="8" spans="1:28" ht="48.75" customHeight="1" x14ac:dyDescent="0.45">
      <c r="A8" s="32" t="s">
        <v>3</v>
      </c>
      <c r="C8" s="32" t="s">
        <v>7</v>
      </c>
      <c r="E8" s="32" t="s">
        <v>8</v>
      </c>
      <c r="G8" s="32" t="s">
        <v>9</v>
      </c>
      <c r="I8" s="32" t="s">
        <v>7</v>
      </c>
      <c r="K8" s="32" t="s">
        <v>8</v>
      </c>
      <c r="M8" s="32" t="s">
        <v>7</v>
      </c>
      <c r="O8" s="32" t="s">
        <v>14</v>
      </c>
      <c r="Q8" s="32" t="s">
        <v>7</v>
      </c>
      <c r="S8" s="32" t="s">
        <v>12</v>
      </c>
      <c r="U8" s="32" t="s">
        <v>8</v>
      </c>
      <c r="W8" s="32" t="s">
        <v>9</v>
      </c>
      <c r="Y8" s="31" t="s">
        <v>13</v>
      </c>
    </row>
    <row r="9" spans="1:28" s="10" customFormat="1" x14ac:dyDescent="0.25">
      <c r="A9" s="9" t="s">
        <v>15</v>
      </c>
      <c r="C9" s="11">
        <v>13000000</v>
      </c>
      <c r="D9" s="11"/>
      <c r="E9" s="11">
        <v>138936039480</v>
      </c>
      <c r="F9" s="11"/>
      <c r="G9" s="11">
        <v>117647805600</v>
      </c>
      <c r="H9" s="11"/>
      <c r="I9" s="11">
        <v>0</v>
      </c>
      <c r="J9" s="11"/>
      <c r="K9" s="11">
        <v>0</v>
      </c>
      <c r="L9" s="11"/>
      <c r="M9" s="11">
        <v>-2850000</v>
      </c>
      <c r="N9" s="11"/>
      <c r="O9" s="11">
        <v>25802959860</v>
      </c>
      <c r="P9" s="11"/>
      <c r="Q9" s="11">
        <v>10150000</v>
      </c>
      <c r="R9" s="11"/>
      <c r="S9" s="11">
        <v>8181</v>
      </c>
      <c r="T9" s="11"/>
      <c r="U9" s="11">
        <v>108476984663</v>
      </c>
      <c r="V9" s="11"/>
      <c r="W9" s="11">
        <v>82543078957.5</v>
      </c>
      <c r="Y9" s="12">
        <v>2.98E-2</v>
      </c>
      <c r="AA9" s="13"/>
      <c r="AB9" s="13"/>
    </row>
    <row r="10" spans="1:28" s="10" customFormat="1" x14ac:dyDescent="0.25">
      <c r="A10" s="9" t="s">
        <v>16</v>
      </c>
      <c r="C10" s="11">
        <v>13239716</v>
      </c>
      <c r="D10" s="11"/>
      <c r="E10" s="11">
        <v>49489426713</v>
      </c>
      <c r="F10" s="11"/>
      <c r="G10" s="11">
        <v>54499451255.4618</v>
      </c>
      <c r="H10" s="11"/>
      <c r="I10" s="11">
        <v>0</v>
      </c>
      <c r="J10" s="11"/>
      <c r="K10" s="11">
        <v>0</v>
      </c>
      <c r="L10" s="11"/>
      <c r="M10" s="11">
        <v>-4739716</v>
      </c>
      <c r="N10" s="11"/>
      <c r="O10" s="11">
        <v>17827561594</v>
      </c>
      <c r="P10" s="11"/>
      <c r="Q10" s="11">
        <v>8500000</v>
      </c>
      <c r="R10" s="11"/>
      <c r="S10" s="11">
        <v>3662</v>
      </c>
      <c r="T10" s="11"/>
      <c r="U10" s="11">
        <v>31772594446</v>
      </c>
      <c r="V10" s="11"/>
      <c r="W10" s="11">
        <v>30941794350</v>
      </c>
      <c r="Y10" s="12">
        <v>1.12E-2</v>
      </c>
      <c r="AA10" s="39"/>
      <c r="AB10" s="39"/>
    </row>
    <row r="11" spans="1:28" s="10" customFormat="1" x14ac:dyDescent="0.25">
      <c r="A11" s="9" t="s">
        <v>17</v>
      </c>
      <c r="C11" s="11">
        <v>17335309</v>
      </c>
      <c r="D11" s="11"/>
      <c r="E11" s="11">
        <v>139854120965</v>
      </c>
      <c r="F11" s="11"/>
      <c r="G11" s="11">
        <v>257551921820.53201</v>
      </c>
      <c r="H11" s="11"/>
      <c r="I11" s="11">
        <v>0</v>
      </c>
      <c r="J11" s="11"/>
      <c r="K11" s="11">
        <v>0</v>
      </c>
      <c r="L11" s="11"/>
      <c r="M11" s="11">
        <v>-4702244</v>
      </c>
      <c r="N11" s="11"/>
      <c r="O11" s="11">
        <v>70758588284</v>
      </c>
      <c r="P11" s="11"/>
      <c r="Q11" s="11">
        <v>12633065</v>
      </c>
      <c r="R11" s="11"/>
      <c r="S11" s="11">
        <v>12480</v>
      </c>
      <c r="T11" s="11"/>
      <c r="U11" s="11">
        <v>101918356382</v>
      </c>
      <c r="V11" s="11"/>
      <c r="W11" s="11">
        <v>156722570325.35999</v>
      </c>
      <c r="Y11" s="12">
        <v>5.6599999999999998E-2</v>
      </c>
      <c r="AA11" s="13"/>
      <c r="AB11" s="13"/>
    </row>
    <row r="12" spans="1:28" s="10" customFormat="1" x14ac:dyDescent="0.25">
      <c r="A12" s="9" t="s">
        <v>18</v>
      </c>
      <c r="C12" s="11">
        <v>3639777</v>
      </c>
      <c r="D12" s="11"/>
      <c r="E12" s="11">
        <v>116246674984</v>
      </c>
      <c r="F12" s="11"/>
      <c r="G12" s="11">
        <v>143096658926.918</v>
      </c>
      <c r="H12" s="11"/>
      <c r="I12" s="11">
        <v>0</v>
      </c>
      <c r="J12" s="11"/>
      <c r="K12" s="11">
        <v>0</v>
      </c>
      <c r="L12" s="11"/>
      <c r="M12" s="11">
        <v>0</v>
      </c>
      <c r="N12" s="11"/>
      <c r="O12" s="11">
        <v>0</v>
      </c>
      <c r="P12" s="11"/>
      <c r="Q12" s="11">
        <v>3639777</v>
      </c>
      <c r="R12" s="11"/>
      <c r="S12" s="11">
        <v>38320</v>
      </c>
      <c r="T12" s="11"/>
      <c r="U12" s="11">
        <v>116246674984</v>
      </c>
      <c r="V12" s="11"/>
      <c r="W12" s="11">
        <v>138646370924.892</v>
      </c>
      <c r="Y12" s="12">
        <v>0.05</v>
      </c>
      <c r="AA12" s="13"/>
      <c r="AB12" s="13"/>
    </row>
    <row r="13" spans="1:28" s="10" customFormat="1" x14ac:dyDescent="0.25">
      <c r="A13" s="9" t="s">
        <v>19</v>
      </c>
      <c r="C13" s="11">
        <v>606950</v>
      </c>
      <c r="D13" s="11"/>
      <c r="E13" s="11">
        <v>50536038090</v>
      </c>
      <c r="F13" s="11"/>
      <c r="G13" s="11">
        <v>72273936584.024994</v>
      </c>
      <c r="H13" s="11"/>
      <c r="I13" s="11">
        <v>0</v>
      </c>
      <c r="J13" s="11"/>
      <c r="K13" s="11">
        <v>0</v>
      </c>
      <c r="L13" s="11"/>
      <c r="M13" s="11">
        <v>-606950</v>
      </c>
      <c r="N13" s="11"/>
      <c r="O13" s="11">
        <v>65305272835</v>
      </c>
      <c r="P13" s="11"/>
      <c r="Q13" s="11">
        <v>0</v>
      </c>
      <c r="R13" s="11"/>
      <c r="S13" s="11">
        <v>0</v>
      </c>
      <c r="T13" s="11"/>
      <c r="U13" s="11">
        <v>0</v>
      </c>
      <c r="V13" s="11"/>
      <c r="W13" s="11">
        <v>0</v>
      </c>
      <c r="Y13" s="12">
        <v>0</v>
      </c>
    </row>
    <row r="14" spans="1:28" s="10" customFormat="1" x14ac:dyDescent="0.25">
      <c r="A14" s="9" t="s">
        <v>20</v>
      </c>
      <c r="C14" s="11">
        <v>948895</v>
      </c>
      <c r="D14" s="11"/>
      <c r="E14" s="11">
        <v>80605936430</v>
      </c>
      <c r="F14" s="11"/>
      <c r="G14" s="11">
        <v>115566876638.37</v>
      </c>
      <c r="H14" s="11"/>
      <c r="I14" s="11">
        <v>0</v>
      </c>
      <c r="J14" s="11"/>
      <c r="K14" s="11">
        <v>0</v>
      </c>
      <c r="L14" s="11"/>
      <c r="M14" s="11">
        <v>-93895</v>
      </c>
      <c r="N14" s="11"/>
      <c r="O14" s="11">
        <v>9846920747</v>
      </c>
      <c r="P14" s="11"/>
      <c r="Q14" s="11">
        <v>855000</v>
      </c>
      <c r="R14" s="11"/>
      <c r="S14" s="11">
        <v>100069</v>
      </c>
      <c r="T14" s="11"/>
      <c r="U14" s="11">
        <v>72629822742</v>
      </c>
      <c r="V14" s="11"/>
      <c r="W14" s="11">
        <v>85049918979.75</v>
      </c>
      <c r="Y14" s="12">
        <v>3.0700000000000002E-2</v>
      </c>
      <c r="AA14" s="24"/>
      <c r="AB14" s="24"/>
    </row>
    <row r="15" spans="1:28" s="10" customFormat="1" x14ac:dyDescent="0.25">
      <c r="A15" s="9" t="s">
        <v>21</v>
      </c>
      <c r="C15" s="11">
        <v>10400000</v>
      </c>
      <c r="D15" s="11"/>
      <c r="E15" s="11">
        <v>49716785822</v>
      </c>
      <c r="F15" s="11"/>
      <c r="G15" s="11">
        <v>52062772320</v>
      </c>
      <c r="H15" s="11"/>
      <c r="I15" s="11">
        <v>0</v>
      </c>
      <c r="J15" s="11"/>
      <c r="K15" s="11">
        <v>0</v>
      </c>
      <c r="L15" s="11"/>
      <c r="M15" s="11">
        <v>0</v>
      </c>
      <c r="N15" s="11"/>
      <c r="O15" s="11">
        <v>0</v>
      </c>
      <c r="P15" s="11"/>
      <c r="Q15" s="11">
        <v>10400000</v>
      </c>
      <c r="R15" s="11"/>
      <c r="S15" s="11">
        <v>4680</v>
      </c>
      <c r="T15" s="11"/>
      <c r="U15" s="11">
        <v>49716785822</v>
      </c>
      <c r="V15" s="11"/>
      <c r="W15" s="11">
        <v>48382401600</v>
      </c>
      <c r="Y15" s="12">
        <v>1.7500000000000002E-2</v>
      </c>
      <c r="AA15" s="13"/>
      <c r="AB15" s="13"/>
    </row>
    <row r="16" spans="1:28" s="10" customFormat="1" x14ac:dyDescent="0.25">
      <c r="A16" s="9" t="s">
        <v>22</v>
      </c>
      <c r="C16" s="11">
        <v>1510381</v>
      </c>
      <c r="D16" s="11"/>
      <c r="E16" s="11">
        <v>11827829490</v>
      </c>
      <c r="F16" s="11"/>
      <c r="G16" s="11">
        <v>13182241366.179001</v>
      </c>
      <c r="H16" s="11"/>
      <c r="I16" s="11">
        <v>0</v>
      </c>
      <c r="J16" s="11"/>
      <c r="K16" s="11">
        <v>0</v>
      </c>
      <c r="L16" s="11"/>
      <c r="M16" s="11">
        <v>0</v>
      </c>
      <c r="N16" s="11"/>
      <c r="O16" s="11">
        <v>0</v>
      </c>
      <c r="P16" s="11"/>
      <c r="Q16" s="11">
        <v>1510381</v>
      </c>
      <c r="R16" s="11"/>
      <c r="S16" s="11">
        <v>8890</v>
      </c>
      <c r="T16" s="11"/>
      <c r="U16" s="11">
        <v>11827829490</v>
      </c>
      <c r="V16" s="11"/>
      <c r="W16" s="11">
        <v>13347394731.814501</v>
      </c>
      <c r="Y16" s="12">
        <v>4.7999999999999996E-3</v>
      </c>
      <c r="AA16" s="13"/>
      <c r="AB16" s="13"/>
    </row>
    <row r="17" spans="1:28" s="10" customFormat="1" x14ac:dyDescent="0.25">
      <c r="A17" s="9" t="s">
        <v>23</v>
      </c>
      <c r="C17" s="11">
        <v>1100000</v>
      </c>
      <c r="D17" s="11"/>
      <c r="E17" s="11">
        <v>36781177615</v>
      </c>
      <c r="F17" s="11"/>
      <c r="G17" s="11">
        <v>40286162565</v>
      </c>
      <c r="H17" s="11"/>
      <c r="I17" s="11">
        <v>0</v>
      </c>
      <c r="J17" s="11"/>
      <c r="K17" s="11">
        <v>0</v>
      </c>
      <c r="L17" s="11"/>
      <c r="M17" s="11">
        <v>0</v>
      </c>
      <c r="N17" s="11"/>
      <c r="O17" s="11">
        <v>0</v>
      </c>
      <c r="P17" s="11"/>
      <c r="Q17" s="11">
        <v>1100000</v>
      </c>
      <c r="R17" s="11"/>
      <c r="S17" s="11">
        <v>36648</v>
      </c>
      <c r="T17" s="11"/>
      <c r="U17" s="11">
        <v>36781177615</v>
      </c>
      <c r="V17" s="11"/>
      <c r="W17" s="11">
        <v>40072938840</v>
      </c>
      <c r="Y17" s="12">
        <v>1.4500000000000001E-2</v>
      </c>
      <c r="AA17" s="13"/>
      <c r="AB17" s="13"/>
    </row>
    <row r="18" spans="1:28" x14ac:dyDescent="0.45">
      <c r="A18" s="9" t="s">
        <v>24</v>
      </c>
      <c r="B18" s="10"/>
      <c r="C18" s="11">
        <v>1274927</v>
      </c>
      <c r="D18" s="11"/>
      <c r="E18" s="11">
        <v>13966402491</v>
      </c>
      <c r="F18" s="11"/>
      <c r="G18" s="11">
        <v>18110305524.3615</v>
      </c>
      <c r="H18" s="11"/>
      <c r="I18" s="11">
        <v>0</v>
      </c>
      <c r="J18" s="11"/>
      <c r="K18" s="11">
        <v>0</v>
      </c>
      <c r="L18" s="11"/>
      <c r="M18" s="11">
        <v>0</v>
      </c>
      <c r="N18" s="11"/>
      <c r="O18" s="11">
        <v>0</v>
      </c>
      <c r="P18" s="11"/>
      <c r="Q18" s="11">
        <v>1274927</v>
      </c>
      <c r="R18" s="11"/>
      <c r="S18" s="11">
        <v>13040</v>
      </c>
      <c r="T18" s="11"/>
      <c r="U18" s="11">
        <v>13966402491</v>
      </c>
      <c r="V18" s="11"/>
      <c r="W18" s="11">
        <v>16526129043.924</v>
      </c>
      <c r="X18" s="10"/>
      <c r="Y18" s="12">
        <v>6.0000000000000001E-3</v>
      </c>
      <c r="Z18" s="4"/>
      <c r="AA18" s="41"/>
      <c r="AB18" s="41"/>
    </row>
    <row r="19" spans="1:28" x14ac:dyDescent="0.45">
      <c r="A19" s="9" t="s">
        <v>25</v>
      </c>
      <c r="B19" s="10"/>
      <c r="C19" s="11">
        <v>3259974</v>
      </c>
      <c r="D19" s="11"/>
      <c r="E19" s="11">
        <v>22768242580</v>
      </c>
      <c r="F19" s="11"/>
      <c r="G19" s="11">
        <v>21329478832.235401</v>
      </c>
      <c r="H19" s="11"/>
      <c r="I19" s="11">
        <v>0</v>
      </c>
      <c r="J19" s="11"/>
      <c r="K19" s="11">
        <v>0</v>
      </c>
      <c r="L19" s="11"/>
      <c r="M19" s="11">
        <v>-2922272</v>
      </c>
      <c r="N19" s="11"/>
      <c r="O19" s="11">
        <v>20422144467</v>
      </c>
      <c r="P19" s="11"/>
      <c r="Q19" s="11">
        <v>337702</v>
      </c>
      <c r="R19" s="11"/>
      <c r="S19" s="11">
        <v>7327</v>
      </c>
      <c r="T19" s="11"/>
      <c r="U19" s="11">
        <v>2358571279</v>
      </c>
      <c r="V19" s="11"/>
      <c r="W19" s="11">
        <v>2459620215.8037</v>
      </c>
      <c r="X19" s="10"/>
      <c r="Y19" s="12">
        <v>8.9999999999999998E-4</v>
      </c>
      <c r="Z19" s="4"/>
      <c r="AA19" s="41"/>
      <c r="AB19" s="41"/>
    </row>
    <row r="20" spans="1:28" x14ac:dyDescent="0.45">
      <c r="A20" s="9" t="s">
        <v>26</v>
      </c>
      <c r="B20" s="10"/>
      <c r="C20" s="11">
        <v>1471208</v>
      </c>
      <c r="D20" s="11"/>
      <c r="E20" s="11">
        <v>131802647036</v>
      </c>
      <c r="F20" s="11"/>
      <c r="G20" s="11">
        <v>147778083359.39499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1471208</v>
      </c>
      <c r="R20" s="11"/>
      <c r="S20" s="11">
        <v>94699</v>
      </c>
      <c r="T20" s="11"/>
      <c r="U20" s="11">
        <v>131802647036</v>
      </c>
      <c r="V20" s="11"/>
      <c r="W20" s="11">
        <v>138492960929.96799</v>
      </c>
      <c r="X20" s="10"/>
      <c r="Y20" s="12">
        <v>0.05</v>
      </c>
      <c r="Z20" s="4"/>
      <c r="AA20" s="41"/>
      <c r="AB20" s="41"/>
    </row>
    <row r="21" spans="1:28" x14ac:dyDescent="0.45">
      <c r="A21" s="9" t="s">
        <v>27</v>
      </c>
      <c r="B21" s="10"/>
      <c r="C21" s="11">
        <v>876920</v>
      </c>
      <c r="D21" s="11"/>
      <c r="E21" s="11">
        <v>21822029487</v>
      </c>
      <c r="F21" s="11"/>
      <c r="G21" s="11">
        <v>21809992196.52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0</v>
      </c>
      <c r="P21" s="11"/>
      <c r="Q21" s="11">
        <v>876920</v>
      </c>
      <c r="R21" s="11"/>
      <c r="S21" s="11">
        <v>27350</v>
      </c>
      <c r="T21" s="11"/>
      <c r="U21" s="11">
        <v>21822029487</v>
      </c>
      <c r="V21" s="11"/>
      <c r="W21" s="11">
        <v>23841058616.099998</v>
      </c>
      <c r="X21" s="10"/>
      <c r="Y21" s="12">
        <v>8.6E-3</v>
      </c>
      <c r="Z21" s="4"/>
      <c r="AA21" s="41"/>
      <c r="AB21" s="41"/>
    </row>
    <row r="22" spans="1:28" x14ac:dyDescent="0.45">
      <c r="A22" s="9" t="s">
        <v>28</v>
      </c>
      <c r="B22" s="10"/>
      <c r="C22" s="11">
        <v>1178091</v>
      </c>
      <c r="D22" s="11"/>
      <c r="E22" s="11">
        <v>18835318908</v>
      </c>
      <c r="F22" s="11"/>
      <c r="G22" s="11">
        <v>32392110377.493</v>
      </c>
      <c r="H22" s="11"/>
      <c r="I22" s="11">
        <v>0</v>
      </c>
      <c r="J22" s="11"/>
      <c r="K22" s="11">
        <v>0</v>
      </c>
      <c r="L22" s="11"/>
      <c r="M22" s="11">
        <v>0</v>
      </c>
      <c r="N22" s="11"/>
      <c r="O22" s="11">
        <v>0</v>
      </c>
      <c r="P22" s="11"/>
      <c r="Q22" s="11">
        <v>1178091</v>
      </c>
      <c r="R22" s="11"/>
      <c r="S22" s="11">
        <v>23880</v>
      </c>
      <c r="T22" s="11"/>
      <c r="U22" s="11">
        <v>18835318908</v>
      </c>
      <c r="V22" s="11"/>
      <c r="W22" s="11">
        <v>27965422842.174</v>
      </c>
      <c r="X22" s="10"/>
      <c r="Y22" s="12">
        <v>1.01E-2</v>
      </c>
      <c r="Z22" s="4"/>
      <c r="AA22" s="41"/>
      <c r="AB22" s="41"/>
    </row>
    <row r="23" spans="1:28" x14ac:dyDescent="0.45">
      <c r="A23" s="9" t="s">
        <v>29</v>
      </c>
      <c r="B23" s="10"/>
      <c r="C23" s="11">
        <v>1491627</v>
      </c>
      <c r="D23" s="11"/>
      <c r="E23" s="11">
        <v>31101470011</v>
      </c>
      <c r="F23" s="11"/>
      <c r="G23" s="11">
        <v>31567786233.961498</v>
      </c>
      <c r="H23" s="11"/>
      <c r="I23" s="11">
        <v>0</v>
      </c>
      <c r="J23" s="11"/>
      <c r="K23" s="11">
        <v>0</v>
      </c>
      <c r="L23" s="11"/>
      <c r="M23" s="11">
        <v>0</v>
      </c>
      <c r="N23" s="11"/>
      <c r="O23" s="11">
        <v>0</v>
      </c>
      <c r="P23" s="11"/>
      <c r="Q23" s="11">
        <v>1491627</v>
      </c>
      <c r="R23" s="11"/>
      <c r="S23" s="11">
        <v>20640</v>
      </c>
      <c r="T23" s="11"/>
      <c r="U23" s="11">
        <v>31101470011</v>
      </c>
      <c r="V23" s="11"/>
      <c r="W23" s="11">
        <v>30603997551.383999</v>
      </c>
      <c r="X23" s="10"/>
      <c r="Y23" s="12">
        <v>1.0999999999999999E-2</v>
      </c>
      <c r="Z23" s="4"/>
      <c r="AA23" s="41"/>
      <c r="AB23" s="41"/>
    </row>
    <row r="24" spans="1:28" x14ac:dyDescent="0.45">
      <c r="A24" s="9" t="s">
        <v>30</v>
      </c>
      <c r="B24" s="10"/>
      <c r="C24" s="11">
        <v>4200000</v>
      </c>
      <c r="D24" s="11"/>
      <c r="E24" s="11">
        <v>60232444653</v>
      </c>
      <c r="F24" s="11"/>
      <c r="G24" s="11">
        <v>61623147600</v>
      </c>
      <c r="H24" s="11"/>
      <c r="I24" s="11">
        <v>0</v>
      </c>
      <c r="J24" s="11"/>
      <c r="K24" s="11">
        <v>0</v>
      </c>
      <c r="L24" s="11"/>
      <c r="M24" s="11">
        <v>0</v>
      </c>
      <c r="N24" s="11"/>
      <c r="O24" s="11">
        <v>0</v>
      </c>
      <c r="P24" s="11"/>
      <c r="Q24" s="11">
        <v>4200000</v>
      </c>
      <c r="R24" s="11"/>
      <c r="S24" s="11">
        <v>13060</v>
      </c>
      <c r="T24" s="11"/>
      <c r="U24" s="11">
        <v>60232444653</v>
      </c>
      <c r="V24" s="11"/>
      <c r="W24" s="11">
        <v>54525630600</v>
      </c>
      <c r="X24" s="10"/>
      <c r="Y24" s="12">
        <v>1.9699999999999999E-2</v>
      </c>
      <c r="Z24" s="4"/>
      <c r="AA24" s="41"/>
      <c r="AB24" s="41"/>
    </row>
    <row r="25" spans="1:28" x14ac:dyDescent="0.45">
      <c r="A25" s="9" t="s">
        <v>31</v>
      </c>
      <c r="B25" s="10"/>
      <c r="C25" s="11">
        <v>30240</v>
      </c>
      <c r="D25" s="11"/>
      <c r="E25" s="11">
        <v>152033438</v>
      </c>
      <c r="F25" s="11"/>
      <c r="G25" s="11">
        <v>168606943.84799999</v>
      </c>
      <c r="H25" s="11"/>
      <c r="I25" s="11">
        <v>0</v>
      </c>
      <c r="J25" s="11"/>
      <c r="K25" s="11">
        <v>0</v>
      </c>
      <c r="L25" s="11"/>
      <c r="M25" s="11">
        <v>-30240</v>
      </c>
      <c r="N25" s="11"/>
      <c r="O25" s="11">
        <v>306790082</v>
      </c>
      <c r="P25" s="11"/>
      <c r="Q25" s="11">
        <v>0</v>
      </c>
      <c r="R25" s="11"/>
      <c r="S25" s="11">
        <v>0</v>
      </c>
      <c r="T25" s="11"/>
      <c r="U25" s="11">
        <v>0</v>
      </c>
      <c r="V25" s="11"/>
      <c r="W25" s="11">
        <v>0</v>
      </c>
      <c r="X25" s="10"/>
      <c r="Y25" s="12">
        <v>0</v>
      </c>
      <c r="Z25" s="4"/>
      <c r="AA25" s="4"/>
      <c r="AB25" s="4"/>
    </row>
    <row r="26" spans="1:28" x14ac:dyDescent="0.45">
      <c r="A26" s="9" t="s">
        <v>32</v>
      </c>
      <c r="B26" s="10"/>
      <c r="C26" s="11">
        <v>1073107</v>
      </c>
      <c r="D26" s="11"/>
      <c r="E26" s="11">
        <v>20050634419</v>
      </c>
      <c r="F26" s="11"/>
      <c r="G26" s="11">
        <v>20150378832.181499</v>
      </c>
      <c r="H26" s="11"/>
      <c r="I26" s="11">
        <v>0</v>
      </c>
      <c r="J26" s="11"/>
      <c r="K26" s="11">
        <v>0</v>
      </c>
      <c r="L26" s="11"/>
      <c r="M26" s="11">
        <v>-1073107</v>
      </c>
      <c r="N26" s="11"/>
      <c r="O26" s="11">
        <v>20590887140</v>
      </c>
      <c r="P26" s="11"/>
      <c r="Q26" s="11">
        <v>0</v>
      </c>
      <c r="R26" s="11"/>
      <c r="S26" s="11">
        <v>0</v>
      </c>
      <c r="T26" s="11"/>
      <c r="U26" s="11">
        <v>0</v>
      </c>
      <c r="V26" s="11"/>
      <c r="W26" s="11">
        <v>0</v>
      </c>
      <c r="X26" s="10"/>
      <c r="Y26" s="12">
        <v>0</v>
      </c>
      <c r="Z26" s="4"/>
      <c r="AA26" s="4"/>
      <c r="AB26" s="4"/>
    </row>
    <row r="27" spans="1:28" x14ac:dyDescent="0.45">
      <c r="A27" s="9" t="s">
        <v>33</v>
      </c>
      <c r="B27" s="10"/>
      <c r="C27" s="11">
        <v>85464</v>
      </c>
      <c r="D27" s="11"/>
      <c r="E27" s="11">
        <v>1796494983</v>
      </c>
      <c r="F27" s="11"/>
      <c r="G27" s="11">
        <v>4250323124.6760001</v>
      </c>
      <c r="H27" s="11"/>
      <c r="I27" s="11">
        <v>0</v>
      </c>
      <c r="J27" s="11"/>
      <c r="K27" s="11">
        <v>0</v>
      </c>
      <c r="L27" s="11"/>
      <c r="M27" s="11">
        <v>-85464</v>
      </c>
      <c r="N27" s="11"/>
      <c r="O27" s="11">
        <v>4655703004</v>
      </c>
      <c r="P27" s="11"/>
      <c r="Q27" s="11">
        <v>0</v>
      </c>
      <c r="R27" s="11"/>
      <c r="S27" s="11">
        <v>0</v>
      </c>
      <c r="T27" s="11"/>
      <c r="U27" s="11">
        <v>0</v>
      </c>
      <c r="V27" s="11"/>
      <c r="W27" s="11">
        <v>0</v>
      </c>
      <c r="X27" s="10"/>
      <c r="Y27" s="12">
        <v>0</v>
      </c>
      <c r="Z27" s="4"/>
      <c r="AA27" s="4"/>
      <c r="AB27" s="4"/>
    </row>
    <row r="28" spans="1:28" x14ac:dyDescent="0.45">
      <c r="A28" s="9" t="s">
        <v>34</v>
      </c>
      <c r="B28" s="10"/>
      <c r="C28" s="11">
        <v>1743303</v>
      </c>
      <c r="D28" s="11"/>
      <c r="E28" s="11">
        <v>23537703754</v>
      </c>
      <c r="F28" s="11"/>
      <c r="G28" s="11">
        <v>19218197549.893501</v>
      </c>
      <c r="H28" s="11"/>
      <c r="I28" s="11">
        <v>0</v>
      </c>
      <c r="J28" s="11"/>
      <c r="K28" s="11">
        <v>0</v>
      </c>
      <c r="L28" s="11"/>
      <c r="M28" s="11">
        <v>-1743303</v>
      </c>
      <c r="N28" s="11"/>
      <c r="O28" s="11">
        <v>21037744489</v>
      </c>
      <c r="P28" s="11"/>
      <c r="Q28" s="11">
        <v>0</v>
      </c>
      <c r="R28" s="11"/>
      <c r="S28" s="11">
        <v>0</v>
      </c>
      <c r="T28" s="11"/>
      <c r="U28" s="11">
        <v>0</v>
      </c>
      <c r="V28" s="11"/>
      <c r="W28" s="11">
        <v>0</v>
      </c>
      <c r="X28" s="10"/>
      <c r="Y28" s="12">
        <v>0</v>
      </c>
      <c r="Z28" s="4"/>
      <c r="AA28" s="4"/>
      <c r="AB28" s="4"/>
    </row>
    <row r="29" spans="1:28" x14ac:dyDescent="0.45">
      <c r="A29" s="9" t="s">
        <v>35</v>
      </c>
      <c r="B29" s="10"/>
      <c r="C29" s="11">
        <v>7100000</v>
      </c>
      <c r="D29" s="11"/>
      <c r="E29" s="11">
        <v>67478477464</v>
      </c>
      <c r="F29" s="11"/>
      <c r="G29" s="11">
        <v>68813111250</v>
      </c>
      <c r="H29" s="11"/>
      <c r="I29" s="11">
        <v>0</v>
      </c>
      <c r="J29" s="11"/>
      <c r="K29" s="11">
        <v>0</v>
      </c>
      <c r="L29" s="11"/>
      <c r="M29" s="11">
        <v>0</v>
      </c>
      <c r="N29" s="11"/>
      <c r="O29" s="11">
        <v>0</v>
      </c>
      <c r="P29" s="11"/>
      <c r="Q29" s="11">
        <v>7100000</v>
      </c>
      <c r="R29" s="11"/>
      <c r="S29" s="11">
        <v>8010</v>
      </c>
      <c r="T29" s="11"/>
      <c r="U29" s="11">
        <v>67478477464</v>
      </c>
      <c r="V29" s="11"/>
      <c r="W29" s="11">
        <v>56532617550</v>
      </c>
      <c r="X29" s="10"/>
      <c r="Y29" s="12">
        <v>2.0299999999999999E-2</v>
      </c>
      <c r="Z29" s="4"/>
      <c r="AA29" s="41"/>
      <c r="AB29" s="41"/>
    </row>
    <row r="30" spans="1:28" x14ac:dyDescent="0.45">
      <c r="A30" s="9" t="s">
        <v>36</v>
      </c>
      <c r="B30" s="10"/>
      <c r="C30" s="11">
        <v>63000</v>
      </c>
      <c r="D30" s="11"/>
      <c r="E30" s="11">
        <v>119934799</v>
      </c>
      <c r="F30" s="11"/>
      <c r="G30" s="11">
        <v>207790247.69999999</v>
      </c>
      <c r="H30" s="11"/>
      <c r="I30" s="11">
        <v>0</v>
      </c>
      <c r="J30" s="11"/>
      <c r="K30" s="11">
        <v>0</v>
      </c>
      <c r="L30" s="11"/>
      <c r="M30" s="11">
        <v>-63000</v>
      </c>
      <c r="N30" s="11"/>
      <c r="O30" s="11">
        <v>287449445</v>
      </c>
      <c r="P30" s="11"/>
      <c r="Q30" s="11">
        <v>0</v>
      </c>
      <c r="R30" s="11"/>
      <c r="S30" s="11">
        <v>0</v>
      </c>
      <c r="T30" s="11"/>
      <c r="U30" s="11">
        <v>0</v>
      </c>
      <c r="V30" s="11"/>
      <c r="W30" s="11">
        <v>0</v>
      </c>
      <c r="X30" s="10"/>
      <c r="Y30" s="12">
        <v>0</v>
      </c>
      <c r="Z30" s="4"/>
      <c r="AA30" s="4"/>
      <c r="AB30" s="4"/>
    </row>
    <row r="31" spans="1:28" x14ac:dyDescent="0.45">
      <c r="A31" s="9" t="s">
        <v>37</v>
      </c>
      <c r="B31" s="10"/>
      <c r="C31" s="11">
        <v>334132</v>
      </c>
      <c r="D31" s="11"/>
      <c r="E31" s="11">
        <v>3899794722</v>
      </c>
      <c r="F31" s="11"/>
      <c r="G31" s="11">
        <v>2979330913.9619999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0</v>
      </c>
      <c r="P31" s="11"/>
      <c r="Q31" s="11">
        <v>334132</v>
      </c>
      <c r="R31" s="11"/>
      <c r="S31" s="11">
        <v>8110</v>
      </c>
      <c r="T31" s="11"/>
      <c r="U31" s="11">
        <v>3899794722</v>
      </c>
      <c r="V31" s="11"/>
      <c r="W31" s="11">
        <v>2693687147.4060001</v>
      </c>
      <c r="X31" s="10"/>
      <c r="Y31" s="12">
        <v>1E-3</v>
      </c>
      <c r="Z31" s="4"/>
      <c r="AA31" s="41"/>
      <c r="AB31" s="41"/>
    </row>
    <row r="32" spans="1:28" x14ac:dyDescent="0.45">
      <c r="A32" s="9" t="s">
        <v>38</v>
      </c>
      <c r="B32" s="10"/>
      <c r="C32" s="11">
        <v>15735187</v>
      </c>
      <c r="D32" s="11"/>
      <c r="E32" s="11">
        <v>185203318373</v>
      </c>
      <c r="F32" s="11"/>
      <c r="G32" s="11">
        <v>194111792329.513</v>
      </c>
      <c r="H32" s="11"/>
      <c r="I32" s="11">
        <v>0</v>
      </c>
      <c r="J32" s="11"/>
      <c r="K32" s="11">
        <v>0</v>
      </c>
      <c r="L32" s="11"/>
      <c r="M32" s="11">
        <v>0</v>
      </c>
      <c r="N32" s="11"/>
      <c r="O32" s="11">
        <v>0</v>
      </c>
      <c r="P32" s="11"/>
      <c r="Q32" s="11">
        <v>15735187</v>
      </c>
      <c r="R32" s="11"/>
      <c r="S32" s="11">
        <v>10190</v>
      </c>
      <c r="T32" s="11"/>
      <c r="U32" s="11">
        <v>185203318373</v>
      </c>
      <c r="V32" s="11"/>
      <c r="W32" s="11">
        <v>159387523274.59698</v>
      </c>
      <c r="X32" s="10"/>
      <c r="Y32" s="12">
        <v>5.7500000000000002E-2</v>
      </c>
      <c r="Z32" s="4"/>
      <c r="AA32" s="41"/>
      <c r="AB32" s="41"/>
    </row>
    <row r="33" spans="1:30" x14ac:dyDescent="0.45">
      <c r="A33" s="9" t="s">
        <v>39</v>
      </c>
      <c r="B33" s="10"/>
      <c r="C33" s="11">
        <v>6000000</v>
      </c>
      <c r="D33" s="11"/>
      <c r="E33" s="11">
        <v>85405457134</v>
      </c>
      <c r="F33" s="11"/>
      <c r="G33" s="11">
        <v>108788832000</v>
      </c>
      <c r="H33" s="11"/>
      <c r="I33" s="11">
        <v>0</v>
      </c>
      <c r="J33" s="11"/>
      <c r="K33" s="11">
        <v>0</v>
      </c>
      <c r="L33" s="11"/>
      <c r="M33" s="11">
        <v>0</v>
      </c>
      <c r="N33" s="11"/>
      <c r="O33" s="11">
        <v>0</v>
      </c>
      <c r="P33" s="11"/>
      <c r="Q33" s="11">
        <v>6000000</v>
      </c>
      <c r="R33" s="11"/>
      <c r="S33" s="11">
        <v>17350</v>
      </c>
      <c r="T33" s="11"/>
      <c r="U33" s="11">
        <v>85405457134</v>
      </c>
      <c r="V33" s="11"/>
      <c r="W33" s="11">
        <v>103480605000</v>
      </c>
      <c r="X33" s="10"/>
      <c r="Y33" s="12">
        <v>3.73E-2</v>
      </c>
      <c r="Z33" s="4"/>
      <c r="AA33" s="41"/>
      <c r="AB33" s="41"/>
    </row>
    <row r="34" spans="1:30" x14ac:dyDescent="0.45">
      <c r="A34" s="9" t="s">
        <v>40</v>
      </c>
      <c r="B34" s="10"/>
      <c r="C34" s="11">
        <v>16850000</v>
      </c>
      <c r="D34" s="11"/>
      <c r="E34" s="11">
        <v>249952679701</v>
      </c>
      <c r="F34" s="11"/>
      <c r="G34" s="11">
        <v>272183315625</v>
      </c>
      <c r="H34" s="11"/>
      <c r="I34" s="11">
        <v>0</v>
      </c>
      <c r="J34" s="11"/>
      <c r="K34" s="11">
        <v>0</v>
      </c>
      <c r="L34" s="11"/>
      <c r="M34" s="11">
        <v>0</v>
      </c>
      <c r="N34" s="11"/>
      <c r="O34" s="11">
        <v>0</v>
      </c>
      <c r="P34" s="11"/>
      <c r="Q34" s="11">
        <v>16850000</v>
      </c>
      <c r="R34" s="11"/>
      <c r="S34" s="11">
        <v>13800</v>
      </c>
      <c r="T34" s="11"/>
      <c r="U34" s="11">
        <v>249952679701</v>
      </c>
      <c r="V34" s="11"/>
      <c r="W34" s="11">
        <v>231146446500</v>
      </c>
      <c r="X34" s="10"/>
      <c r="Y34" s="12">
        <v>8.3400000000000002E-2</v>
      </c>
      <c r="Z34" s="4"/>
      <c r="AA34" s="41"/>
      <c r="AB34" s="41"/>
    </row>
    <row r="35" spans="1:30" x14ac:dyDescent="0.45">
      <c r="A35" s="9" t="s">
        <v>41</v>
      </c>
      <c r="B35" s="10"/>
      <c r="C35" s="11">
        <v>458987</v>
      </c>
      <c r="D35" s="11"/>
      <c r="E35" s="11">
        <v>8666242352</v>
      </c>
      <c r="F35" s="11"/>
      <c r="G35" s="11">
        <v>12551603312.3985</v>
      </c>
      <c r="H35" s="11"/>
      <c r="I35" s="11">
        <v>0</v>
      </c>
      <c r="J35" s="11"/>
      <c r="K35" s="11">
        <v>0</v>
      </c>
      <c r="L35" s="11"/>
      <c r="M35" s="11">
        <v>-458987</v>
      </c>
      <c r="N35" s="11"/>
      <c r="O35" s="11">
        <v>12912309346</v>
      </c>
      <c r="P35" s="11"/>
      <c r="Q35" s="11">
        <v>0</v>
      </c>
      <c r="R35" s="11"/>
      <c r="S35" s="11">
        <v>0</v>
      </c>
      <c r="T35" s="11"/>
      <c r="U35" s="11">
        <v>0</v>
      </c>
      <c r="V35" s="11"/>
      <c r="W35" s="11">
        <v>0</v>
      </c>
      <c r="X35" s="10"/>
      <c r="Y35" s="12">
        <v>0</v>
      </c>
      <c r="Z35" s="4"/>
      <c r="AA35" s="4"/>
      <c r="AB35" s="4"/>
    </row>
    <row r="36" spans="1:30" x14ac:dyDescent="0.45">
      <c r="A36" s="9" t="s">
        <v>42</v>
      </c>
      <c r="B36" s="10"/>
      <c r="C36" s="11">
        <v>2640507</v>
      </c>
      <c r="D36" s="11"/>
      <c r="E36" s="11">
        <v>37438825539</v>
      </c>
      <c r="F36" s="11"/>
      <c r="G36" s="11">
        <v>41944239813.932999</v>
      </c>
      <c r="H36" s="11"/>
      <c r="I36" s="11">
        <v>2500000</v>
      </c>
      <c r="J36" s="11"/>
      <c r="K36" s="11">
        <v>43090617163</v>
      </c>
      <c r="L36" s="11"/>
      <c r="M36" s="11">
        <v>0</v>
      </c>
      <c r="N36" s="11"/>
      <c r="O36" s="11">
        <v>0</v>
      </c>
      <c r="P36" s="11"/>
      <c r="Q36" s="11">
        <v>5140507</v>
      </c>
      <c r="R36" s="11"/>
      <c r="S36" s="11">
        <v>14520</v>
      </c>
      <c r="T36" s="11"/>
      <c r="U36" s="11">
        <v>80529442702</v>
      </c>
      <c r="V36" s="11"/>
      <c r="W36" s="11">
        <v>74196052678.242004</v>
      </c>
      <c r="X36" s="10"/>
      <c r="Y36" s="12">
        <v>2.6800000000000001E-2</v>
      </c>
      <c r="Z36" s="4"/>
      <c r="AA36" s="41"/>
      <c r="AB36" s="41"/>
    </row>
    <row r="37" spans="1:30" x14ac:dyDescent="0.45">
      <c r="A37" s="9" t="s">
        <v>43</v>
      </c>
      <c r="B37" s="10"/>
      <c r="C37" s="11">
        <v>850986</v>
      </c>
      <c r="D37" s="11"/>
      <c r="E37" s="11">
        <v>22260494948</v>
      </c>
      <c r="F37" s="11"/>
      <c r="G37" s="11">
        <v>22026133525.865398</v>
      </c>
      <c r="H37" s="11"/>
      <c r="I37" s="11">
        <v>0</v>
      </c>
      <c r="J37" s="11"/>
      <c r="K37" s="11">
        <v>0</v>
      </c>
      <c r="L37" s="11"/>
      <c r="M37" s="11">
        <v>0</v>
      </c>
      <c r="N37" s="11"/>
      <c r="O37" s="11">
        <v>0</v>
      </c>
      <c r="P37" s="11"/>
      <c r="Q37" s="11">
        <v>850986</v>
      </c>
      <c r="R37" s="11"/>
      <c r="S37" s="11">
        <v>27382</v>
      </c>
      <c r="T37" s="11"/>
      <c r="U37" s="11">
        <v>22260494948</v>
      </c>
      <c r="V37" s="11"/>
      <c r="W37" s="11">
        <v>23163053545.020599</v>
      </c>
      <c r="X37" s="10"/>
      <c r="Y37" s="12">
        <v>8.3999999999999995E-3</v>
      </c>
      <c r="Z37" s="4"/>
      <c r="AA37" s="41"/>
      <c r="AB37" s="41"/>
    </row>
    <row r="38" spans="1:30" x14ac:dyDescent="0.45">
      <c r="A38" s="9" t="s">
        <v>44</v>
      </c>
      <c r="B38" s="10"/>
      <c r="C38" s="11">
        <v>6951664</v>
      </c>
      <c r="D38" s="11"/>
      <c r="E38" s="11">
        <v>102355370550</v>
      </c>
      <c r="F38" s="11"/>
      <c r="G38" s="11">
        <v>96606016356.815994</v>
      </c>
      <c r="H38" s="11"/>
      <c r="I38" s="11">
        <v>0</v>
      </c>
      <c r="J38" s="11"/>
      <c r="K38" s="11">
        <v>0</v>
      </c>
      <c r="L38" s="11"/>
      <c r="M38" s="11">
        <v>0</v>
      </c>
      <c r="N38" s="11"/>
      <c r="O38" s="11">
        <v>0</v>
      </c>
      <c r="P38" s="11"/>
      <c r="Q38" s="11">
        <v>6951664</v>
      </c>
      <c r="R38" s="11"/>
      <c r="S38" s="11">
        <v>12100</v>
      </c>
      <c r="T38" s="11"/>
      <c r="U38" s="11">
        <v>102355370550</v>
      </c>
      <c r="V38" s="11"/>
      <c r="W38" s="11">
        <v>83614649350.320007</v>
      </c>
      <c r="X38" s="10"/>
      <c r="Y38" s="12">
        <v>3.0200000000000001E-2</v>
      </c>
      <c r="Z38" s="4"/>
      <c r="AA38" s="41"/>
      <c r="AB38" s="41"/>
    </row>
    <row r="39" spans="1:30" ht="21" x14ac:dyDescent="0.55000000000000004">
      <c r="A39" s="9" t="s">
        <v>45</v>
      </c>
      <c r="B39" s="10"/>
      <c r="C39" s="11">
        <v>1000000</v>
      </c>
      <c r="D39" s="11"/>
      <c r="E39" s="11">
        <v>38127974847</v>
      </c>
      <c r="F39" s="11"/>
      <c r="G39" s="11">
        <v>44752131000</v>
      </c>
      <c r="H39" s="11"/>
      <c r="I39" s="11">
        <v>0</v>
      </c>
      <c r="J39" s="11"/>
      <c r="K39" s="11">
        <v>0</v>
      </c>
      <c r="L39" s="11"/>
      <c r="M39" s="11">
        <v>0</v>
      </c>
      <c r="N39" s="11"/>
      <c r="O39" s="11">
        <v>0</v>
      </c>
      <c r="P39" s="11"/>
      <c r="Q39" s="11">
        <v>1000000</v>
      </c>
      <c r="R39" s="11"/>
      <c r="S39" s="11">
        <v>44100</v>
      </c>
      <c r="T39" s="11"/>
      <c r="U39" s="11">
        <v>38127974847</v>
      </c>
      <c r="V39" s="11"/>
      <c r="W39" s="11">
        <v>43837605000</v>
      </c>
      <c r="X39" s="10"/>
      <c r="Y39" s="12">
        <v>1.5800000000000002E-2</v>
      </c>
      <c r="Z39" s="4"/>
      <c r="AA39" s="41"/>
      <c r="AB39" s="41"/>
      <c r="AC39" s="38"/>
      <c r="AD39" s="38"/>
    </row>
    <row r="40" spans="1:30" x14ac:dyDescent="0.45">
      <c r="A40" s="9" t="s">
        <v>46</v>
      </c>
      <c r="B40" s="10"/>
      <c r="C40" s="11">
        <v>24201559</v>
      </c>
      <c r="D40" s="11"/>
      <c r="E40" s="11">
        <v>239231813636</v>
      </c>
      <c r="F40" s="11"/>
      <c r="G40" s="11">
        <v>297351438188.02197</v>
      </c>
      <c r="H40" s="11"/>
      <c r="I40" s="11">
        <v>0</v>
      </c>
      <c r="J40" s="11"/>
      <c r="K40" s="11">
        <v>0</v>
      </c>
      <c r="L40" s="11"/>
      <c r="M40" s="11">
        <v>0</v>
      </c>
      <c r="N40" s="11"/>
      <c r="O40" s="11">
        <v>0</v>
      </c>
      <c r="P40" s="11"/>
      <c r="Q40" s="11">
        <v>24201559</v>
      </c>
      <c r="R40" s="11"/>
      <c r="S40" s="11">
        <v>10100</v>
      </c>
      <c r="T40" s="11"/>
      <c r="U40" s="11">
        <v>239231813636</v>
      </c>
      <c r="V40" s="11"/>
      <c r="W40" s="11">
        <v>242981353211.89499</v>
      </c>
      <c r="X40" s="10"/>
      <c r="Y40" s="12">
        <v>8.77E-2</v>
      </c>
      <c r="Z40" s="4"/>
      <c r="AA40" s="41"/>
      <c r="AB40" s="41"/>
    </row>
    <row r="41" spans="1:30" x14ac:dyDescent="0.45">
      <c r="A41" s="9" t="s">
        <v>47</v>
      </c>
      <c r="B41" s="10"/>
      <c r="C41" s="11">
        <v>1500000</v>
      </c>
      <c r="D41" s="11"/>
      <c r="E41" s="11">
        <v>20856425975</v>
      </c>
      <c r="F41" s="11"/>
      <c r="G41" s="11">
        <v>29225070000</v>
      </c>
      <c r="H41" s="11"/>
      <c r="I41" s="11">
        <v>0</v>
      </c>
      <c r="J41" s="11"/>
      <c r="K41" s="11">
        <v>0</v>
      </c>
      <c r="L41" s="11"/>
      <c r="M41" s="11">
        <v>-1500000</v>
      </c>
      <c r="N41" s="11"/>
      <c r="O41" s="11">
        <v>28506458544</v>
      </c>
      <c r="P41" s="11"/>
      <c r="Q41" s="11">
        <v>0</v>
      </c>
      <c r="R41" s="11"/>
      <c r="S41" s="11">
        <v>0</v>
      </c>
      <c r="T41" s="11"/>
      <c r="U41" s="11">
        <v>0</v>
      </c>
      <c r="V41" s="11"/>
      <c r="W41" s="11">
        <v>0</v>
      </c>
      <c r="X41" s="10"/>
      <c r="Y41" s="12">
        <v>0</v>
      </c>
      <c r="Z41" s="4"/>
      <c r="AA41" s="4"/>
      <c r="AB41" s="4"/>
    </row>
    <row r="42" spans="1:30" x14ac:dyDescent="0.45">
      <c r="A42" s="9" t="s">
        <v>48</v>
      </c>
      <c r="B42" s="10"/>
      <c r="C42" s="11">
        <v>45631189</v>
      </c>
      <c r="D42" s="11"/>
      <c r="E42" s="11">
        <v>119075241131</v>
      </c>
      <c r="F42" s="11"/>
      <c r="G42" s="11">
        <v>73800204933.207199</v>
      </c>
      <c r="H42" s="11"/>
      <c r="I42" s="11">
        <v>0</v>
      </c>
      <c r="J42" s="11"/>
      <c r="K42" s="11">
        <v>0</v>
      </c>
      <c r="L42" s="11"/>
      <c r="M42" s="11">
        <v>0</v>
      </c>
      <c r="N42" s="11"/>
      <c r="O42" s="11">
        <v>0</v>
      </c>
      <c r="P42" s="11"/>
      <c r="Q42" s="11">
        <v>45631189</v>
      </c>
      <c r="R42" s="11"/>
      <c r="S42" s="11">
        <v>1575</v>
      </c>
      <c r="T42" s="11"/>
      <c r="U42" s="11">
        <v>119075241131</v>
      </c>
      <c r="V42" s="11"/>
      <c r="W42" s="11">
        <v>71441501395.083801</v>
      </c>
      <c r="X42" s="10"/>
      <c r="Y42" s="12">
        <v>2.58E-2</v>
      </c>
      <c r="Z42" s="4"/>
      <c r="AA42" s="41"/>
      <c r="AB42" s="41"/>
    </row>
    <row r="43" spans="1:30" x14ac:dyDescent="0.45">
      <c r="A43" s="9" t="s">
        <v>49</v>
      </c>
      <c r="B43" s="10"/>
      <c r="C43" s="11">
        <v>5549489</v>
      </c>
      <c r="D43" s="11"/>
      <c r="E43" s="11">
        <v>184576187179</v>
      </c>
      <c r="F43" s="11"/>
      <c r="G43" s="11">
        <v>165769909690.522</v>
      </c>
      <c r="H43" s="11"/>
      <c r="I43" s="11">
        <v>0</v>
      </c>
      <c r="J43" s="11"/>
      <c r="K43" s="11">
        <v>0</v>
      </c>
      <c r="L43" s="11"/>
      <c r="M43" s="11">
        <v>-2300000</v>
      </c>
      <c r="N43" s="11"/>
      <c r="O43" s="11">
        <v>65612858565</v>
      </c>
      <c r="P43" s="11"/>
      <c r="Q43" s="11">
        <v>3249489</v>
      </c>
      <c r="R43" s="11"/>
      <c r="S43" s="11">
        <v>28810</v>
      </c>
      <c r="T43" s="11"/>
      <c r="U43" s="11">
        <v>108078111323</v>
      </c>
      <c r="V43" s="11"/>
      <c r="W43" s="11">
        <v>93060752310.364502</v>
      </c>
      <c r="X43" s="10"/>
      <c r="Y43" s="12">
        <v>3.3599999999999998E-2</v>
      </c>
      <c r="Z43" s="4"/>
      <c r="AA43" s="41"/>
      <c r="AB43" s="4"/>
    </row>
    <row r="44" spans="1:30" x14ac:dyDescent="0.45">
      <c r="A44" s="9" t="s">
        <v>50</v>
      </c>
      <c r="B44" s="10"/>
      <c r="C44" s="11">
        <v>799025</v>
      </c>
      <c r="D44" s="11"/>
      <c r="E44" s="11">
        <v>173135725734</v>
      </c>
      <c r="F44" s="11"/>
      <c r="G44" s="11">
        <v>158018587367.08499</v>
      </c>
      <c r="H44" s="11"/>
      <c r="I44" s="11">
        <v>0</v>
      </c>
      <c r="J44" s="11"/>
      <c r="K44" s="11">
        <v>0</v>
      </c>
      <c r="L44" s="11"/>
      <c r="M44" s="11">
        <v>0</v>
      </c>
      <c r="N44" s="11"/>
      <c r="O44" s="11">
        <v>0</v>
      </c>
      <c r="P44" s="11"/>
      <c r="Q44" s="11">
        <v>799025</v>
      </c>
      <c r="R44" s="11"/>
      <c r="S44" s="11">
        <v>161152</v>
      </c>
      <c r="T44" s="11"/>
      <c r="U44" s="11">
        <v>173135725734</v>
      </c>
      <c r="V44" s="11"/>
      <c r="W44" s="11">
        <v>127998328163.03999</v>
      </c>
      <c r="X44" s="10"/>
      <c r="Y44" s="12">
        <v>4.6199999999999998E-2</v>
      </c>
      <c r="Z44" s="4"/>
      <c r="AA44" s="41"/>
      <c r="AB44" s="41"/>
    </row>
    <row r="45" spans="1:30" x14ac:dyDescent="0.45">
      <c r="A45" s="9" t="s">
        <v>51</v>
      </c>
      <c r="B45" s="10"/>
      <c r="C45" s="11">
        <v>1756700</v>
      </c>
      <c r="D45" s="11"/>
      <c r="E45" s="11">
        <v>27492463717</v>
      </c>
      <c r="F45" s="11"/>
      <c r="G45" s="11">
        <v>38469835399.050003</v>
      </c>
      <c r="H45" s="11"/>
      <c r="I45" s="11">
        <v>0</v>
      </c>
      <c r="J45" s="11"/>
      <c r="K45" s="11">
        <v>0</v>
      </c>
      <c r="L45" s="11"/>
      <c r="M45" s="11">
        <v>0</v>
      </c>
      <c r="N45" s="11"/>
      <c r="O45" s="11">
        <v>0</v>
      </c>
      <c r="P45" s="11"/>
      <c r="Q45" s="11">
        <v>1756700</v>
      </c>
      <c r="R45" s="11"/>
      <c r="S45" s="11">
        <v>22210</v>
      </c>
      <c r="T45" s="11"/>
      <c r="U45" s="11">
        <v>27492463717</v>
      </c>
      <c r="V45" s="11"/>
      <c r="W45" s="11">
        <v>38784159973.349998</v>
      </c>
      <c r="X45" s="10"/>
      <c r="Y45" s="12">
        <v>1.4E-2</v>
      </c>
      <c r="Z45" s="4"/>
      <c r="AA45" s="41"/>
      <c r="AB45" s="41"/>
    </row>
    <row r="46" spans="1:30" x14ac:dyDescent="0.45">
      <c r="A46" s="9" t="s">
        <v>52</v>
      </c>
      <c r="B46" s="10"/>
      <c r="C46" s="11">
        <v>2600000</v>
      </c>
      <c r="D46" s="11"/>
      <c r="E46" s="11">
        <v>24746380049</v>
      </c>
      <c r="F46" s="11"/>
      <c r="G46" s="11">
        <v>25845300000</v>
      </c>
      <c r="H46" s="11"/>
      <c r="I46" s="11">
        <v>0</v>
      </c>
      <c r="J46" s="11"/>
      <c r="K46" s="11">
        <v>0</v>
      </c>
      <c r="L46" s="11"/>
      <c r="M46" s="11">
        <v>0</v>
      </c>
      <c r="N46" s="11"/>
      <c r="O46" s="11">
        <v>0</v>
      </c>
      <c r="P46" s="11"/>
      <c r="Q46" s="11">
        <v>2600000</v>
      </c>
      <c r="R46" s="11"/>
      <c r="S46" s="11">
        <v>8680</v>
      </c>
      <c r="T46" s="11"/>
      <c r="U46" s="11">
        <v>24746380049</v>
      </c>
      <c r="V46" s="11"/>
      <c r="W46" s="11">
        <v>22433720400</v>
      </c>
      <c r="X46" s="10"/>
      <c r="Y46" s="12">
        <v>8.0999999999999996E-3</v>
      </c>
      <c r="Z46" s="4"/>
      <c r="AA46" s="41"/>
      <c r="AB46" s="4"/>
    </row>
    <row r="47" spans="1:30" x14ac:dyDescent="0.45">
      <c r="A47" s="9" t="s">
        <v>53</v>
      </c>
      <c r="B47" s="10"/>
      <c r="C47" s="11">
        <v>200000</v>
      </c>
      <c r="D47" s="11"/>
      <c r="E47" s="11">
        <v>4534537066</v>
      </c>
      <c r="F47" s="11"/>
      <c r="G47" s="11">
        <v>5288346000</v>
      </c>
      <c r="H47" s="11"/>
      <c r="I47" s="11">
        <v>0</v>
      </c>
      <c r="J47" s="11"/>
      <c r="K47" s="11">
        <v>0</v>
      </c>
      <c r="L47" s="11"/>
      <c r="M47" s="11">
        <v>-200000</v>
      </c>
      <c r="N47" s="11"/>
      <c r="O47" s="11">
        <v>5165520985</v>
      </c>
      <c r="P47" s="11"/>
      <c r="Q47" s="11">
        <v>0</v>
      </c>
      <c r="R47" s="11"/>
      <c r="S47" s="11">
        <v>0</v>
      </c>
      <c r="T47" s="11"/>
      <c r="U47" s="11">
        <v>0</v>
      </c>
      <c r="V47" s="11"/>
      <c r="W47" s="11">
        <v>0</v>
      </c>
      <c r="X47" s="10"/>
      <c r="Y47" s="12">
        <v>0</v>
      </c>
      <c r="Z47" s="4"/>
      <c r="AA47" s="41"/>
      <c r="AB47" s="4"/>
    </row>
    <row r="48" spans="1:30" x14ac:dyDescent="0.45">
      <c r="A48" s="9" t="s">
        <v>54</v>
      </c>
      <c r="B48" s="10"/>
      <c r="C48" s="11">
        <v>5181836</v>
      </c>
      <c r="D48" s="11"/>
      <c r="E48" s="11">
        <v>71522234370</v>
      </c>
      <c r="F48" s="11"/>
      <c r="G48" s="11">
        <v>73710868324.697998</v>
      </c>
      <c r="H48" s="11"/>
      <c r="I48" s="11">
        <v>0</v>
      </c>
      <c r="J48" s="11"/>
      <c r="K48" s="11">
        <v>0</v>
      </c>
      <c r="L48" s="11"/>
      <c r="M48" s="11">
        <v>0</v>
      </c>
      <c r="N48" s="11"/>
      <c r="O48" s="11">
        <v>0</v>
      </c>
      <c r="P48" s="11"/>
      <c r="Q48" s="11">
        <v>5181836</v>
      </c>
      <c r="R48" s="11"/>
      <c r="S48" s="11">
        <v>12050</v>
      </c>
      <c r="T48" s="11"/>
      <c r="U48" s="11">
        <v>71522234370</v>
      </c>
      <c r="V48" s="11"/>
      <c r="W48" s="11">
        <v>62069599113.389999</v>
      </c>
      <c r="X48" s="10"/>
      <c r="Y48" s="12">
        <v>2.24E-2</v>
      </c>
      <c r="Z48" s="4"/>
      <c r="AA48" s="41"/>
      <c r="AB48" s="4"/>
    </row>
    <row r="49" spans="1:28" x14ac:dyDescent="0.45">
      <c r="A49" s="9" t="s">
        <v>55</v>
      </c>
      <c r="B49" s="10"/>
      <c r="C49" s="11">
        <v>596700</v>
      </c>
      <c r="D49" s="11"/>
      <c r="E49" s="11">
        <v>25325521967</v>
      </c>
      <c r="F49" s="11"/>
      <c r="G49" s="11">
        <v>29700188523.720001</v>
      </c>
      <c r="H49" s="11"/>
      <c r="I49" s="11">
        <v>0</v>
      </c>
      <c r="J49" s="11"/>
      <c r="K49" s="11">
        <v>0</v>
      </c>
      <c r="L49" s="11"/>
      <c r="M49" s="11">
        <v>-544089</v>
      </c>
      <c r="N49" s="11"/>
      <c r="O49" s="11">
        <v>25003425318</v>
      </c>
      <c r="P49" s="11"/>
      <c r="Q49" s="11">
        <v>52611</v>
      </c>
      <c r="R49" s="11"/>
      <c r="S49" s="11">
        <v>43829</v>
      </c>
      <c r="T49" s="11"/>
      <c r="U49" s="11">
        <v>2232949611</v>
      </c>
      <c r="V49" s="11"/>
      <c r="W49" s="11">
        <v>2292167488.26195</v>
      </c>
      <c r="X49" s="10"/>
      <c r="Y49" s="12">
        <v>8.0000000000000004E-4</v>
      </c>
      <c r="Z49" s="4"/>
      <c r="AA49" s="41"/>
      <c r="AB49" s="4"/>
    </row>
    <row r="50" spans="1:28" x14ac:dyDescent="0.45">
      <c r="A50" s="9" t="s">
        <v>56</v>
      </c>
      <c r="B50" s="10"/>
      <c r="C50" s="11">
        <v>100660</v>
      </c>
      <c r="D50" s="11"/>
      <c r="E50" s="11">
        <f>2961874837-31</f>
        <v>2961874806</v>
      </c>
      <c r="F50" s="11"/>
      <c r="G50" s="11">
        <f>2999830968.54-47</f>
        <v>2999830921.54</v>
      </c>
      <c r="H50" s="11"/>
      <c r="I50" s="11">
        <v>0</v>
      </c>
      <c r="J50" s="11"/>
      <c r="K50" s="11">
        <v>0</v>
      </c>
      <c r="L50" s="11"/>
      <c r="M50" s="11">
        <v>-100660</v>
      </c>
      <c r="N50" s="11"/>
      <c r="O50" s="11">
        <v>3543541528</v>
      </c>
      <c r="P50" s="11"/>
      <c r="Q50" s="11">
        <v>0</v>
      </c>
      <c r="R50" s="11"/>
      <c r="S50" s="11">
        <v>0</v>
      </c>
      <c r="T50" s="11"/>
      <c r="U50" s="11">
        <v>0</v>
      </c>
      <c r="V50" s="11"/>
      <c r="W50" s="11">
        <v>0</v>
      </c>
      <c r="X50" s="10"/>
      <c r="Y50" s="12">
        <v>0</v>
      </c>
      <c r="Z50" s="4"/>
      <c r="AA50" s="41"/>
      <c r="AB50" s="4"/>
    </row>
    <row r="51" spans="1:28" x14ac:dyDescent="0.45">
      <c r="A51" s="9" t="s">
        <v>57</v>
      </c>
      <c r="B51" s="10"/>
      <c r="C51" s="11">
        <v>0</v>
      </c>
      <c r="D51" s="11"/>
      <c r="E51" s="11">
        <v>0</v>
      </c>
      <c r="F51" s="11"/>
      <c r="G51" s="11">
        <v>0</v>
      </c>
      <c r="H51" s="11"/>
      <c r="I51" s="11">
        <v>6460</v>
      </c>
      <c r="J51" s="11"/>
      <c r="K51" s="11">
        <v>176198356</v>
      </c>
      <c r="L51" s="11"/>
      <c r="M51" s="11">
        <v>0</v>
      </c>
      <c r="N51" s="11"/>
      <c r="O51" s="11">
        <v>0</v>
      </c>
      <c r="P51" s="11"/>
      <c r="Q51" s="11">
        <v>6460</v>
      </c>
      <c r="R51" s="11"/>
      <c r="S51" s="11">
        <v>27320</v>
      </c>
      <c r="T51" s="11"/>
      <c r="U51" s="11">
        <v>176198356</v>
      </c>
      <c r="V51" s="11"/>
      <c r="W51" s="11">
        <v>175437101.16</v>
      </c>
      <c r="X51" s="10"/>
      <c r="Y51" s="12">
        <v>1E-4</v>
      </c>
      <c r="Z51" s="4"/>
      <c r="AA51" s="41"/>
      <c r="AB51" s="4"/>
    </row>
    <row r="52" spans="1:28" x14ac:dyDescent="0.45">
      <c r="A52" s="9" t="s">
        <v>58</v>
      </c>
      <c r="B52" s="10"/>
      <c r="C52" s="11">
        <v>0</v>
      </c>
      <c r="D52" s="11"/>
      <c r="E52" s="11">
        <v>0</v>
      </c>
      <c r="F52" s="11"/>
      <c r="G52" s="11">
        <v>0</v>
      </c>
      <c r="H52" s="11"/>
      <c r="I52" s="11">
        <v>1350000</v>
      </c>
      <c r="J52" s="11"/>
      <c r="K52" s="11">
        <v>59566846886</v>
      </c>
      <c r="L52" s="11"/>
      <c r="M52" s="11">
        <v>0</v>
      </c>
      <c r="N52" s="11"/>
      <c r="O52" s="11">
        <v>0</v>
      </c>
      <c r="P52" s="11"/>
      <c r="Q52" s="11">
        <v>1350000</v>
      </c>
      <c r="R52" s="11"/>
      <c r="S52" s="11">
        <v>44610</v>
      </c>
      <c r="T52" s="11"/>
      <c r="U52" s="11">
        <v>59566846886</v>
      </c>
      <c r="V52" s="11"/>
      <c r="W52" s="11">
        <v>59865170175</v>
      </c>
      <c r="X52" s="10"/>
      <c r="Y52" s="12">
        <v>2.1600000000000001E-2</v>
      </c>
      <c r="Z52" s="4"/>
      <c r="AA52" s="41"/>
      <c r="AB52" s="4"/>
    </row>
    <row r="53" spans="1:28" x14ac:dyDescent="0.45">
      <c r="A53" s="9" t="s">
        <v>59</v>
      </c>
      <c r="B53" s="10"/>
      <c r="C53" s="11">
        <v>0</v>
      </c>
      <c r="D53" s="11"/>
      <c r="E53" s="11">
        <v>0</v>
      </c>
      <c r="F53" s="11"/>
      <c r="G53" s="11">
        <v>0</v>
      </c>
      <c r="H53" s="11"/>
      <c r="I53" s="11">
        <v>607472</v>
      </c>
      <c r="J53" s="11"/>
      <c r="K53" s="11">
        <v>12342878765</v>
      </c>
      <c r="L53" s="11"/>
      <c r="M53" s="11">
        <v>0</v>
      </c>
      <c r="N53" s="11"/>
      <c r="O53" s="11">
        <v>0</v>
      </c>
      <c r="P53" s="11"/>
      <c r="Q53" s="11">
        <v>607472</v>
      </c>
      <c r="R53" s="11"/>
      <c r="S53" s="11">
        <v>21315</v>
      </c>
      <c r="T53" s="11"/>
      <c r="U53" s="11">
        <v>12342878765</v>
      </c>
      <c r="V53" s="11"/>
      <c r="W53" s="11">
        <v>12871223499.204</v>
      </c>
      <c r="X53" s="10"/>
      <c r="Y53" s="12">
        <v>4.5999999999999999E-3</v>
      </c>
      <c r="Z53" s="4"/>
      <c r="AA53" s="41"/>
      <c r="AB53" s="4"/>
    </row>
    <row r="54" spans="1:28" x14ac:dyDescent="0.45">
      <c r="A54" s="9" t="s">
        <v>60</v>
      </c>
      <c r="B54" s="10"/>
      <c r="C54" s="11">
        <v>0</v>
      </c>
      <c r="D54" s="11"/>
      <c r="E54" s="11">
        <v>0</v>
      </c>
      <c r="F54" s="11"/>
      <c r="G54" s="11">
        <v>0</v>
      </c>
      <c r="H54" s="11"/>
      <c r="I54" s="11">
        <v>2400000</v>
      </c>
      <c r="J54" s="11"/>
      <c r="K54" s="11">
        <v>35140846869</v>
      </c>
      <c r="L54" s="11"/>
      <c r="M54" s="11">
        <v>0</v>
      </c>
      <c r="N54" s="11"/>
      <c r="O54" s="11">
        <v>0</v>
      </c>
      <c r="P54" s="11"/>
      <c r="Q54" s="11">
        <v>2400000</v>
      </c>
      <c r="R54" s="11"/>
      <c r="S54" s="11">
        <v>13003</v>
      </c>
      <c r="T54" s="11"/>
      <c r="U54" s="11">
        <v>35140846869</v>
      </c>
      <c r="V54" s="11"/>
      <c r="W54" s="11">
        <v>31021517160</v>
      </c>
      <c r="X54" s="10"/>
      <c r="Y54" s="12">
        <v>1.12E-2</v>
      </c>
      <c r="Z54" s="4"/>
      <c r="AA54" s="41"/>
      <c r="AB54" s="4"/>
    </row>
    <row r="55" spans="1:28" x14ac:dyDescent="0.45">
      <c r="A55" s="9" t="s">
        <v>61</v>
      </c>
      <c r="B55" s="10"/>
      <c r="C55" s="11">
        <v>0</v>
      </c>
      <c r="D55" s="11"/>
      <c r="E55" s="11">
        <v>0</v>
      </c>
      <c r="F55" s="11"/>
      <c r="G55" s="11">
        <v>0</v>
      </c>
      <c r="H55" s="11"/>
      <c r="I55" s="11">
        <v>650804</v>
      </c>
      <c r="J55" s="11"/>
      <c r="K55" s="11">
        <v>4970143314</v>
      </c>
      <c r="L55" s="11"/>
      <c r="M55" s="11">
        <v>0</v>
      </c>
      <c r="N55" s="11"/>
      <c r="O55" s="11">
        <v>0</v>
      </c>
      <c r="P55" s="11"/>
      <c r="Q55" s="11">
        <v>650804</v>
      </c>
      <c r="R55" s="11"/>
      <c r="S55" s="11">
        <v>9569</v>
      </c>
      <c r="T55" s="11"/>
      <c r="U55" s="11">
        <v>4970143314</v>
      </c>
      <c r="V55" s="11"/>
      <c r="W55" s="11">
        <v>6190489592.3177996</v>
      </c>
      <c r="X55" s="10"/>
      <c r="Y55" s="12">
        <v>2.2000000000000001E-3</v>
      </c>
      <c r="Z55" s="4"/>
      <c r="AA55" s="41"/>
      <c r="AB55" s="41"/>
    </row>
    <row r="56" spans="1:28" x14ac:dyDescent="0.45">
      <c r="A56" s="9" t="s">
        <v>62</v>
      </c>
      <c r="B56" s="10"/>
      <c r="C56" s="11">
        <v>0</v>
      </c>
      <c r="D56" s="11"/>
      <c r="E56" s="11">
        <v>0</v>
      </c>
      <c r="F56" s="11"/>
      <c r="G56" s="11">
        <v>0</v>
      </c>
      <c r="H56" s="11"/>
      <c r="I56" s="11">
        <v>224</v>
      </c>
      <c r="J56" s="11"/>
      <c r="K56" s="11">
        <v>7006496</v>
      </c>
      <c r="L56" s="11"/>
      <c r="M56" s="11">
        <v>0</v>
      </c>
      <c r="N56" s="11"/>
      <c r="O56" s="11">
        <v>0</v>
      </c>
      <c r="P56" s="11"/>
      <c r="Q56" s="11">
        <v>224</v>
      </c>
      <c r="R56" s="11"/>
      <c r="S56" s="11">
        <v>38320</v>
      </c>
      <c r="T56" s="11"/>
      <c r="U56" s="11">
        <v>7006496</v>
      </c>
      <c r="V56" s="11"/>
      <c r="W56" s="11">
        <v>8532607.1040000003</v>
      </c>
      <c r="X56" s="10"/>
      <c r="Y56" s="12">
        <v>0</v>
      </c>
      <c r="Z56" s="4"/>
      <c r="AA56" s="41"/>
      <c r="AB56" s="41"/>
    </row>
    <row r="57" spans="1:28" x14ac:dyDescent="0.45">
      <c r="A57" s="9" t="s">
        <v>63</v>
      </c>
      <c r="B57" s="10"/>
      <c r="C57" s="11">
        <v>0</v>
      </c>
      <c r="D57" s="11"/>
      <c r="E57" s="11">
        <v>0</v>
      </c>
      <c r="F57" s="11"/>
      <c r="G57" s="11">
        <v>0</v>
      </c>
      <c r="H57" s="11"/>
      <c r="I57" s="11">
        <v>434256</v>
      </c>
      <c r="J57" s="11"/>
      <c r="K57" s="11">
        <v>32382261241</v>
      </c>
      <c r="L57" s="11"/>
      <c r="M57" s="11">
        <v>0</v>
      </c>
      <c r="N57" s="11"/>
      <c r="O57" s="11">
        <v>0</v>
      </c>
      <c r="P57" s="11"/>
      <c r="Q57" s="11">
        <v>434256</v>
      </c>
      <c r="R57" s="11"/>
      <c r="S57" s="11">
        <v>83065</v>
      </c>
      <c r="T57" s="11"/>
      <c r="U57" s="11">
        <v>32382261241</v>
      </c>
      <c r="V57" s="11"/>
      <c r="W57" s="11">
        <v>35856849365.891998</v>
      </c>
      <c r="X57" s="10"/>
      <c r="Y57" s="12">
        <v>1.2800000000000001E-2</v>
      </c>
      <c r="Z57" s="4"/>
      <c r="AA57" s="41"/>
      <c r="AB57" s="4"/>
    </row>
    <row r="58" spans="1:28" x14ac:dyDescent="0.45">
      <c r="A58" s="9" t="s">
        <v>64</v>
      </c>
      <c r="B58" s="10"/>
      <c r="C58" s="11">
        <v>0</v>
      </c>
      <c r="D58" s="11"/>
      <c r="E58" s="11">
        <v>0</v>
      </c>
      <c r="F58" s="11"/>
      <c r="G58" s="11">
        <v>0</v>
      </c>
      <c r="H58" s="11"/>
      <c r="I58" s="11">
        <v>2895286</v>
      </c>
      <c r="J58" s="11"/>
      <c r="K58" s="11">
        <v>45318278040</v>
      </c>
      <c r="L58" s="11"/>
      <c r="M58" s="11">
        <v>0</v>
      </c>
      <c r="N58" s="11"/>
      <c r="O58" s="11">
        <v>0</v>
      </c>
      <c r="P58" s="11"/>
      <c r="Q58" s="11">
        <v>2895286</v>
      </c>
      <c r="R58" s="11"/>
      <c r="S58" s="11">
        <v>12970</v>
      </c>
      <c r="T58" s="11"/>
      <c r="U58" s="11">
        <v>45318278040</v>
      </c>
      <c r="V58" s="11"/>
      <c r="W58" s="11">
        <v>37328425856.450996</v>
      </c>
      <c r="X58" s="10"/>
      <c r="Y58" s="12">
        <v>1.35E-2</v>
      </c>
      <c r="Z58" s="4"/>
      <c r="AA58" s="41"/>
      <c r="AB58" s="4"/>
    </row>
    <row r="59" spans="1:28" x14ac:dyDescent="0.45">
      <c r="A59" s="9" t="s">
        <v>65</v>
      </c>
      <c r="B59" s="10"/>
      <c r="C59" s="11">
        <v>0</v>
      </c>
      <c r="D59" s="11"/>
      <c r="E59" s="11">
        <v>0</v>
      </c>
      <c r="F59" s="11"/>
      <c r="G59" s="11">
        <v>0</v>
      </c>
      <c r="H59" s="11"/>
      <c r="I59" s="11">
        <v>2789534</v>
      </c>
      <c r="J59" s="11"/>
      <c r="K59" s="11">
        <v>9305958965</v>
      </c>
      <c r="L59" s="11"/>
      <c r="M59" s="11">
        <v>-650000</v>
      </c>
      <c r="N59" s="11"/>
      <c r="O59" s="11">
        <v>2979618878</v>
      </c>
      <c r="P59" s="11"/>
      <c r="Q59" s="11">
        <v>2139534</v>
      </c>
      <c r="R59" s="11"/>
      <c r="S59" s="11">
        <v>4624</v>
      </c>
      <c r="T59" s="11"/>
      <c r="U59" s="11">
        <v>7137541830</v>
      </c>
      <c r="V59" s="11"/>
      <c r="W59" s="11">
        <v>9834340644.9647999</v>
      </c>
      <c r="X59" s="10"/>
      <c r="Y59" s="12">
        <v>3.5000000000000001E-3</v>
      </c>
      <c r="Z59" s="4"/>
      <c r="AA59" s="41"/>
      <c r="AB59" s="4"/>
    </row>
    <row r="60" spans="1:28" x14ac:dyDescent="0.45">
      <c r="A60" s="9" t="s">
        <v>66</v>
      </c>
      <c r="B60" s="10"/>
      <c r="C60" s="11">
        <v>0</v>
      </c>
      <c r="D60" s="11"/>
      <c r="E60" s="11">
        <v>0</v>
      </c>
      <c r="F60" s="11"/>
      <c r="G60" s="11">
        <v>0</v>
      </c>
      <c r="H60" s="11"/>
      <c r="I60" s="11">
        <v>123754</v>
      </c>
      <c r="J60" s="11"/>
      <c r="K60" s="11">
        <v>2848983400</v>
      </c>
      <c r="L60" s="11"/>
      <c r="M60" s="11">
        <v>0</v>
      </c>
      <c r="N60" s="11"/>
      <c r="O60" s="11">
        <v>0</v>
      </c>
      <c r="P60" s="11"/>
      <c r="Q60" s="11">
        <v>123754</v>
      </c>
      <c r="R60" s="11"/>
      <c r="S60" s="11">
        <v>35620</v>
      </c>
      <c r="T60" s="11"/>
      <c r="U60" s="11">
        <v>2848983400</v>
      </c>
      <c r="V60" s="11"/>
      <c r="W60" s="11">
        <v>4381889180.9940004</v>
      </c>
      <c r="X60" s="10"/>
      <c r="Y60" s="12">
        <v>1.6000000000000001E-3</v>
      </c>
      <c r="Z60" s="4"/>
      <c r="AA60" s="41"/>
      <c r="AB60" s="4"/>
    </row>
    <row r="61" spans="1:28" x14ac:dyDescent="0.45">
      <c r="A61" s="9" t="s">
        <v>67</v>
      </c>
      <c r="B61" s="10"/>
      <c r="C61" s="11">
        <v>0</v>
      </c>
      <c r="D61" s="11"/>
      <c r="E61" s="11">
        <v>0</v>
      </c>
      <c r="F61" s="11"/>
      <c r="G61" s="11">
        <v>0</v>
      </c>
      <c r="H61" s="11"/>
      <c r="I61" s="11">
        <v>3075286</v>
      </c>
      <c r="J61" s="11"/>
      <c r="K61" s="11">
        <v>95474776600</v>
      </c>
      <c r="L61" s="11"/>
      <c r="M61" s="11">
        <v>0</v>
      </c>
      <c r="N61" s="11"/>
      <c r="O61" s="11">
        <v>0</v>
      </c>
      <c r="P61" s="11"/>
      <c r="Q61" s="11">
        <v>3075286</v>
      </c>
      <c r="R61" s="11"/>
      <c r="S61" s="11">
        <v>26410</v>
      </c>
      <c r="T61" s="11"/>
      <c r="U61" s="11">
        <v>95474776600</v>
      </c>
      <c r="V61" s="11"/>
      <c r="W61" s="11">
        <v>80735054355.602997</v>
      </c>
      <c r="X61" s="10"/>
      <c r="Y61" s="12">
        <v>2.9100000000000001E-2</v>
      </c>
      <c r="Z61" s="4"/>
      <c r="AA61" s="41"/>
      <c r="AB61" s="4"/>
    </row>
    <row r="62" spans="1:28" x14ac:dyDescent="0.45">
      <c r="A62" s="9" t="s">
        <v>68</v>
      </c>
      <c r="B62" s="10"/>
      <c r="C62" s="11">
        <v>0</v>
      </c>
      <c r="D62" s="11"/>
      <c r="E62" s="11">
        <v>0</v>
      </c>
      <c r="F62" s="11"/>
      <c r="G62" s="11">
        <v>0</v>
      </c>
      <c r="H62" s="11"/>
      <c r="I62" s="11">
        <v>228691</v>
      </c>
      <c r="J62" s="11"/>
      <c r="K62" s="11">
        <v>6773565363</v>
      </c>
      <c r="L62" s="11"/>
      <c r="M62" s="11">
        <v>-228691</v>
      </c>
      <c r="N62" s="11"/>
      <c r="O62" s="11">
        <v>6102990084</v>
      </c>
      <c r="P62" s="11"/>
      <c r="Q62" s="11">
        <v>0</v>
      </c>
      <c r="R62" s="11"/>
      <c r="S62" s="11">
        <v>0</v>
      </c>
      <c r="T62" s="11"/>
      <c r="U62" s="11">
        <v>0</v>
      </c>
      <c r="V62" s="11"/>
      <c r="W62" s="11">
        <v>0</v>
      </c>
      <c r="X62" s="10"/>
      <c r="Y62" s="12">
        <v>0</v>
      </c>
      <c r="Z62" s="4"/>
      <c r="AA62" s="41"/>
      <c r="AB62" s="4"/>
    </row>
    <row r="63" spans="1:28" x14ac:dyDescent="0.45">
      <c r="A63" s="9" t="s">
        <v>69</v>
      </c>
      <c r="B63" s="10"/>
      <c r="C63" s="11">
        <v>0</v>
      </c>
      <c r="D63" s="11"/>
      <c r="E63" s="11">
        <v>0</v>
      </c>
      <c r="F63" s="11"/>
      <c r="G63" s="11">
        <v>0</v>
      </c>
      <c r="H63" s="11"/>
      <c r="I63" s="11">
        <v>5602409</v>
      </c>
      <c r="J63" s="11"/>
      <c r="K63" s="11">
        <v>29524340617</v>
      </c>
      <c r="L63" s="11"/>
      <c r="M63" s="11">
        <v>0</v>
      </c>
      <c r="N63" s="11"/>
      <c r="O63" s="11">
        <v>0</v>
      </c>
      <c r="P63" s="11"/>
      <c r="Q63" s="11">
        <v>5602409</v>
      </c>
      <c r="R63" s="11"/>
      <c r="S63" s="11">
        <v>4042</v>
      </c>
      <c r="T63" s="11"/>
      <c r="U63" s="11">
        <f>29524340617-31</f>
        <v>29524340586</v>
      </c>
      <c r="V63" s="11"/>
      <c r="W63" s="11">
        <f>22510199801.7909-47</f>
        <v>22510199754.790901</v>
      </c>
      <c r="X63" s="10"/>
      <c r="Y63" s="12">
        <v>8.0999999999999996E-3</v>
      </c>
      <c r="Z63" s="4"/>
      <c r="AA63" s="41"/>
      <c r="AB63" s="4"/>
    </row>
    <row r="64" spans="1:28" x14ac:dyDescent="0.45">
      <c r="A64" s="9" t="s">
        <v>70</v>
      </c>
      <c r="B64" s="10"/>
      <c r="C64" s="11">
        <v>0</v>
      </c>
      <c r="D64" s="11"/>
      <c r="E64" s="11">
        <v>0</v>
      </c>
      <c r="F64" s="11"/>
      <c r="G64" s="11">
        <v>0</v>
      </c>
      <c r="H64" s="11"/>
      <c r="I64" s="11">
        <v>266955</v>
      </c>
      <c r="J64" s="11"/>
      <c r="K64" s="11">
        <v>4416193218</v>
      </c>
      <c r="L64" s="11"/>
      <c r="M64" s="11">
        <v>-266955</v>
      </c>
      <c r="N64" s="11"/>
      <c r="O64" s="11">
        <v>4170767139</v>
      </c>
      <c r="P64" s="11"/>
      <c r="Q64" s="11">
        <v>0</v>
      </c>
      <c r="R64" s="11"/>
      <c r="S64" s="11">
        <v>0</v>
      </c>
      <c r="T64" s="11"/>
      <c r="U64" s="11">
        <v>0</v>
      </c>
      <c r="V64" s="11"/>
      <c r="W64" s="11">
        <v>0</v>
      </c>
      <c r="X64" s="10"/>
      <c r="Y64" s="12">
        <v>0</v>
      </c>
      <c r="Z64" s="4"/>
      <c r="AA64" s="41"/>
      <c r="AB64" s="4"/>
    </row>
    <row r="65" spans="1:28" ht="19.5" thickBot="1" x14ac:dyDescent="0.5">
      <c r="A65" s="9"/>
      <c r="B65" s="10"/>
      <c r="C65" s="14">
        <f>SUM(C9:C64)</f>
        <v>224567510</v>
      </c>
      <c r="D65" s="11"/>
      <c r="E65" s="14">
        <f>SUM(E9:E64)</f>
        <v>2714426427408</v>
      </c>
      <c r="F65" s="11"/>
      <c r="G65" s="14">
        <f>SUM(G9:G64)</f>
        <v>3009710113374.0825</v>
      </c>
      <c r="H65" s="11"/>
      <c r="I65" s="14">
        <f>SUM(I9:I64)</f>
        <v>22931131</v>
      </c>
      <c r="J65" s="11"/>
      <c r="K65" s="14">
        <f>SUM(K9:K64)</f>
        <v>381338895293</v>
      </c>
      <c r="L65" s="11"/>
      <c r="M65" s="14">
        <f>SUM(M9:M64)</f>
        <v>-25159573</v>
      </c>
      <c r="N65" s="11"/>
      <c r="O65" s="14">
        <f>SUM(O9:O64)</f>
        <v>410839512334</v>
      </c>
      <c r="P65" s="11"/>
      <c r="Q65" s="14">
        <f>SUM(Q9:Q64)</f>
        <v>222339068</v>
      </c>
      <c r="R65" s="11"/>
      <c r="S65" s="14">
        <f>SUM(S9:S64)</f>
        <v>1177762</v>
      </c>
      <c r="T65" s="11"/>
      <c r="U65" s="14">
        <f>SUM(U9:U64)</f>
        <v>2735107142404</v>
      </c>
      <c r="V65" s="11"/>
      <c r="W65" s="14">
        <f>SUM(W9:W64)</f>
        <v>2630014239903.123</v>
      </c>
      <c r="X65" s="10"/>
      <c r="Y65" s="15">
        <f>SUM(Y9:Y64)</f>
        <v>0.94900000000000007</v>
      </c>
      <c r="Z65" s="4"/>
      <c r="AA65" s="40"/>
      <c r="AB65" s="4"/>
    </row>
    <row r="66" spans="1:28" ht="19.5" thickTop="1" x14ac:dyDescent="0.45">
      <c r="AA66" s="42"/>
    </row>
    <row r="67" spans="1:28" x14ac:dyDescent="0.45">
      <c r="E67" s="3"/>
      <c r="G67" s="3"/>
      <c r="I67" s="21"/>
      <c r="S67" s="21"/>
      <c r="U67" s="3"/>
      <c r="W67" s="3"/>
    </row>
    <row r="68" spans="1:28" x14ac:dyDescent="0.45">
      <c r="C68" s="21"/>
      <c r="E68" s="3"/>
      <c r="G68" s="3"/>
      <c r="Q68" s="21"/>
      <c r="S68" s="21"/>
      <c r="U68" s="3"/>
      <c r="W68" s="3"/>
    </row>
    <row r="69" spans="1:28" x14ac:dyDescent="0.45">
      <c r="E69" s="3"/>
      <c r="G69" s="3"/>
      <c r="U69" s="3"/>
      <c r="W69" s="3"/>
    </row>
    <row r="70" spans="1:28" x14ac:dyDescent="0.45">
      <c r="E70" s="21"/>
      <c r="G70" s="3"/>
      <c r="U70" s="21"/>
      <c r="W70" s="3"/>
    </row>
    <row r="71" spans="1:28" x14ac:dyDescent="0.45">
      <c r="G71" s="3"/>
      <c r="W71" s="3"/>
    </row>
    <row r="72" spans="1:28" x14ac:dyDescent="0.45">
      <c r="G72" s="21"/>
      <c r="W72" s="21"/>
    </row>
  </sheetData>
  <mergeCells count="22">
    <mergeCell ref="AC39:AD39"/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view="pageBreakPreview" zoomScale="115" zoomScaleNormal="85" zoomScaleSheetLayoutView="115" workbookViewId="0">
      <selection activeCell="I11" sqref="I11"/>
    </sheetView>
  </sheetViews>
  <sheetFormatPr defaultRowHeight="18.75" x14ac:dyDescent="0.45"/>
  <cols>
    <col min="1" max="1" width="21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18.28515625" style="1" customWidth="1"/>
    <col min="6" max="6" width="1" style="1" customWidth="1"/>
    <col min="7" max="7" width="22" style="1" bestFit="1" customWidth="1"/>
    <col min="8" max="8" width="9.140625" style="1"/>
    <col min="9" max="9" width="16.140625" style="1" bestFit="1" customWidth="1"/>
    <col min="10" max="10" width="17.5703125" style="1" bestFit="1" customWidth="1"/>
    <col min="11" max="16384" width="9.140625" style="1"/>
  </cols>
  <sheetData>
    <row r="2" spans="1:10" ht="30" x14ac:dyDescent="0.45">
      <c r="A2" s="29" t="s">
        <v>0</v>
      </c>
      <c r="B2" s="29"/>
      <c r="C2" s="29"/>
      <c r="D2" s="29"/>
      <c r="E2" s="29"/>
      <c r="F2" s="29"/>
      <c r="G2" s="29"/>
    </row>
    <row r="3" spans="1:10" ht="30" x14ac:dyDescent="0.45">
      <c r="A3" s="29" t="s">
        <v>101</v>
      </c>
      <c r="B3" s="29"/>
      <c r="C3" s="29"/>
      <c r="D3" s="29"/>
      <c r="E3" s="29"/>
      <c r="F3" s="29"/>
      <c r="G3" s="29"/>
    </row>
    <row r="4" spans="1:10" ht="30" x14ac:dyDescent="0.45">
      <c r="A4" s="29" t="s">
        <v>2</v>
      </c>
      <c r="B4" s="29"/>
      <c r="C4" s="29"/>
      <c r="D4" s="29"/>
      <c r="E4" s="29"/>
      <c r="F4" s="29"/>
      <c r="G4" s="29"/>
    </row>
    <row r="5" spans="1:10" x14ac:dyDescent="0.45">
      <c r="A5" s="5"/>
      <c r="B5" s="5"/>
      <c r="C5" s="5"/>
      <c r="D5" s="5"/>
      <c r="E5" s="5"/>
      <c r="F5" s="5"/>
      <c r="G5" s="5"/>
      <c r="H5" s="5"/>
      <c r="J5" s="11"/>
    </row>
    <row r="6" spans="1:10" ht="53.25" customHeight="1" x14ac:dyDescent="0.45">
      <c r="A6" s="35" t="s">
        <v>105</v>
      </c>
      <c r="B6" s="5"/>
      <c r="C6" s="35" t="s">
        <v>79</v>
      </c>
      <c r="D6" s="5"/>
      <c r="E6" s="37" t="s">
        <v>177</v>
      </c>
      <c r="F6" s="5"/>
      <c r="G6" s="37" t="s">
        <v>13</v>
      </c>
      <c r="H6" s="5"/>
      <c r="I6" s="3"/>
    </row>
    <row r="7" spans="1:10" x14ac:dyDescent="0.45">
      <c r="A7" s="5" t="s">
        <v>186</v>
      </c>
      <c r="B7" s="5"/>
      <c r="C7" s="11">
        <v>-350195256430</v>
      </c>
      <c r="D7" s="5"/>
      <c r="E7" s="72">
        <v>1.0075000000000001</v>
      </c>
      <c r="F7" s="17"/>
      <c r="G7" s="72">
        <v>-0.12640000000000001</v>
      </c>
      <c r="H7" s="73"/>
      <c r="I7" s="42"/>
    </row>
    <row r="8" spans="1:10" x14ac:dyDescent="0.45">
      <c r="A8" s="5" t="s">
        <v>187</v>
      </c>
      <c r="B8" s="5"/>
      <c r="C8" s="11">
        <v>0</v>
      </c>
      <c r="D8" s="5"/>
      <c r="E8" s="72">
        <v>0</v>
      </c>
      <c r="F8" s="17"/>
      <c r="G8" s="72">
        <v>0</v>
      </c>
      <c r="H8" s="73"/>
    </row>
    <row r="9" spans="1:10" x14ac:dyDescent="0.45">
      <c r="A9" s="5" t="s">
        <v>188</v>
      </c>
      <c r="B9" s="5"/>
      <c r="C9" s="11">
        <v>64617680</v>
      </c>
      <c r="D9" s="5"/>
      <c r="E9" s="72">
        <v>-2.0000000000000001E-4</v>
      </c>
      <c r="F9" s="17"/>
      <c r="G9" s="72">
        <v>0</v>
      </c>
      <c r="H9" s="73"/>
      <c r="I9" s="42"/>
    </row>
    <row r="10" spans="1:10" ht="19.5" thickBot="1" x14ac:dyDescent="0.5">
      <c r="A10" s="5"/>
      <c r="B10" s="5"/>
      <c r="C10" s="57">
        <f>SUM(C7:C9)</f>
        <v>-350130638750</v>
      </c>
      <c r="D10" s="5"/>
      <c r="E10" s="17"/>
      <c r="F10" s="17"/>
      <c r="G10" s="17"/>
      <c r="H10" s="17"/>
    </row>
    <row r="11" spans="1:10" ht="19.5" thickTop="1" x14ac:dyDescent="0.45">
      <c r="A11" s="5"/>
      <c r="B11" s="5"/>
      <c r="C11" s="5"/>
      <c r="D11" s="5"/>
      <c r="E11" s="17"/>
      <c r="F11" s="17"/>
      <c r="G11" s="17"/>
      <c r="H11" s="17"/>
    </row>
    <row r="12" spans="1:10" x14ac:dyDescent="0.45">
      <c r="A12" s="5"/>
      <c r="B12" s="5"/>
      <c r="C12" s="5"/>
      <c r="D12" s="5"/>
      <c r="E12" s="5"/>
      <c r="F12" s="5"/>
      <c r="G12" s="5"/>
      <c r="H12" s="5"/>
    </row>
    <row r="13" spans="1:10" x14ac:dyDescent="0.45">
      <c r="A13" s="5"/>
      <c r="B13" s="5"/>
      <c r="C13" s="5"/>
      <c r="D13" s="5"/>
      <c r="E13" s="5"/>
      <c r="F13" s="5"/>
      <c r="G13" s="5"/>
      <c r="H13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0"/>
  <sheetViews>
    <sheetView rightToLeft="1" view="pageBreakPreview" zoomScale="85" zoomScaleNormal="100" zoomScaleSheetLayoutView="85" workbookViewId="0">
      <selection activeCell="Q23" sqref="Q23"/>
    </sheetView>
  </sheetViews>
  <sheetFormatPr defaultRowHeight="18.75" x14ac:dyDescent="0.45"/>
  <cols>
    <col min="1" max="1" width="21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4" style="1" bestFit="1" customWidth="1"/>
    <col min="20" max="20" width="11.7109375" style="1" bestFit="1" customWidth="1"/>
    <col min="21" max="21" width="17.7109375" style="1" bestFit="1" customWidth="1"/>
    <col min="22" max="16384" width="9.140625" style="1"/>
  </cols>
  <sheetData>
    <row r="1" spans="1:21" s="2" customFormat="1" ht="21" x14ac:dyDescent="0.55000000000000004"/>
    <row r="2" spans="1:21" s="2" customFormat="1" ht="30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1" s="2" customFormat="1" ht="30" x14ac:dyDescent="0.55000000000000004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1" s="2" customFormat="1" ht="30" x14ac:dyDescent="0.5500000000000000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1" s="2" customFormat="1" ht="21" x14ac:dyDescent="0.55000000000000004"/>
    <row r="6" spans="1:21" ht="27.75" x14ac:dyDescent="0.45">
      <c r="A6" s="33" t="s">
        <v>74</v>
      </c>
      <c r="C6" s="32" t="s">
        <v>75</v>
      </c>
      <c r="D6" s="32" t="s">
        <v>75</v>
      </c>
      <c r="E6" s="32" t="s">
        <v>75</v>
      </c>
      <c r="F6" s="32" t="s">
        <v>75</v>
      </c>
      <c r="G6" s="32" t="s">
        <v>75</v>
      </c>
      <c r="H6" s="34" t="s">
        <v>75</v>
      </c>
      <c r="I6" s="32" t="s">
        <v>75</v>
      </c>
      <c r="J6" s="6"/>
      <c r="K6" s="32" t="s">
        <v>4</v>
      </c>
      <c r="L6" s="6"/>
      <c r="M6" s="32" t="s">
        <v>5</v>
      </c>
      <c r="N6" s="32" t="s">
        <v>5</v>
      </c>
      <c r="O6" s="32" t="s">
        <v>5</v>
      </c>
      <c r="Q6" s="32" t="s">
        <v>6</v>
      </c>
      <c r="R6" s="32" t="s">
        <v>6</v>
      </c>
      <c r="S6" s="32" t="s">
        <v>6</v>
      </c>
      <c r="U6" s="3"/>
    </row>
    <row r="7" spans="1:21" ht="27.75" x14ac:dyDescent="0.45">
      <c r="A7" s="32" t="s">
        <v>74</v>
      </c>
      <c r="C7" s="32" t="s">
        <v>76</v>
      </c>
      <c r="E7" s="32" t="s">
        <v>77</v>
      </c>
      <c r="G7" s="32" t="s">
        <v>78</v>
      </c>
      <c r="I7" s="32" t="s">
        <v>72</v>
      </c>
      <c r="J7" s="5"/>
      <c r="K7" s="32" t="s">
        <v>79</v>
      </c>
      <c r="M7" s="32" t="s">
        <v>80</v>
      </c>
      <c r="N7" s="5"/>
      <c r="O7" s="32" t="s">
        <v>81</v>
      </c>
      <c r="Q7" s="32" t="s">
        <v>79</v>
      </c>
      <c r="S7" s="32" t="s">
        <v>73</v>
      </c>
    </row>
    <row r="8" spans="1:21" x14ac:dyDescent="0.45">
      <c r="A8" s="5" t="s">
        <v>82</v>
      </c>
      <c r="B8" s="5"/>
      <c r="C8" s="16">
        <v>279927370</v>
      </c>
      <c r="D8" s="5"/>
      <c r="E8" s="19" t="s">
        <v>83</v>
      </c>
      <c r="F8" s="19"/>
      <c r="G8" s="19" t="s">
        <v>84</v>
      </c>
      <c r="H8" s="19"/>
      <c r="I8" s="11">
        <v>0</v>
      </c>
      <c r="J8" s="11"/>
      <c r="K8" s="11">
        <v>98610205331</v>
      </c>
      <c r="L8" s="11"/>
      <c r="M8" s="11">
        <v>490401395119</v>
      </c>
      <c r="N8" s="11"/>
      <c r="O8" s="11">
        <v>557700358990</v>
      </c>
      <c r="P8" s="11"/>
      <c r="Q8" s="11">
        <v>31311241460</v>
      </c>
      <c r="R8" s="19"/>
      <c r="S8" s="12">
        <v>1.1299999999999999E-2</v>
      </c>
      <c r="T8" s="12"/>
      <c r="U8" s="10"/>
    </row>
    <row r="9" spans="1:21" x14ac:dyDescent="0.45">
      <c r="A9" s="5" t="s">
        <v>85</v>
      </c>
      <c r="B9" s="5"/>
      <c r="C9" s="17" t="s">
        <v>86</v>
      </c>
      <c r="D9" s="5"/>
      <c r="E9" s="19" t="s">
        <v>83</v>
      </c>
      <c r="F9" s="19"/>
      <c r="G9" s="19" t="s">
        <v>87</v>
      </c>
      <c r="H9" s="19"/>
      <c r="I9" s="11">
        <v>10</v>
      </c>
      <c r="J9" s="11"/>
      <c r="K9" s="11">
        <v>117352550</v>
      </c>
      <c r="L9" s="11"/>
      <c r="M9" s="11">
        <v>2133792294</v>
      </c>
      <c r="N9" s="11"/>
      <c r="O9" s="11">
        <v>0</v>
      </c>
      <c r="P9" s="11"/>
      <c r="Q9" s="11">
        <v>2251144844</v>
      </c>
      <c r="R9" s="19"/>
      <c r="S9" s="12">
        <v>8.0000000000000004E-4</v>
      </c>
      <c r="T9" s="24"/>
      <c r="U9" s="10"/>
    </row>
    <row r="10" spans="1:21" x14ac:dyDescent="0.45">
      <c r="A10" s="5" t="s">
        <v>88</v>
      </c>
      <c r="B10" s="5"/>
      <c r="C10" s="17" t="s">
        <v>89</v>
      </c>
      <c r="D10" s="5"/>
      <c r="E10" s="19" t="s">
        <v>83</v>
      </c>
      <c r="F10" s="19"/>
      <c r="G10" s="19" t="s">
        <v>90</v>
      </c>
      <c r="H10" s="19"/>
      <c r="I10" s="11">
        <v>10</v>
      </c>
      <c r="J10" s="11"/>
      <c r="K10" s="11">
        <v>5178576</v>
      </c>
      <c r="L10" s="11"/>
      <c r="M10" s="11">
        <v>34950</v>
      </c>
      <c r="N10" s="11"/>
      <c r="O10" s="11">
        <v>0</v>
      </c>
      <c r="P10" s="11"/>
      <c r="Q10" s="11">
        <v>5213526</v>
      </c>
      <c r="R10" s="19"/>
      <c r="S10" s="12">
        <v>0</v>
      </c>
      <c r="T10" s="23"/>
      <c r="U10" s="10"/>
    </row>
    <row r="11" spans="1:21" x14ac:dyDescent="0.45">
      <c r="A11" s="5" t="s">
        <v>91</v>
      </c>
      <c r="B11" s="5"/>
      <c r="C11" s="17" t="s">
        <v>92</v>
      </c>
      <c r="D11" s="5"/>
      <c r="E11" s="19" t="s">
        <v>83</v>
      </c>
      <c r="F11" s="19"/>
      <c r="G11" s="19" t="s">
        <v>90</v>
      </c>
      <c r="H11" s="19"/>
      <c r="I11" s="11">
        <v>10</v>
      </c>
      <c r="J11" s="11"/>
      <c r="K11" s="11">
        <v>4630846063</v>
      </c>
      <c r="L11" s="11"/>
      <c r="M11" s="11">
        <v>47394141891</v>
      </c>
      <c r="N11" s="11"/>
      <c r="O11" s="11">
        <v>40200250000</v>
      </c>
      <c r="P11" s="11"/>
      <c r="Q11" s="11">
        <v>11824737954</v>
      </c>
      <c r="R11" s="19"/>
      <c r="S11" s="12">
        <v>4.3E-3</v>
      </c>
      <c r="T11" s="24"/>
      <c r="U11" s="10"/>
    </row>
    <row r="12" spans="1:21" x14ac:dyDescent="0.45">
      <c r="A12" s="5" t="s">
        <v>93</v>
      </c>
      <c r="B12" s="5"/>
      <c r="C12" s="17" t="s">
        <v>94</v>
      </c>
      <c r="D12" s="5"/>
      <c r="E12" s="19" t="s">
        <v>83</v>
      </c>
      <c r="F12" s="19"/>
      <c r="G12" s="19" t="s">
        <v>95</v>
      </c>
      <c r="H12" s="19"/>
      <c r="I12" s="11">
        <v>0</v>
      </c>
      <c r="J12" s="11"/>
      <c r="K12" s="11">
        <v>20678</v>
      </c>
      <c r="L12" s="11"/>
      <c r="M12" s="11">
        <v>0</v>
      </c>
      <c r="N12" s="11"/>
      <c r="O12" s="11">
        <v>0</v>
      </c>
      <c r="P12" s="11"/>
      <c r="Q12" s="11">
        <v>20678</v>
      </c>
      <c r="R12" s="19"/>
      <c r="S12" s="12">
        <v>0</v>
      </c>
      <c r="T12" s="23"/>
      <c r="U12" s="10"/>
    </row>
    <row r="13" spans="1:21" x14ac:dyDescent="0.45">
      <c r="A13" s="5" t="s">
        <v>96</v>
      </c>
      <c r="B13" s="5"/>
      <c r="C13" s="16">
        <v>279914422</v>
      </c>
      <c r="D13" s="5"/>
      <c r="E13" s="19" t="s">
        <v>97</v>
      </c>
      <c r="F13" s="19"/>
      <c r="G13" s="19" t="s">
        <v>98</v>
      </c>
      <c r="H13" s="19"/>
      <c r="I13" s="11">
        <v>0</v>
      </c>
      <c r="J13" s="11"/>
      <c r="K13" s="11">
        <v>3774203</v>
      </c>
      <c r="L13" s="11"/>
      <c r="M13" s="11">
        <v>28061043700</v>
      </c>
      <c r="N13" s="11"/>
      <c r="O13" s="11">
        <v>27700000300</v>
      </c>
      <c r="P13" s="11"/>
      <c r="Q13" s="11">
        <v>364817603</v>
      </c>
      <c r="R13" s="19"/>
      <c r="S13" s="12">
        <v>1E-4</v>
      </c>
      <c r="T13" s="24"/>
      <c r="U13" s="10"/>
    </row>
    <row r="14" spans="1:21" x14ac:dyDescent="0.45">
      <c r="A14" s="5" t="s">
        <v>93</v>
      </c>
      <c r="B14" s="5"/>
      <c r="C14" s="17" t="s">
        <v>99</v>
      </c>
      <c r="D14" s="5"/>
      <c r="E14" s="19" t="s">
        <v>97</v>
      </c>
      <c r="F14" s="19"/>
      <c r="G14" s="19" t="s">
        <v>100</v>
      </c>
      <c r="H14" s="19"/>
      <c r="I14" s="11">
        <v>0</v>
      </c>
      <c r="J14" s="11"/>
      <c r="K14" s="11">
        <v>70858</v>
      </c>
      <c r="L14" s="11"/>
      <c r="M14" s="11">
        <v>0</v>
      </c>
      <c r="N14" s="11"/>
      <c r="O14" s="11">
        <v>0</v>
      </c>
      <c r="P14" s="11"/>
      <c r="Q14" s="11">
        <v>70858</v>
      </c>
      <c r="R14" s="19"/>
      <c r="S14" s="12">
        <v>0</v>
      </c>
      <c r="T14" s="23"/>
      <c r="U14" s="10"/>
    </row>
    <row r="15" spans="1:21" ht="19.5" thickBot="1" x14ac:dyDescent="0.5">
      <c r="A15" s="5"/>
      <c r="B15" s="5"/>
      <c r="C15" s="17"/>
      <c r="D15" s="5"/>
      <c r="E15" s="19"/>
      <c r="F15" s="19"/>
      <c r="G15" s="19"/>
      <c r="H15" s="19"/>
      <c r="I15" s="19"/>
      <c r="J15" s="19"/>
      <c r="K15" s="14">
        <f>SUM(K8:K14)</f>
        <v>103367448259</v>
      </c>
      <c r="L15" s="19"/>
      <c r="M15" s="14">
        <f>SUM(M8:M14)</f>
        <v>567990407954</v>
      </c>
      <c r="N15" s="19"/>
      <c r="O15" s="14">
        <f>SUM(O8:O14)</f>
        <v>625600609290</v>
      </c>
      <c r="P15" s="19"/>
      <c r="Q15" s="14">
        <f>SUM(Q8:Q14)</f>
        <v>45757246923</v>
      </c>
      <c r="R15" s="19"/>
      <c r="S15" s="15">
        <f>SUM(S8:S14)</f>
        <v>1.6499999999999997E-2</v>
      </c>
      <c r="T15" s="10"/>
      <c r="U15" s="10"/>
    </row>
    <row r="16" spans="1:21" ht="19.5" thickTop="1" x14ac:dyDescent="0.45">
      <c r="A16" s="5"/>
      <c r="B16" s="5"/>
      <c r="C16" s="17"/>
      <c r="D16" s="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  <c r="P16" s="19"/>
      <c r="Q16" s="19"/>
      <c r="R16" s="19"/>
      <c r="S16" s="12"/>
      <c r="T16" s="10"/>
      <c r="U16" s="10"/>
    </row>
    <row r="17" spans="1:21" x14ac:dyDescent="0.45">
      <c r="A17" s="5"/>
      <c r="B17" s="5"/>
      <c r="C17" s="5"/>
      <c r="D17" s="5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2"/>
      <c r="P17" s="19"/>
      <c r="Q17" s="19"/>
      <c r="R17" s="19"/>
      <c r="S17" s="19"/>
      <c r="T17" s="10"/>
      <c r="U17" s="10"/>
    </row>
    <row r="18" spans="1:21" x14ac:dyDescent="0.45"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x14ac:dyDescent="0.45"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x14ac:dyDescent="0.45"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8"/>
  <sheetViews>
    <sheetView rightToLeft="1" view="pageBreakPreview" zoomScale="60" zoomScaleNormal="100" workbookViewId="0">
      <selection activeCell="O18" sqref="A18:O19"/>
    </sheetView>
  </sheetViews>
  <sheetFormatPr defaultRowHeight="18.75" x14ac:dyDescent="0.45"/>
  <cols>
    <col min="1" max="1" width="19.855468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0.28515625" style="1" bestFit="1" customWidth="1"/>
    <col min="6" max="6" width="1" style="1" customWidth="1"/>
    <col min="7" max="7" width="12.425781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5.42578125" style="1" bestFit="1" customWidth="1"/>
    <col min="18" max="16384" width="9.140625" style="1"/>
  </cols>
  <sheetData>
    <row r="1" spans="1:17" s="2" customFormat="1" ht="21" x14ac:dyDescent="0.55000000000000004"/>
    <row r="2" spans="1:17" s="2" customFormat="1" ht="30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2" customFormat="1" ht="30" x14ac:dyDescent="0.55000000000000004">
      <c r="A3" s="29" t="s">
        <v>101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2" customFormat="1" ht="30" x14ac:dyDescent="0.5500000000000000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s="5" customFormat="1" ht="27.75" x14ac:dyDescent="0.45">
      <c r="A6" s="35" t="s">
        <v>102</v>
      </c>
      <c r="B6" s="35" t="s">
        <v>102</v>
      </c>
      <c r="C6" s="35" t="s">
        <v>102</v>
      </c>
      <c r="D6" s="35" t="s">
        <v>102</v>
      </c>
      <c r="E6" s="35" t="s">
        <v>102</v>
      </c>
      <c r="G6" s="35" t="s">
        <v>103</v>
      </c>
      <c r="H6" s="35" t="s">
        <v>103</v>
      </c>
      <c r="I6" s="35" t="s">
        <v>103</v>
      </c>
      <c r="J6" s="35" t="s">
        <v>103</v>
      </c>
      <c r="K6" s="35" t="s">
        <v>103</v>
      </c>
      <c r="M6" s="35" t="s">
        <v>104</v>
      </c>
      <c r="N6" s="35" t="s">
        <v>104</v>
      </c>
      <c r="O6" s="35" t="s">
        <v>104</v>
      </c>
      <c r="P6" s="35" t="s">
        <v>104</v>
      </c>
      <c r="Q6" s="35" t="s">
        <v>104</v>
      </c>
    </row>
    <row r="7" spans="1:17" s="5" customFormat="1" ht="27.75" x14ac:dyDescent="0.45">
      <c r="A7" s="35" t="s">
        <v>105</v>
      </c>
      <c r="C7" s="35" t="s">
        <v>106</v>
      </c>
      <c r="E7" s="35" t="s">
        <v>72</v>
      </c>
      <c r="G7" s="35" t="s">
        <v>107</v>
      </c>
      <c r="I7" s="35" t="s">
        <v>108</v>
      </c>
      <c r="K7" s="35" t="s">
        <v>109</v>
      </c>
      <c r="M7" s="35" t="s">
        <v>107</v>
      </c>
      <c r="O7" s="35" t="s">
        <v>108</v>
      </c>
      <c r="Q7" s="35" t="s">
        <v>109</v>
      </c>
    </row>
    <row r="8" spans="1:17" s="5" customFormat="1" x14ac:dyDescent="0.45">
      <c r="A8" s="27" t="s">
        <v>82</v>
      </c>
      <c r="B8" s="17"/>
      <c r="C8" s="18">
        <v>30</v>
      </c>
      <c r="D8" s="17"/>
      <c r="E8" s="22">
        <v>0</v>
      </c>
      <c r="F8" s="22"/>
      <c r="G8" s="22">
        <v>18664244</v>
      </c>
      <c r="H8" s="22"/>
      <c r="I8" s="22">
        <v>0</v>
      </c>
      <c r="J8" s="22"/>
      <c r="K8" s="22">
        <v>18664244</v>
      </c>
      <c r="L8" s="22"/>
      <c r="M8" s="22">
        <v>474498518</v>
      </c>
      <c r="N8" s="22"/>
      <c r="O8" s="22">
        <v>0</v>
      </c>
      <c r="P8" s="22"/>
      <c r="Q8" s="22">
        <v>474498518</v>
      </c>
    </row>
    <row r="9" spans="1:17" x14ac:dyDescent="0.45">
      <c r="A9" s="27" t="s">
        <v>85</v>
      </c>
      <c r="B9" s="17"/>
      <c r="C9" s="18">
        <v>28</v>
      </c>
      <c r="D9" s="17"/>
      <c r="E9" s="11">
        <v>10</v>
      </c>
      <c r="F9" s="11"/>
      <c r="G9" s="11">
        <v>3130684</v>
      </c>
      <c r="H9" s="11"/>
      <c r="I9" s="11">
        <v>17802</v>
      </c>
      <c r="J9" s="11"/>
      <c r="K9" s="11">
        <v>3112882</v>
      </c>
      <c r="L9" s="11"/>
      <c r="M9" s="11">
        <v>6135214</v>
      </c>
      <c r="N9" s="11"/>
      <c r="O9" s="11">
        <v>18779</v>
      </c>
      <c r="P9" s="11"/>
      <c r="Q9" s="11">
        <v>6116435</v>
      </c>
    </row>
    <row r="10" spans="1:17" x14ac:dyDescent="0.45">
      <c r="A10" s="27" t="s">
        <v>88</v>
      </c>
      <c r="B10" s="17"/>
      <c r="C10" s="18">
        <v>23</v>
      </c>
      <c r="D10" s="17"/>
      <c r="E10" s="11">
        <v>10</v>
      </c>
      <c r="F10" s="11"/>
      <c r="G10" s="11">
        <v>35039</v>
      </c>
      <c r="H10" s="11"/>
      <c r="I10" s="11">
        <v>0</v>
      </c>
      <c r="J10" s="11"/>
      <c r="K10" s="11">
        <v>35039</v>
      </c>
      <c r="L10" s="11"/>
      <c r="M10" s="11">
        <v>268503</v>
      </c>
      <c r="N10" s="11"/>
      <c r="O10" s="11">
        <v>80</v>
      </c>
      <c r="P10" s="11"/>
      <c r="Q10" s="11">
        <v>268423</v>
      </c>
    </row>
    <row r="11" spans="1:17" x14ac:dyDescent="0.45">
      <c r="A11" s="27" t="s">
        <v>91</v>
      </c>
      <c r="B11" s="17"/>
      <c r="C11" s="18">
        <v>26</v>
      </c>
      <c r="D11" s="17"/>
      <c r="E11" s="11">
        <v>10</v>
      </c>
      <c r="F11" s="11"/>
      <c r="G11" s="11">
        <v>42787713</v>
      </c>
      <c r="H11" s="11"/>
      <c r="I11" s="11">
        <v>76226</v>
      </c>
      <c r="J11" s="11"/>
      <c r="K11" s="11">
        <v>42711487</v>
      </c>
      <c r="L11" s="11"/>
      <c r="M11" s="11">
        <v>-55280758</v>
      </c>
      <c r="N11" s="11"/>
      <c r="O11" s="11">
        <v>130067</v>
      </c>
      <c r="P11" s="11"/>
      <c r="Q11" s="11">
        <v>-55410825</v>
      </c>
    </row>
    <row r="12" spans="1:17" x14ac:dyDescent="0.45">
      <c r="A12" s="27" t="s">
        <v>110</v>
      </c>
      <c r="B12" s="17"/>
      <c r="C12" s="18">
        <v>12</v>
      </c>
      <c r="D12" s="17"/>
      <c r="E12" s="11">
        <v>20</v>
      </c>
      <c r="F12" s="11"/>
      <c r="G12" s="11">
        <v>0</v>
      </c>
      <c r="H12" s="11"/>
      <c r="I12" s="11">
        <v>0</v>
      </c>
      <c r="J12" s="11"/>
      <c r="K12" s="11">
        <v>0</v>
      </c>
      <c r="L12" s="11"/>
      <c r="M12" s="11">
        <v>4613698630</v>
      </c>
      <c r="N12" s="11"/>
      <c r="O12" s="11">
        <v>0</v>
      </c>
      <c r="P12" s="11"/>
      <c r="Q12" s="11">
        <v>4613698630</v>
      </c>
    </row>
    <row r="13" spans="1:17" ht="19.5" thickBot="1" x14ac:dyDescent="0.5">
      <c r="A13" s="17"/>
      <c r="B13" s="17"/>
      <c r="C13" s="17"/>
      <c r="D13" s="17"/>
      <c r="E13" s="17"/>
      <c r="F13" s="17"/>
      <c r="G13" s="43">
        <f>SUM(G8:G12)</f>
        <v>64617680</v>
      </c>
      <c r="H13" s="17"/>
      <c r="I13" s="43">
        <f>SUM(I8:I12)</f>
        <v>94028</v>
      </c>
      <c r="J13" s="17"/>
      <c r="K13" s="43">
        <f>SUM(K8:K12)</f>
        <v>64523652</v>
      </c>
      <c r="L13" s="17"/>
      <c r="M13" s="43">
        <f>SUM(M8:M12)</f>
        <v>5039320107</v>
      </c>
      <c r="N13" s="17"/>
      <c r="O13" s="43">
        <f>SUM(O8:O12)</f>
        <v>148926</v>
      </c>
      <c r="P13" s="17"/>
      <c r="Q13" s="43">
        <f>SUM(Q8:Q12)</f>
        <v>5039171181</v>
      </c>
    </row>
    <row r="14" spans="1:17" ht="19.5" thickTop="1" x14ac:dyDescent="0.4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5"/>
      <c r="L14" s="17"/>
      <c r="M14" s="17"/>
      <c r="N14" s="17"/>
      <c r="O14" s="17"/>
      <c r="P14" s="17"/>
      <c r="Q14" s="18"/>
    </row>
    <row r="15" spans="1:17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26"/>
    </row>
    <row r="16" spans="1:17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4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40"/>
  <sheetViews>
    <sheetView rightToLeft="1" view="pageBreakPreview" topLeftCell="A22" zoomScale="85" zoomScaleNormal="85" zoomScaleSheetLayoutView="85" workbookViewId="0">
      <selection activeCell="S8" activeCellId="1" sqref="A8:A34 S8:S34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7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4.8554687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6.42578125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42578125" style="1" bestFit="1" customWidth="1"/>
    <col min="20" max="20" width="13.42578125" style="1" bestFit="1" customWidth="1"/>
    <col min="21" max="16384" width="9.140625" style="1"/>
  </cols>
  <sheetData>
    <row r="1" spans="1:30" s="2" customFormat="1" ht="21" x14ac:dyDescent="0.55000000000000004"/>
    <row r="2" spans="1:30" s="2" customFormat="1" ht="30" x14ac:dyDescent="0.5500000000000000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30" s="2" customFormat="1" ht="30" x14ac:dyDescent="0.55000000000000004">
      <c r="A3" s="29" t="s">
        <v>101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30" s="2" customFormat="1" ht="30" x14ac:dyDescent="0.5500000000000000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30" s="2" customFormat="1" ht="21" x14ac:dyDescent="0.55000000000000004"/>
    <row r="6" spans="1:30" ht="27.75" x14ac:dyDescent="0.45">
      <c r="A6" s="36" t="s">
        <v>3</v>
      </c>
      <c r="B6" s="5"/>
      <c r="C6" s="35" t="s">
        <v>111</v>
      </c>
      <c r="D6" s="35" t="s">
        <v>111</v>
      </c>
      <c r="E6" s="35" t="s">
        <v>111</v>
      </c>
      <c r="F6" s="35" t="s">
        <v>111</v>
      </c>
      <c r="G6" s="35" t="s">
        <v>111</v>
      </c>
      <c r="H6" s="5"/>
      <c r="I6" s="35" t="s">
        <v>103</v>
      </c>
      <c r="J6" s="35" t="s">
        <v>103</v>
      </c>
      <c r="K6" s="35" t="s">
        <v>103</v>
      </c>
      <c r="L6" s="35" t="s">
        <v>103</v>
      </c>
      <c r="M6" s="35" t="s">
        <v>103</v>
      </c>
      <c r="N6" s="5"/>
      <c r="O6" s="35" t="s">
        <v>104</v>
      </c>
      <c r="P6" s="35" t="s">
        <v>104</v>
      </c>
      <c r="Q6" s="35" t="s">
        <v>104</v>
      </c>
      <c r="R6" s="35" t="s">
        <v>104</v>
      </c>
      <c r="S6" s="35" t="s">
        <v>104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.75" x14ac:dyDescent="0.45">
      <c r="A7" s="32" t="s">
        <v>3</v>
      </c>
      <c r="B7" s="5"/>
      <c r="C7" s="35" t="s">
        <v>112</v>
      </c>
      <c r="D7" s="5"/>
      <c r="E7" s="35" t="s">
        <v>113</v>
      </c>
      <c r="F7" s="5"/>
      <c r="G7" s="35" t="s">
        <v>114</v>
      </c>
      <c r="H7" s="5"/>
      <c r="I7" s="35" t="s">
        <v>115</v>
      </c>
      <c r="J7" s="5"/>
      <c r="K7" s="35" t="s">
        <v>108</v>
      </c>
      <c r="L7" s="5"/>
      <c r="M7" s="35" t="s">
        <v>116</v>
      </c>
      <c r="N7" s="5"/>
      <c r="O7" s="35" t="s">
        <v>115</v>
      </c>
      <c r="P7" s="5"/>
      <c r="Q7" s="35" t="s">
        <v>108</v>
      </c>
      <c r="R7" s="5"/>
      <c r="S7" s="35" t="s">
        <v>116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x14ac:dyDescent="0.45">
      <c r="A8" s="5" t="s">
        <v>117</v>
      </c>
      <c r="B8" s="5"/>
      <c r="C8" s="5" t="s">
        <v>118</v>
      </c>
      <c r="D8" s="5"/>
      <c r="E8" s="22">
        <v>2602328</v>
      </c>
      <c r="F8" s="22"/>
      <c r="G8" s="22">
        <v>350</v>
      </c>
      <c r="H8" s="22"/>
      <c r="I8" s="22">
        <v>0</v>
      </c>
      <c r="J8" s="22"/>
      <c r="K8" s="22">
        <v>0</v>
      </c>
      <c r="L8" s="22"/>
      <c r="M8" s="22">
        <v>0</v>
      </c>
      <c r="N8" s="22"/>
      <c r="O8" s="22">
        <v>910814800</v>
      </c>
      <c r="P8" s="22"/>
      <c r="Q8" s="22">
        <v>58931643</v>
      </c>
      <c r="R8" s="22"/>
      <c r="S8" s="22">
        <f>O8-Q8</f>
        <v>851883157</v>
      </c>
      <c r="T8" s="22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x14ac:dyDescent="0.45">
      <c r="A9" s="5" t="s">
        <v>37</v>
      </c>
      <c r="B9" s="5"/>
      <c r="C9" s="5" t="s">
        <v>119</v>
      </c>
      <c r="D9" s="5"/>
      <c r="E9" s="22">
        <v>1117838</v>
      </c>
      <c r="F9" s="22"/>
      <c r="G9" s="22">
        <v>1300</v>
      </c>
      <c r="H9" s="22"/>
      <c r="I9" s="22">
        <v>0</v>
      </c>
      <c r="J9" s="22"/>
      <c r="K9" s="22">
        <v>0</v>
      </c>
      <c r="L9" s="22"/>
      <c r="M9" s="22">
        <v>0</v>
      </c>
      <c r="N9" s="22"/>
      <c r="O9" s="22">
        <v>0</v>
      </c>
      <c r="P9" s="22"/>
      <c r="Q9" s="22">
        <v>0</v>
      </c>
      <c r="R9" s="22"/>
      <c r="S9" s="22">
        <f t="shared" ref="S9:S34" si="0">O9-Q9</f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x14ac:dyDescent="0.45">
      <c r="A10" s="5" t="s">
        <v>39</v>
      </c>
      <c r="B10" s="5"/>
      <c r="C10" s="5" t="s">
        <v>120</v>
      </c>
      <c r="D10" s="5"/>
      <c r="E10" s="22">
        <v>6000000</v>
      </c>
      <c r="F10" s="22"/>
      <c r="G10" s="22">
        <v>2000</v>
      </c>
      <c r="H10" s="22"/>
      <c r="I10" s="22">
        <v>0</v>
      </c>
      <c r="J10" s="22"/>
      <c r="K10" s="22">
        <v>0</v>
      </c>
      <c r="L10" s="22"/>
      <c r="M10" s="22">
        <v>0</v>
      </c>
      <c r="N10" s="22"/>
      <c r="O10" s="22">
        <v>12000000000</v>
      </c>
      <c r="P10" s="22"/>
      <c r="Q10" s="22">
        <v>265237776</v>
      </c>
      <c r="R10" s="22"/>
      <c r="S10" s="22">
        <f t="shared" si="0"/>
        <v>11734762224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x14ac:dyDescent="0.45">
      <c r="A11" s="5" t="s">
        <v>38</v>
      </c>
      <c r="B11" s="5"/>
      <c r="C11" s="5" t="s">
        <v>121</v>
      </c>
      <c r="D11" s="5"/>
      <c r="E11" s="22">
        <v>7605975</v>
      </c>
      <c r="F11" s="22"/>
      <c r="G11" s="22">
        <v>320</v>
      </c>
      <c r="H11" s="22"/>
      <c r="I11" s="22">
        <v>0</v>
      </c>
      <c r="J11" s="22"/>
      <c r="K11" s="22">
        <v>0</v>
      </c>
      <c r="L11" s="22"/>
      <c r="M11" s="22">
        <v>0</v>
      </c>
      <c r="N11" s="22"/>
      <c r="O11" s="22">
        <v>2433912000</v>
      </c>
      <c r="P11" s="22"/>
      <c r="Q11" s="22">
        <v>132414902</v>
      </c>
      <c r="R11" s="22"/>
      <c r="S11" s="22">
        <f t="shared" si="0"/>
        <v>2301497098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x14ac:dyDescent="0.45">
      <c r="A12" s="5" t="s">
        <v>40</v>
      </c>
      <c r="B12" s="5"/>
      <c r="C12" s="5" t="s">
        <v>122</v>
      </c>
      <c r="D12" s="5"/>
      <c r="E12" s="22">
        <v>8300000</v>
      </c>
      <c r="F12" s="22"/>
      <c r="G12" s="22">
        <v>800</v>
      </c>
      <c r="H12" s="22"/>
      <c r="I12" s="22">
        <v>0</v>
      </c>
      <c r="J12" s="22"/>
      <c r="K12" s="22">
        <v>0</v>
      </c>
      <c r="L12" s="22"/>
      <c r="M12" s="22">
        <v>0</v>
      </c>
      <c r="N12" s="22"/>
      <c r="O12" s="22">
        <v>6640000000</v>
      </c>
      <c r="P12" s="22"/>
      <c r="Q12" s="22">
        <v>0</v>
      </c>
      <c r="R12" s="22"/>
      <c r="S12" s="22">
        <f t="shared" si="0"/>
        <v>6640000000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x14ac:dyDescent="0.45">
      <c r="A13" s="5" t="s">
        <v>54</v>
      </c>
      <c r="B13" s="5"/>
      <c r="C13" s="5" t="s">
        <v>123</v>
      </c>
      <c r="D13" s="5"/>
      <c r="E13" s="22">
        <v>5181836</v>
      </c>
      <c r="F13" s="22"/>
      <c r="G13" s="22">
        <v>280</v>
      </c>
      <c r="H13" s="22"/>
      <c r="I13" s="22">
        <v>0</v>
      </c>
      <c r="J13" s="22"/>
      <c r="K13" s="22">
        <v>0</v>
      </c>
      <c r="L13" s="22"/>
      <c r="M13" s="22">
        <v>0</v>
      </c>
      <c r="N13" s="22"/>
      <c r="O13" s="22">
        <v>1450914080</v>
      </c>
      <c r="P13" s="22"/>
      <c r="Q13" s="22">
        <v>158458585</v>
      </c>
      <c r="R13" s="22"/>
      <c r="S13" s="22">
        <f t="shared" si="0"/>
        <v>1292455495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x14ac:dyDescent="0.45">
      <c r="A14" s="5" t="s">
        <v>48</v>
      </c>
      <c r="B14" s="5"/>
      <c r="C14" s="5" t="s">
        <v>123</v>
      </c>
      <c r="D14" s="5"/>
      <c r="E14" s="22">
        <v>45631189</v>
      </c>
      <c r="F14" s="22"/>
      <c r="G14" s="22">
        <v>28</v>
      </c>
      <c r="H14" s="22"/>
      <c r="I14" s="22">
        <v>0</v>
      </c>
      <c r="J14" s="22"/>
      <c r="K14" s="22">
        <v>0</v>
      </c>
      <c r="L14" s="22"/>
      <c r="M14" s="22">
        <v>0</v>
      </c>
      <c r="N14" s="22"/>
      <c r="O14" s="22">
        <v>1277673292</v>
      </c>
      <c r="P14" s="22"/>
      <c r="Q14" s="22">
        <v>139538450</v>
      </c>
      <c r="R14" s="22"/>
      <c r="S14" s="22">
        <f t="shared" si="0"/>
        <v>1138134842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x14ac:dyDescent="0.45">
      <c r="A15" s="1" t="s">
        <v>35</v>
      </c>
      <c r="C15" s="1" t="s">
        <v>124</v>
      </c>
      <c r="E15" s="11">
        <v>7100000</v>
      </c>
      <c r="F15" s="11"/>
      <c r="G15" s="11">
        <v>1000</v>
      </c>
      <c r="H15" s="11"/>
      <c r="I15" s="11">
        <v>0</v>
      </c>
      <c r="J15" s="11"/>
      <c r="K15" s="11">
        <v>0</v>
      </c>
      <c r="L15" s="11"/>
      <c r="M15" s="11">
        <v>0</v>
      </c>
      <c r="N15" s="11"/>
      <c r="O15" s="11">
        <v>7100000000</v>
      </c>
      <c r="P15" s="11"/>
      <c r="Q15" s="11">
        <v>72203390</v>
      </c>
      <c r="R15" s="11"/>
      <c r="S15" s="22">
        <f t="shared" si="0"/>
        <v>7027796610</v>
      </c>
    </row>
    <row r="16" spans="1:30" x14ac:dyDescent="0.45">
      <c r="A16" s="1" t="s">
        <v>18</v>
      </c>
      <c r="C16" s="1" t="s">
        <v>120</v>
      </c>
      <c r="E16" s="11">
        <v>3000000</v>
      </c>
      <c r="F16" s="11"/>
      <c r="G16" s="11">
        <v>4175</v>
      </c>
      <c r="H16" s="11"/>
      <c r="I16" s="11">
        <v>0</v>
      </c>
      <c r="J16" s="11"/>
      <c r="K16" s="11">
        <v>0</v>
      </c>
      <c r="L16" s="11"/>
      <c r="M16" s="11">
        <v>0</v>
      </c>
      <c r="N16" s="11"/>
      <c r="O16" s="11">
        <v>12525000000</v>
      </c>
      <c r="P16" s="11"/>
      <c r="Q16" s="11">
        <v>0</v>
      </c>
      <c r="R16" s="11"/>
      <c r="S16" s="22">
        <f t="shared" si="0"/>
        <v>12525000000</v>
      </c>
    </row>
    <row r="17" spans="1:19" x14ac:dyDescent="0.45">
      <c r="A17" s="1" t="s">
        <v>46</v>
      </c>
      <c r="C17" s="1" t="s">
        <v>125</v>
      </c>
      <c r="E17" s="11">
        <v>24201559</v>
      </c>
      <c r="F17" s="11"/>
      <c r="G17" s="11">
        <v>400</v>
      </c>
      <c r="H17" s="11"/>
      <c r="I17" s="11">
        <v>0</v>
      </c>
      <c r="J17" s="11"/>
      <c r="K17" s="11">
        <v>0</v>
      </c>
      <c r="L17" s="11"/>
      <c r="M17" s="11">
        <v>0</v>
      </c>
      <c r="N17" s="11"/>
      <c r="O17" s="11">
        <v>9680623600</v>
      </c>
      <c r="P17" s="11"/>
      <c r="Q17" s="11">
        <v>258149963</v>
      </c>
      <c r="R17" s="11"/>
      <c r="S17" s="22">
        <f t="shared" si="0"/>
        <v>9422473637</v>
      </c>
    </row>
    <row r="18" spans="1:19" x14ac:dyDescent="0.45">
      <c r="A18" s="1" t="s">
        <v>16</v>
      </c>
      <c r="C18" s="1" t="s">
        <v>123</v>
      </c>
      <c r="E18" s="11">
        <v>13239716</v>
      </c>
      <c r="F18" s="11"/>
      <c r="G18" s="11">
        <v>66</v>
      </c>
      <c r="H18" s="11"/>
      <c r="I18" s="11">
        <v>0</v>
      </c>
      <c r="J18" s="11"/>
      <c r="K18" s="11">
        <v>0</v>
      </c>
      <c r="L18" s="11"/>
      <c r="M18" s="11">
        <v>0</v>
      </c>
      <c r="N18" s="11"/>
      <c r="O18" s="11">
        <v>873821256</v>
      </c>
      <c r="P18" s="11"/>
      <c r="Q18" s="11">
        <v>95432584</v>
      </c>
      <c r="R18" s="11"/>
      <c r="S18" s="22">
        <f t="shared" si="0"/>
        <v>778388672</v>
      </c>
    </row>
    <row r="19" spans="1:19" x14ac:dyDescent="0.45">
      <c r="A19" s="1" t="s">
        <v>49</v>
      </c>
      <c r="C19" s="1" t="s">
        <v>126</v>
      </c>
      <c r="E19" s="11">
        <v>7500000</v>
      </c>
      <c r="F19" s="11"/>
      <c r="G19" s="11">
        <v>1250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9375000000</v>
      </c>
      <c r="P19" s="11"/>
      <c r="Q19" s="11">
        <v>0</v>
      </c>
      <c r="R19" s="11"/>
      <c r="S19" s="22">
        <f t="shared" si="0"/>
        <v>9375000000</v>
      </c>
    </row>
    <row r="20" spans="1:19" x14ac:dyDescent="0.45">
      <c r="A20" s="1" t="s">
        <v>15</v>
      </c>
      <c r="C20" s="1" t="s">
        <v>127</v>
      </c>
      <c r="E20" s="11">
        <v>13000000</v>
      </c>
      <c r="F20" s="11"/>
      <c r="G20" s="11">
        <v>62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806000000</v>
      </c>
      <c r="P20" s="11"/>
      <c r="Q20" s="11">
        <v>24099668</v>
      </c>
      <c r="R20" s="11"/>
      <c r="S20" s="22">
        <f t="shared" si="0"/>
        <v>781900332</v>
      </c>
    </row>
    <row r="21" spans="1:19" x14ac:dyDescent="0.45">
      <c r="A21" s="1" t="s">
        <v>30</v>
      </c>
      <c r="C21" s="1" t="s">
        <v>4</v>
      </c>
      <c r="E21" s="11">
        <v>4200000</v>
      </c>
      <c r="F21" s="11"/>
      <c r="G21" s="11">
        <v>1930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8106000000</v>
      </c>
      <c r="P21" s="11"/>
      <c r="Q21" s="11">
        <v>0</v>
      </c>
      <c r="R21" s="11"/>
      <c r="S21" s="22">
        <f t="shared" si="0"/>
        <v>8106000000</v>
      </c>
    </row>
    <row r="22" spans="1:19" x14ac:dyDescent="0.45">
      <c r="A22" s="1" t="s">
        <v>25</v>
      </c>
      <c r="C22" s="1" t="s">
        <v>127</v>
      </c>
      <c r="E22" s="11">
        <v>307099</v>
      </c>
      <c r="F22" s="11"/>
      <c r="G22" s="11">
        <v>300</v>
      </c>
      <c r="H22" s="11"/>
      <c r="I22" s="11">
        <v>0</v>
      </c>
      <c r="J22" s="11"/>
      <c r="K22" s="11">
        <v>0</v>
      </c>
      <c r="L22" s="11"/>
      <c r="M22" s="11">
        <v>0</v>
      </c>
      <c r="N22" s="11"/>
      <c r="O22" s="11">
        <v>92129700</v>
      </c>
      <c r="P22" s="11"/>
      <c r="Q22" s="11">
        <v>10011652</v>
      </c>
      <c r="R22" s="11"/>
      <c r="S22" s="22">
        <f t="shared" si="0"/>
        <v>82118048</v>
      </c>
    </row>
    <row r="23" spans="1:19" x14ac:dyDescent="0.45">
      <c r="A23" s="1" t="s">
        <v>51</v>
      </c>
      <c r="C23" s="1" t="s">
        <v>128</v>
      </c>
      <c r="E23" s="11">
        <v>6844597</v>
      </c>
      <c r="F23" s="11"/>
      <c r="G23" s="11">
        <v>1800</v>
      </c>
      <c r="H23" s="11"/>
      <c r="I23" s="11">
        <v>0</v>
      </c>
      <c r="J23" s="11"/>
      <c r="K23" s="11">
        <v>0</v>
      </c>
      <c r="L23" s="11"/>
      <c r="M23" s="11">
        <v>0</v>
      </c>
      <c r="N23" s="11"/>
      <c r="O23" s="11">
        <v>12320274600</v>
      </c>
      <c r="P23" s="11"/>
      <c r="Q23" s="11">
        <v>0</v>
      </c>
      <c r="R23" s="11"/>
      <c r="S23" s="22">
        <f t="shared" si="0"/>
        <v>12320274600</v>
      </c>
    </row>
    <row r="24" spans="1:19" x14ac:dyDescent="0.45">
      <c r="A24" s="1" t="s">
        <v>32</v>
      </c>
      <c r="C24" s="1" t="s">
        <v>129</v>
      </c>
      <c r="E24" s="11">
        <v>1073107</v>
      </c>
      <c r="F24" s="11"/>
      <c r="G24" s="11">
        <v>1680</v>
      </c>
      <c r="H24" s="11"/>
      <c r="I24" s="11">
        <v>0</v>
      </c>
      <c r="J24" s="11"/>
      <c r="K24" s="11">
        <v>0</v>
      </c>
      <c r="L24" s="11"/>
      <c r="M24" s="11">
        <v>0</v>
      </c>
      <c r="N24" s="11"/>
      <c r="O24" s="11">
        <v>1802819760</v>
      </c>
      <c r="P24" s="11"/>
      <c r="Q24" s="11">
        <v>141129830</v>
      </c>
      <c r="R24" s="11"/>
      <c r="S24" s="22">
        <f t="shared" si="0"/>
        <v>1661689930</v>
      </c>
    </row>
    <row r="25" spans="1:19" x14ac:dyDescent="0.45">
      <c r="A25" s="1" t="s">
        <v>130</v>
      </c>
      <c r="C25" s="1" t="s">
        <v>131</v>
      </c>
      <c r="E25" s="11">
        <v>328775</v>
      </c>
      <c r="F25" s="11"/>
      <c r="G25" s="11">
        <v>20000</v>
      </c>
      <c r="H25" s="11"/>
      <c r="I25" s="11">
        <v>0</v>
      </c>
      <c r="J25" s="11"/>
      <c r="K25" s="11">
        <v>0</v>
      </c>
      <c r="L25" s="11"/>
      <c r="M25" s="11">
        <v>0</v>
      </c>
      <c r="N25" s="11"/>
      <c r="O25" s="11">
        <v>6575500000</v>
      </c>
      <c r="P25" s="11"/>
      <c r="Q25" s="11">
        <v>0</v>
      </c>
      <c r="R25" s="11"/>
      <c r="S25" s="22">
        <f t="shared" si="0"/>
        <v>6575500000</v>
      </c>
    </row>
    <row r="26" spans="1:19" x14ac:dyDescent="0.45">
      <c r="A26" s="1" t="s">
        <v>19</v>
      </c>
      <c r="C26" s="1" t="s">
        <v>132</v>
      </c>
      <c r="E26" s="11">
        <v>300000</v>
      </c>
      <c r="F26" s="11"/>
      <c r="G26" s="11">
        <v>10000</v>
      </c>
      <c r="H26" s="11"/>
      <c r="I26" s="11">
        <v>0</v>
      </c>
      <c r="J26" s="11"/>
      <c r="K26" s="11">
        <v>0</v>
      </c>
      <c r="L26" s="11"/>
      <c r="M26" s="11">
        <v>0</v>
      </c>
      <c r="N26" s="11"/>
      <c r="O26" s="11">
        <v>3000000000</v>
      </c>
      <c r="P26" s="11"/>
      <c r="Q26" s="11">
        <v>210191083</v>
      </c>
      <c r="R26" s="11"/>
      <c r="S26" s="22">
        <f t="shared" si="0"/>
        <v>2789808917</v>
      </c>
    </row>
    <row r="27" spans="1:19" x14ac:dyDescent="0.45">
      <c r="A27" s="1" t="s">
        <v>34</v>
      </c>
      <c r="C27" s="1" t="s">
        <v>133</v>
      </c>
      <c r="E27" s="11">
        <v>1743303</v>
      </c>
      <c r="F27" s="11"/>
      <c r="G27" s="11">
        <v>825</v>
      </c>
      <c r="H27" s="11"/>
      <c r="I27" s="11">
        <v>0</v>
      </c>
      <c r="J27" s="11"/>
      <c r="K27" s="11">
        <v>0</v>
      </c>
      <c r="L27" s="11"/>
      <c r="M27" s="11">
        <v>0</v>
      </c>
      <c r="N27" s="11"/>
      <c r="O27" s="11">
        <v>1438224975</v>
      </c>
      <c r="P27" s="11"/>
      <c r="Q27" s="11">
        <v>174041674</v>
      </c>
      <c r="R27" s="11"/>
      <c r="S27" s="22">
        <f t="shared" si="0"/>
        <v>1264183301</v>
      </c>
    </row>
    <row r="28" spans="1:19" x14ac:dyDescent="0.45">
      <c r="A28" s="1" t="s">
        <v>134</v>
      </c>
      <c r="C28" s="1" t="s">
        <v>127</v>
      </c>
      <c r="E28" s="11">
        <v>638154</v>
      </c>
      <c r="F28" s="11"/>
      <c r="G28" s="11">
        <v>2000</v>
      </c>
      <c r="H28" s="11"/>
      <c r="I28" s="11">
        <v>0</v>
      </c>
      <c r="J28" s="11"/>
      <c r="K28" s="11">
        <v>0</v>
      </c>
      <c r="L28" s="11"/>
      <c r="M28" s="11">
        <v>0</v>
      </c>
      <c r="N28" s="11"/>
      <c r="O28" s="11">
        <v>1276308000</v>
      </c>
      <c r="P28" s="11"/>
      <c r="Q28" s="11">
        <v>873585</v>
      </c>
      <c r="R28" s="11"/>
      <c r="S28" s="22">
        <f t="shared" si="0"/>
        <v>1275434415</v>
      </c>
    </row>
    <row r="29" spans="1:19" x14ac:dyDescent="0.45">
      <c r="A29" s="1" t="s">
        <v>135</v>
      </c>
      <c r="C29" s="1" t="s">
        <v>118</v>
      </c>
      <c r="E29" s="11">
        <v>13055</v>
      </c>
      <c r="F29" s="11"/>
      <c r="G29" s="11">
        <v>5500</v>
      </c>
      <c r="H29" s="11"/>
      <c r="I29" s="11">
        <v>0</v>
      </c>
      <c r="J29" s="11"/>
      <c r="K29" s="11">
        <v>0</v>
      </c>
      <c r="L29" s="11"/>
      <c r="M29" s="11">
        <v>0</v>
      </c>
      <c r="N29" s="11"/>
      <c r="O29" s="11">
        <v>71802500</v>
      </c>
      <c r="P29" s="11"/>
      <c r="Q29" s="11">
        <v>0</v>
      </c>
      <c r="R29" s="11"/>
      <c r="S29" s="22">
        <f t="shared" si="0"/>
        <v>71802500</v>
      </c>
    </row>
    <row r="30" spans="1:19" x14ac:dyDescent="0.45">
      <c r="A30" s="1" t="s">
        <v>20</v>
      </c>
      <c r="C30" s="1" t="s">
        <v>136</v>
      </c>
      <c r="E30" s="11">
        <v>1140000</v>
      </c>
      <c r="F30" s="11"/>
      <c r="G30" s="11">
        <v>11500</v>
      </c>
      <c r="H30" s="11"/>
      <c r="I30" s="11">
        <v>0</v>
      </c>
      <c r="J30" s="11"/>
      <c r="K30" s="11">
        <v>0</v>
      </c>
      <c r="L30" s="11"/>
      <c r="M30" s="11">
        <v>0</v>
      </c>
      <c r="N30" s="11"/>
      <c r="O30" s="11">
        <v>13110000000</v>
      </c>
      <c r="P30" s="11"/>
      <c r="Q30" s="11">
        <v>0</v>
      </c>
      <c r="R30" s="11"/>
      <c r="S30" s="22">
        <f t="shared" si="0"/>
        <v>13110000000</v>
      </c>
    </row>
    <row r="31" spans="1:19" x14ac:dyDescent="0.45">
      <c r="A31" s="1" t="s">
        <v>17</v>
      </c>
      <c r="C31" s="1" t="s">
        <v>137</v>
      </c>
      <c r="E31" s="11">
        <v>15887538</v>
      </c>
      <c r="F31" s="11"/>
      <c r="G31" s="11">
        <v>121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1922392098</v>
      </c>
      <c r="P31" s="11"/>
      <c r="Q31" s="11">
        <v>0</v>
      </c>
      <c r="R31" s="11"/>
      <c r="S31" s="22">
        <f t="shared" si="0"/>
        <v>1922392098</v>
      </c>
    </row>
    <row r="32" spans="1:19" x14ac:dyDescent="0.45">
      <c r="A32" s="1" t="s">
        <v>33</v>
      </c>
      <c r="C32" s="1" t="s">
        <v>131</v>
      </c>
      <c r="E32" s="11">
        <v>85464</v>
      </c>
      <c r="F32" s="11"/>
      <c r="G32" s="11">
        <v>3000</v>
      </c>
      <c r="H32" s="11"/>
      <c r="I32" s="11">
        <v>0</v>
      </c>
      <c r="J32" s="11"/>
      <c r="K32" s="11">
        <v>0</v>
      </c>
      <c r="L32" s="11"/>
      <c r="M32" s="11">
        <v>0</v>
      </c>
      <c r="N32" s="11"/>
      <c r="O32" s="11">
        <v>256392000</v>
      </c>
      <c r="P32" s="11"/>
      <c r="Q32" s="11">
        <v>0</v>
      </c>
      <c r="R32" s="11"/>
      <c r="S32" s="22">
        <f t="shared" si="0"/>
        <v>256392000</v>
      </c>
    </row>
    <row r="33" spans="1:19" x14ac:dyDescent="0.45">
      <c r="A33" s="1" t="s">
        <v>60</v>
      </c>
      <c r="C33" s="1" t="s">
        <v>138</v>
      </c>
      <c r="E33" s="11">
        <v>21716</v>
      </c>
      <c r="F33" s="11"/>
      <c r="G33" s="11">
        <v>110</v>
      </c>
      <c r="H33" s="11"/>
      <c r="I33" s="11">
        <v>0</v>
      </c>
      <c r="J33" s="11"/>
      <c r="K33" s="11">
        <v>0</v>
      </c>
      <c r="L33" s="11"/>
      <c r="M33" s="11">
        <v>0</v>
      </c>
      <c r="N33" s="11"/>
      <c r="O33" s="11">
        <v>2388760</v>
      </c>
      <c r="P33" s="11"/>
      <c r="Q33" s="11">
        <v>1635</v>
      </c>
      <c r="R33" s="11"/>
      <c r="S33" s="22">
        <f t="shared" si="0"/>
        <v>2387125</v>
      </c>
    </row>
    <row r="34" spans="1:19" x14ac:dyDescent="0.45">
      <c r="A34" s="1" t="s">
        <v>139</v>
      </c>
      <c r="C34" s="1" t="s">
        <v>140</v>
      </c>
      <c r="E34" s="11">
        <v>276655</v>
      </c>
      <c r="F34" s="11"/>
      <c r="G34" s="11">
        <v>165</v>
      </c>
      <c r="H34" s="11"/>
      <c r="I34" s="11">
        <v>0</v>
      </c>
      <c r="J34" s="11"/>
      <c r="K34" s="11">
        <v>0</v>
      </c>
      <c r="L34" s="11"/>
      <c r="M34" s="11">
        <v>0</v>
      </c>
      <c r="N34" s="11"/>
      <c r="O34" s="11">
        <f>45648075+13952</f>
        <v>45662027</v>
      </c>
      <c r="P34" s="11"/>
      <c r="Q34" s="11">
        <v>949088</v>
      </c>
      <c r="R34" s="11"/>
      <c r="S34" s="22">
        <f>O34-Q34</f>
        <v>44712939</v>
      </c>
    </row>
    <row r="35" spans="1:19" ht="19.5" thickBot="1" x14ac:dyDescent="0.5">
      <c r="E35" s="14">
        <f>SUM(E8:E34)</f>
        <v>177339904</v>
      </c>
      <c r="F35" s="11"/>
      <c r="G35" s="14">
        <f>SUM(G8:G34)</f>
        <v>70962</v>
      </c>
      <c r="H35" s="11"/>
      <c r="I35" s="14">
        <f>SUM(I8:I34)</f>
        <v>0</v>
      </c>
      <c r="J35" s="11"/>
      <c r="K35" s="14">
        <f>SUM(K8:K34)</f>
        <v>0</v>
      </c>
      <c r="L35" s="11"/>
      <c r="M35" s="14">
        <f>SUM(M8:M34)</f>
        <v>0</v>
      </c>
      <c r="N35" s="11"/>
      <c r="O35" s="14">
        <f>SUM(O8:O34)</f>
        <v>115093653448</v>
      </c>
      <c r="P35" s="11"/>
      <c r="Q35" s="14">
        <f>SUM(Q8:Q34)</f>
        <v>1741665508</v>
      </c>
      <c r="R35" s="11"/>
      <c r="S35" s="14">
        <f>SUM(S8:S34)</f>
        <v>113351987940</v>
      </c>
    </row>
    <row r="36" spans="1:19" ht="19.5" thickTop="1" x14ac:dyDescent="0.45"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4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45"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45">
      <c r="O39" s="3"/>
    </row>
    <row r="40" spans="1:19" x14ac:dyDescent="0.45">
      <c r="O40" s="21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4"/>
  <sheetViews>
    <sheetView rightToLeft="1" view="pageBreakPreview" topLeftCell="A46" zoomScale="85" zoomScaleNormal="70" zoomScaleSheetLayoutView="85" workbookViewId="0">
      <selection activeCell="Q62" sqref="Q62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23.42578125" style="1" customWidth="1"/>
    <col min="10" max="10" width="1" style="1" customWidth="1"/>
    <col min="11" max="11" width="13.140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21.7109375" style="1" customWidth="1"/>
    <col min="18" max="20" width="35.28515625" style="1" customWidth="1"/>
    <col min="21" max="16384" width="9.140625" style="1"/>
  </cols>
  <sheetData>
    <row r="2" spans="1:17" ht="30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30" x14ac:dyDescent="0.45">
      <c r="A3" s="29" t="s">
        <v>101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30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7.75" x14ac:dyDescent="0.45">
      <c r="A6" s="33" t="s">
        <v>3</v>
      </c>
      <c r="C6" s="35" t="s">
        <v>103</v>
      </c>
      <c r="D6" s="35" t="s">
        <v>103</v>
      </c>
      <c r="E6" s="35" t="s">
        <v>103</v>
      </c>
      <c r="F6" s="35" t="s">
        <v>103</v>
      </c>
      <c r="G6" s="35" t="s">
        <v>103</v>
      </c>
      <c r="H6" s="36" t="s">
        <v>103</v>
      </c>
      <c r="I6" s="35" t="s">
        <v>103</v>
      </c>
      <c r="J6" s="6"/>
      <c r="K6" s="35" t="s">
        <v>104</v>
      </c>
      <c r="L6" s="35" t="s">
        <v>104</v>
      </c>
      <c r="M6" s="35" t="s">
        <v>104</v>
      </c>
      <c r="N6" s="35" t="s">
        <v>104</v>
      </c>
      <c r="O6" s="35" t="s">
        <v>104</v>
      </c>
      <c r="P6" s="36" t="s">
        <v>104</v>
      </c>
      <c r="Q6" s="35" t="s">
        <v>104</v>
      </c>
    </row>
    <row r="7" spans="1:17" ht="54.75" customHeight="1" x14ac:dyDescent="0.45">
      <c r="A7" s="32" t="s">
        <v>3</v>
      </c>
      <c r="C7" s="35" t="s">
        <v>7</v>
      </c>
      <c r="E7" s="35" t="s">
        <v>141</v>
      </c>
      <c r="G7" s="35" t="s">
        <v>142</v>
      </c>
      <c r="I7" s="28" t="s">
        <v>143</v>
      </c>
      <c r="J7" s="5"/>
      <c r="K7" s="35" t="s">
        <v>7</v>
      </c>
      <c r="M7" s="35" t="s">
        <v>141</v>
      </c>
      <c r="N7" s="5"/>
      <c r="O7" s="35" t="s">
        <v>142</v>
      </c>
      <c r="Q7" s="37" t="s">
        <v>143</v>
      </c>
    </row>
    <row r="8" spans="1:17" s="5" customFormat="1" x14ac:dyDescent="0.45">
      <c r="A8" s="5" t="s">
        <v>27</v>
      </c>
      <c r="C8" s="11">
        <v>876920</v>
      </c>
      <c r="D8" s="11"/>
      <c r="E8" s="11">
        <v>23841058616</v>
      </c>
      <c r="F8" s="11"/>
      <c r="G8" s="11">
        <v>21809992196</v>
      </c>
      <c r="H8" s="11"/>
      <c r="I8" s="11">
        <v>2031066420</v>
      </c>
      <c r="J8" s="11"/>
      <c r="K8" s="11">
        <v>876920</v>
      </c>
      <c r="L8" s="11"/>
      <c r="M8" s="11">
        <v>23841058616</v>
      </c>
      <c r="N8" s="11"/>
      <c r="O8" s="11">
        <v>21822029487</v>
      </c>
      <c r="P8" s="11"/>
      <c r="Q8" s="11">
        <v>2019029129</v>
      </c>
    </row>
    <row r="9" spans="1:17" s="5" customFormat="1" x14ac:dyDescent="0.45">
      <c r="A9" s="5" t="s">
        <v>28</v>
      </c>
      <c r="C9" s="11">
        <v>1178091</v>
      </c>
      <c r="D9" s="11"/>
      <c r="E9" s="11">
        <v>27965422842</v>
      </c>
      <c r="F9" s="11"/>
      <c r="G9" s="11">
        <v>32392110377</v>
      </c>
      <c r="H9" s="11"/>
      <c r="I9" s="11">
        <v>-4426687534</v>
      </c>
      <c r="J9" s="11"/>
      <c r="K9" s="11">
        <v>1178091</v>
      </c>
      <c r="L9" s="11"/>
      <c r="M9" s="11">
        <v>27965422842</v>
      </c>
      <c r="N9" s="11"/>
      <c r="O9" s="11">
        <v>18835318908</v>
      </c>
      <c r="P9" s="11"/>
      <c r="Q9" s="11">
        <v>9130103934</v>
      </c>
    </row>
    <row r="10" spans="1:17" s="5" customFormat="1" x14ac:dyDescent="0.45">
      <c r="A10" s="5" t="s">
        <v>51</v>
      </c>
      <c r="C10" s="11">
        <v>1756700</v>
      </c>
      <c r="D10" s="11"/>
      <c r="E10" s="11">
        <v>38784159973</v>
      </c>
      <c r="F10" s="11"/>
      <c r="G10" s="11">
        <v>38469835399</v>
      </c>
      <c r="H10" s="11"/>
      <c r="I10" s="11">
        <v>314324574</v>
      </c>
      <c r="J10" s="11"/>
      <c r="K10" s="11">
        <v>1756700</v>
      </c>
      <c r="L10" s="11"/>
      <c r="M10" s="11">
        <v>38784159973</v>
      </c>
      <c r="N10" s="11"/>
      <c r="O10" s="11">
        <v>28334923852</v>
      </c>
      <c r="P10" s="11"/>
      <c r="Q10" s="11">
        <v>10449236121</v>
      </c>
    </row>
    <row r="11" spans="1:17" s="5" customFormat="1" x14ac:dyDescent="0.45">
      <c r="A11" s="5" t="s">
        <v>64</v>
      </c>
      <c r="C11" s="11">
        <v>2895286</v>
      </c>
      <c r="D11" s="11"/>
      <c r="E11" s="11">
        <v>37328425856</v>
      </c>
      <c r="F11" s="11"/>
      <c r="G11" s="11">
        <v>45318278040</v>
      </c>
      <c r="H11" s="11"/>
      <c r="I11" s="11">
        <v>-7989852183</v>
      </c>
      <c r="J11" s="11"/>
      <c r="K11" s="11">
        <v>2895286</v>
      </c>
      <c r="L11" s="11"/>
      <c r="M11" s="11">
        <v>37328425856</v>
      </c>
      <c r="N11" s="11"/>
      <c r="O11" s="11">
        <v>45318278040</v>
      </c>
      <c r="P11" s="11"/>
      <c r="Q11" s="11">
        <v>-7989852183</v>
      </c>
    </row>
    <row r="12" spans="1:17" s="5" customFormat="1" x14ac:dyDescent="0.45">
      <c r="A12" s="5" t="s">
        <v>23</v>
      </c>
      <c r="C12" s="11">
        <v>1100000</v>
      </c>
      <c r="D12" s="11"/>
      <c r="E12" s="11">
        <v>40072938840</v>
      </c>
      <c r="F12" s="11"/>
      <c r="G12" s="11">
        <v>40286162565</v>
      </c>
      <c r="H12" s="11"/>
      <c r="I12" s="11">
        <v>-213223725</v>
      </c>
      <c r="J12" s="11"/>
      <c r="K12" s="11">
        <v>1100000</v>
      </c>
      <c r="L12" s="11"/>
      <c r="M12" s="11">
        <v>40072938840</v>
      </c>
      <c r="N12" s="11"/>
      <c r="O12" s="11">
        <v>36781177615</v>
      </c>
      <c r="P12" s="11"/>
      <c r="Q12" s="11">
        <v>3291761225</v>
      </c>
    </row>
    <row r="13" spans="1:17" s="5" customFormat="1" x14ac:dyDescent="0.45">
      <c r="A13" s="5" t="s">
        <v>22</v>
      </c>
      <c r="C13" s="11">
        <v>1510381</v>
      </c>
      <c r="D13" s="11"/>
      <c r="E13" s="11">
        <v>13347394731</v>
      </c>
      <c r="F13" s="11"/>
      <c r="G13" s="11">
        <v>13182241366</v>
      </c>
      <c r="H13" s="11"/>
      <c r="I13" s="11">
        <v>165153365</v>
      </c>
      <c r="J13" s="11"/>
      <c r="K13" s="11">
        <v>1510381</v>
      </c>
      <c r="L13" s="11"/>
      <c r="M13" s="11">
        <v>13347394731</v>
      </c>
      <c r="N13" s="11"/>
      <c r="O13" s="11">
        <v>11827829490</v>
      </c>
      <c r="P13" s="11"/>
      <c r="Q13" s="11">
        <v>1519565241</v>
      </c>
    </row>
    <row r="14" spans="1:17" s="5" customFormat="1" x14ac:dyDescent="0.45">
      <c r="A14" s="5" t="s">
        <v>21</v>
      </c>
      <c r="C14" s="11">
        <v>10400000</v>
      </c>
      <c r="D14" s="11"/>
      <c r="E14" s="11">
        <v>48382401600</v>
      </c>
      <c r="F14" s="11"/>
      <c r="G14" s="11">
        <v>52062772320</v>
      </c>
      <c r="H14" s="11"/>
      <c r="I14" s="11">
        <v>-3680370720</v>
      </c>
      <c r="J14" s="11"/>
      <c r="K14" s="11">
        <v>10400000</v>
      </c>
      <c r="L14" s="11"/>
      <c r="M14" s="11">
        <v>48382401600</v>
      </c>
      <c r="N14" s="11"/>
      <c r="O14" s="11">
        <v>49716785822</v>
      </c>
      <c r="P14" s="11"/>
      <c r="Q14" s="11">
        <v>-1334384222</v>
      </c>
    </row>
    <row r="15" spans="1:17" s="5" customFormat="1" x14ac:dyDescent="0.45">
      <c r="A15" s="5" t="s">
        <v>20</v>
      </c>
      <c r="C15" s="11">
        <v>855000</v>
      </c>
      <c r="D15" s="11"/>
      <c r="E15" s="11">
        <v>85049918979</v>
      </c>
      <c r="F15" s="11"/>
      <c r="G15" s="11">
        <v>107091266059</v>
      </c>
      <c r="H15" s="11"/>
      <c r="I15" s="11">
        <v>-22041347079</v>
      </c>
      <c r="J15" s="11"/>
      <c r="K15" s="11">
        <v>855000</v>
      </c>
      <c r="L15" s="11"/>
      <c r="M15" s="11">
        <v>85049918979</v>
      </c>
      <c r="N15" s="11"/>
      <c r="O15" s="11">
        <v>77178199283</v>
      </c>
      <c r="P15" s="11"/>
      <c r="Q15" s="11">
        <v>7871719696</v>
      </c>
    </row>
    <row r="16" spans="1:17" x14ac:dyDescent="0.45">
      <c r="A16" s="1" t="s">
        <v>63</v>
      </c>
      <c r="C16" s="11">
        <v>434256</v>
      </c>
      <c r="D16" s="11"/>
      <c r="E16" s="11">
        <v>35856849365</v>
      </c>
      <c r="F16" s="11"/>
      <c r="G16" s="11">
        <v>32382261241</v>
      </c>
      <c r="H16" s="11"/>
      <c r="I16" s="11">
        <v>3474588124</v>
      </c>
      <c r="J16" s="11"/>
      <c r="K16" s="11">
        <v>434256</v>
      </c>
      <c r="L16" s="11"/>
      <c r="M16" s="11">
        <v>35856849365</v>
      </c>
      <c r="N16" s="11"/>
      <c r="O16" s="11">
        <v>32382261241</v>
      </c>
      <c r="P16" s="11"/>
      <c r="Q16" s="11">
        <v>3474588124</v>
      </c>
    </row>
    <row r="17" spans="1:17" x14ac:dyDescent="0.45">
      <c r="A17" s="1" t="s">
        <v>49</v>
      </c>
      <c r="C17" s="11">
        <v>3249489</v>
      </c>
      <c r="D17" s="11"/>
      <c r="E17" s="11">
        <v>93060752310</v>
      </c>
      <c r="F17" s="11"/>
      <c r="G17" s="11">
        <v>112178686029</v>
      </c>
      <c r="H17" s="11"/>
      <c r="I17" s="11">
        <v>-19117933718</v>
      </c>
      <c r="J17" s="11"/>
      <c r="K17" s="11">
        <v>3249489</v>
      </c>
      <c r="L17" s="11"/>
      <c r="M17" s="11">
        <v>93060752310</v>
      </c>
      <c r="N17" s="11"/>
      <c r="O17" s="11">
        <v>75714822355</v>
      </c>
      <c r="P17" s="11"/>
      <c r="Q17" s="11">
        <v>17345929955</v>
      </c>
    </row>
    <row r="18" spans="1:17" x14ac:dyDescent="0.45">
      <c r="A18" s="1" t="s">
        <v>15</v>
      </c>
      <c r="C18" s="11">
        <v>10150000</v>
      </c>
      <c r="D18" s="11"/>
      <c r="E18" s="11">
        <v>82543078957</v>
      </c>
      <c r="F18" s="11"/>
      <c r="G18" s="11">
        <v>87188750783</v>
      </c>
      <c r="H18" s="11"/>
      <c r="I18" s="11">
        <v>-4645671825</v>
      </c>
      <c r="J18" s="11"/>
      <c r="K18" s="11">
        <v>10150000</v>
      </c>
      <c r="L18" s="11"/>
      <c r="M18" s="11">
        <v>82543078957</v>
      </c>
      <c r="N18" s="11"/>
      <c r="O18" s="11">
        <v>108476984663</v>
      </c>
      <c r="P18" s="11"/>
      <c r="Q18" s="11">
        <v>-25933905705</v>
      </c>
    </row>
    <row r="19" spans="1:17" x14ac:dyDescent="0.45">
      <c r="A19" s="1" t="s">
        <v>45</v>
      </c>
      <c r="C19" s="11">
        <v>1000000</v>
      </c>
      <c r="D19" s="11"/>
      <c r="E19" s="11">
        <v>43837605000</v>
      </c>
      <c r="F19" s="11"/>
      <c r="G19" s="11">
        <v>44752131000</v>
      </c>
      <c r="H19" s="11"/>
      <c r="I19" s="11">
        <v>-914526000</v>
      </c>
      <c r="J19" s="11"/>
      <c r="K19" s="11">
        <v>1000000</v>
      </c>
      <c r="L19" s="11"/>
      <c r="M19" s="11">
        <v>43837605000</v>
      </c>
      <c r="N19" s="11"/>
      <c r="O19" s="11">
        <v>38127974847</v>
      </c>
      <c r="P19" s="11"/>
      <c r="Q19" s="11">
        <v>5709630153</v>
      </c>
    </row>
    <row r="20" spans="1:17" x14ac:dyDescent="0.45">
      <c r="A20" s="1" t="s">
        <v>17</v>
      </c>
      <c r="C20" s="11">
        <v>12633065</v>
      </c>
      <c r="D20" s="11"/>
      <c r="E20" s="11">
        <v>156722570325</v>
      </c>
      <c r="F20" s="11"/>
      <c r="G20" s="11">
        <v>186227302450</v>
      </c>
      <c r="H20" s="11"/>
      <c r="I20" s="11">
        <v>-29504732124</v>
      </c>
      <c r="J20" s="11"/>
      <c r="K20" s="11">
        <v>12633065</v>
      </c>
      <c r="L20" s="11"/>
      <c r="M20" s="11">
        <v>156722570325</v>
      </c>
      <c r="N20" s="11"/>
      <c r="O20" s="11">
        <v>191620970137</v>
      </c>
      <c r="P20" s="11"/>
      <c r="Q20" s="11">
        <v>-34898399811</v>
      </c>
    </row>
    <row r="21" spans="1:17" x14ac:dyDescent="0.45">
      <c r="A21" s="1" t="s">
        <v>60</v>
      </c>
      <c r="C21" s="11">
        <v>2400000</v>
      </c>
      <c r="D21" s="11"/>
      <c r="E21" s="11">
        <v>31021517160</v>
      </c>
      <c r="F21" s="11"/>
      <c r="G21" s="11">
        <v>35140846869</v>
      </c>
      <c r="H21" s="11"/>
      <c r="I21" s="11">
        <v>-4119329709</v>
      </c>
      <c r="J21" s="11"/>
      <c r="K21" s="11">
        <v>2400000</v>
      </c>
      <c r="L21" s="11"/>
      <c r="M21" s="11">
        <v>31021517160</v>
      </c>
      <c r="N21" s="11"/>
      <c r="O21" s="11">
        <v>35140846869</v>
      </c>
      <c r="P21" s="11"/>
      <c r="Q21" s="11">
        <v>-4119329709</v>
      </c>
    </row>
    <row r="22" spans="1:17" x14ac:dyDescent="0.45">
      <c r="A22" s="1" t="s">
        <v>66</v>
      </c>
      <c r="C22" s="11">
        <v>123754</v>
      </c>
      <c r="D22" s="11"/>
      <c r="E22" s="11">
        <v>4381889180</v>
      </c>
      <c r="F22" s="11"/>
      <c r="G22" s="11">
        <v>2848983400</v>
      </c>
      <c r="H22" s="11"/>
      <c r="I22" s="11">
        <v>1532905780</v>
      </c>
      <c r="J22" s="11"/>
      <c r="K22" s="11">
        <v>123754</v>
      </c>
      <c r="L22" s="11"/>
      <c r="M22" s="11">
        <v>4381889180</v>
      </c>
      <c r="N22" s="11"/>
      <c r="O22" s="11">
        <v>2848983400</v>
      </c>
      <c r="P22" s="11"/>
      <c r="Q22" s="11">
        <v>1532905780</v>
      </c>
    </row>
    <row r="23" spans="1:17" x14ac:dyDescent="0.45">
      <c r="A23" s="1" t="s">
        <v>65</v>
      </c>
      <c r="C23" s="11">
        <v>2139534</v>
      </c>
      <c r="D23" s="11"/>
      <c r="E23" s="11">
        <v>9834340644</v>
      </c>
      <c r="F23" s="11"/>
      <c r="G23" s="11">
        <v>7137541830</v>
      </c>
      <c r="H23" s="11"/>
      <c r="I23" s="11">
        <v>2696798814</v>
      </c>
      <c r="J23" s="5"/>
      <c r="K23" s="11">
        <v>2139534</v>
      </c>
      <c r="L23" s="11"/>
      <c r="M23" s="11">
        <v>9834340644</v>
      </c>
      <c r="N23" s="11"/>
      <c r="O23" s="11">
        <v>7137541830</v>
      </c>
      <c r="P23" s="11"/>
      <c r="Q23" s="11">
        <v>2696798814</v>
      </c>
    </row>
    <row r="24" spans="1:17" x14ac:dyDescent="0.45">
      <c r="A24" s="1" t="s">
        <v>61</v>
      </c>
      <c r="C24" s="11">
        <v>650804</v>
      </c>
      <c r="D24" s="11"/>
      <c r="E24" s="11">
        <v>6190489592</v>
      </c>
      <c r="F24" s="11"/>
      <c r="G24" s="11">
        <v>4970143314</v>
      </c>
      <c r="H24" s="11"/>
      <c r="I24" s="11">
        <v>1220346278</v>
      </c>
      <c r="J24" s="11"/>
      <c r="K24" s="11">
        <v>650804</v>
      </c>
      <c r="L24" s="11"/>
      <c r="M24" s="11">
        <v>6190489592</v>
      </c>
      <c r="N24" s="11"/>
      <c r="O24" s="11">
        <v>4970143314</v>
      </c>
      <c r="P24" s="11"/>
      <c r="Q24" s="11">
        <v>1220346278</v>
      </c>
    </row>
    <row r="25" spans="1:17" x14ac:dyDescent="0.45">
      <c r="A25" s="1" t="s">
        <v>59</v>
      </c>
      <c r="C25" s="11">
        <v>607472</v>
      </c>
      <c r="D25" s="11"/>
      <c r="E25" s="11">
        <v>12871223499</v>
      </c>
      <c r="F25" s="11"/>
      <c r="G25" s="11">
        <v>12342878765</v>
      </c>
      <c r="H25" s="11"/>
      <c r="I25" s="11">
        <v>528344734</v>
      </c>
      <c r="J25" s="11"/>
      <c r="K25" s="11">
        <v>607472</v>
      </c>
      <c r="L25" s="11"/>
      <c r="M25" s="11">
        <v>12871223499</v>
      </c>
      <c r="N25" s="11"/>
      <c r="O25" s="11">
        <v>12342878765</v>
      </c>
      <c r="P25" s="11"/>
      <c r="Q25" s="11">
        <v>528344734</v>
      </c>
    </row>
    <row r="26" spans="1:17" x14ac:dyDescent="0.45">
      <c r="A26" s="1" t="s">
        <v>62</v>
      </c>
      <c r="C26" s="11">
        <v>224</v>
      </c>
      <c r="D26" s="11"/>
      <c r="E26" s="11">
        <v>8532607</v>
      </c>
      <c r="F26" s="11"/>
      <c r="G26" s="11">
        <v>7006496</v>
      </c>
      <c r="H26" s="11"/>
      <c r="I26" s="11">
        <v>1526111</v>
      </c>
      <c r="J26" s="11"/>
      <c r="K26" s="11">
        <v>224</v>
      </c>
      <c r="L26" s="11"/>
      <c r="M26" s="11">
        <v>8532607</v>
      </c>
      <c r="N26" s="11"/>
      <c r="O26" s="11">
        <v>7006496</v>
      </c>
      <c r="P26" s="11"/>
      <c r="Q26" s="11">
        <v>1526111</v>
      </c>
    </row>
    <row r="27" spans="1:17" x14ac:dyDescent="0.45">
      <c r="A27" s="1" t="s">
        <v>52</v>
      </c>
      <c r="C27" s="11">
        <v>2600000</v>
      </c>
      <c r="D27" s="11"/>
      <c r="E27" s="11">
        <v>22433720400</v>
      </c>
      <c r="F27" s="11"/>
      <c r="G27" s="11">
        <v>25845300000</v>
      </c>
      <c r="H27" s="11"/>
      <c r="I27" s="11">
        <v>-3411579600</v>
      </c>
      <c r="J27" s="11"/>
      <c r="K27" s="11">
        <v>2600000</v>
      </c>
      <c r="L27" s="11"/>
      <c r="M27" s="11">
        <v>22433720400</v>
      </c>
      <c r="N27" s="11"/>
      <c r="O27" s="11">
        <v>24746380049</v>
      </c>
      <c r="P27" s="11"/>
      <c r="Q27" s="11">
        <v>-2312659649</v>
      </c>
    </row>
    <row r="28" spans="1:17" x14ac:dyDescent="0.45">
      <c r="A28" s="1" t="s">
        <v>37</v>
      </c>
      <c r="C28" s="11">
        <v>334132</v>
      </c>
      <c r="D28" s="11"/>
      <c r="E28" s="11">
        <v>2693687147</v>
      </c>
      <c r="F28" s="11"/>
      <c r="G28" s="11">
        <v>2979330913</v>
      </c>
      <c r="H28" s="11"/>
      <c r="I28" s="11">
        <v>-285643765</v>
      </c>
      <c r="J28" s="11"/>
      <c r="K28" s="11">
        <v>334132</v>
      </c>
      <c r="L28" s="11"/>
      <c r="M28" s="11">
        <v>2693687147</v>
      </c>
      <c r="N28" s="11"/>
      <c r="O28" s="11">
        <v>2342590065</v>
      </c>
      <c r="P28" s="11"/>
      <c r="Q28" s="11">
        <v>351097082</v>
      </c>
    </row>
    <row r="29" spans="1:17" x14ac:dyDescent="0.45">
      <c r="A29" s="1" t="s">
        <v>24</v>
      </c>
      <c r="C29" s="11">
        <v>1274927</v>
      </c>
      <c r="D29" s="11"/>
      <c r="E29" s="11">
        <v>16526129043</v>
      </c>
      <c r="F29" s="11"/>
      <c r="G29" s="11">
        <v>18110305524</v>
      </c>
      <c r="H29" s="11"/>
      <c r="I29" s="11">
        <v>-1584176480</v>
      </c>
      <c r="J29" s="11"/>
      <c r="K29" s="11">
        <v>1274927</v>
      </c>
      <c r="L29" s="11"/>
      <c r="M29" s="11">
        <v>16526129043</v>
      </c>
      <c r="N29" s="11"/>
      <c r="O29" s="11">
        <v>13966402491</v>
      </c>
      <c r="P29" s="11"/>
      <c r="Q29" s="11">
        <v>2559726552</v>
      </c>
    </row>
    <row r="30" spans="1:17" x14ac:dyDescent="0.45">
      <c r="A30" s="1" t="s">
        <v>69</v>
      </c>
      <c r="C30" s="11">
        <v>5602409</v>
      </c>
      <c r="D30" s="11"/>
      <c r="E30" s="11">
        <v>22510199801</v>
      </c>
      <c r="F30" s="11"/>
      <c r="G30" s="11">
        <v>29524340617</v>
      </c>
      <c r="H30" s="11"/>
      <c r="I30" s="11">
        <v>-7014140815</v>
      </c>
      <c r="J30" s="11"/>
      <c r="K30" s="11">
        <v>5602409</v>
      </c>
      <c r="L30" s="11"/>
      <c r="M30" s="11">
        <v>22510199801</v>
      </c>
      <c r="N30" s="11"/>
      <c r="O30" s="11">
        <v>29524340617</v>
      </c>
      <c r="P30" s="11"/>
      <c r="Q30" s="11">
        <v>-7014140815</v>
      </c>
    </row>
    <row r="31" spans="1:17" x14ac:dyDescent="0.45">
      <c r="A31" s="1" t="s">
        <v>39</v>
      </c>
      <c r="C31" s="11">
        <v>6000000</v>
      </c>
      <c r="D31" s="11"/>
      <c r="E31" s="11">
        <v>103480605000</v>
      </c>
      <c r="F31" s="11"/>
      <c r="G31" s="11">
        <v>108788832000</v>
      </c>
      <c r="H31" s="11"/>
      <c r="I31" s="11">
        <v>-5308227000</v>
      </c>
      <c r="J31" s="11"/>
      <c r="K31" s="11">
        <v>6000000</v>
      </c>
      <c r="L31" s="11"/>
      <c r="M31" s="11">
        <v>103480605000</v>
      </c>
      <c r="N31" s="11"/>
      <c r="O31" s="11">
        <v>85405457134</v>
      </c>
      <c r="P31" s="11"/>
      <c r="Q31" s="11">
        <v>18075147866</v>
      </c>
    </row>
    <row r="32" spans="1:17" x14ac:dyDescent="0.45">
      <c r="A32" s="1" t="s">
        <v>38</v>
      </c>
      <c r="C32" s="11">
        <v>15735187</v>
      </c>
      <c r="D32" s="11"/>
      <c r="E32" s="11">
        <v>159387523274</v>
      </c>
      <c r="F32" s="11"/>
      <c r="G32" s="11">
        <v>194111792329</v>
      </c>
      <c r="H32" s="11"/>
      <c r="I32" s="11">
        <v>-34724269054</v>
      </c>
      <c r="J32" s="11"/>
      <c r="K32" s="11">
        <v>15735187</v>
      </c>
      <c r="L32" s="11"/>
      <c r="M32" s="11">
        <v>159387523274</v>
      </c>
      <c r="N32" s="11"/>
      <c r="O32" s="11">
        <v>233733236801</v>
      </c>
      <c r="P32" s="11"/>
      <c r="Q32" s="11">
        <v>-74345713526</v>
      </c>
    </row>
    <row r="33" spans="1:17" x14ac:dyDescent="0.45">
      <c r="A33" s="1" t="s">
        <v>40</v>
      </c>
      <c r="C33" s="11">
        <v>16850000</v>
      </c>
      <c r="D33" s="11"/>
      <c r="E33" s="11">
        <v>231146446500</v>
      </c>
      <c r="F33" s="11"/>
      <c r="G33" s="11">
        <v>272183315625</v>
      </c>
      <c r="H33" s="11"/>
      <c r="I33" s="11">
        <v>-41036869125</v>
      </c>
      <c r="J33" s="11"/>
      <c r="K33" s="11">
        <v>16850000</v>
      </c>
      <c r="L33" s="11"/>
      <c r="M33" s="11">
        <v>231146446500</v>
      </c>
      <c r="N33" s="11"/>
      <c r="O33" s="11">
        <v>245281791071</v>
      </c>
      <c r="P33" s="11"/>
      <c r="Q33" s="11">
        <v>-14135344571</v>
      </c>
    </row>
    <row r="34" spans="1:17" x14ac:dyDescent="0.45">
      <c r="A34" s="1" t="s">
        <v>54</v>
      </c>
      <c r="C34" s="11">
        <v>5181836</v>
      </c>
      <c r="D34" s="11"/>
      <c r="E34" s="11">
        <v>62069599113</v>
      </c>
      <c r="F34" s="11"/>
      <c r="G34" s="11">
        <v>73710868324</v>
      </c>
      <c r="H34" s="11"/>
      <c r="I34" s="11">
        <v>-11641269210</v>
      </c>
      <c r="J34" s="11"/>
      <c r="K34" s="11">
        <v>5181836</v>
      </c>
      <c r="L34" s="11"/>
      <c r="M34" s="11">
        <v>62069599113</v>
      </c>
      <c r="N34" s="11"/>
      <c r="O34" s="11">
        <v>81900964822</v>
      </c>
      <c r="P34" s="11"/>
      <c r="Q34" s="11">
        <v>-19831365708</v>
      </c>
    </row>
    <row r="35" spans="1:17" x14ac:dyDescent="0.45">
      <c r="A35" s="1" t="s">
        <v>48</v>
      </c>
      <c r="C35" s="11">
        <v>45631189</v>
      </c>
      <c r="D35" s="11"/>
      <c r="E35" s="11">
        <v>71441501395</v>
      </c>
      <c r="F35" s="11"/>
      <c r="G35" s="11">
        <v>73800204933</v>
      </c>
      <c r="H35" s="11"/>
      <c r="I35" s="11">
        <v>-2358703537</v>
      </c>
      <c r="J35" s="11"/>
      <c r="K35" s="11">
        <v>45631189</v>
      </c>
      <c r="L35" s="11"/>
      <c r="M35" s="11">
        <v>71441501395</v>
      </c>
      <c r="N35" s="11"/>
      <c r="O35" s="11">
        <v>93003740469</v>
      </c>
      <c r="P35" s="11"/>
      <c r="Q35" s="11">
        <v>-21562239073</v>
      </c>
    </row>
    <row r="36" spans="1:17" x14ac:dyDescent="0.45">
      <c r="A36" s="1" t="s">
        <v>35</v>
      </c>
      <c r="C36" s="11">
        <v>7100000</v>
      </c>
      <c r="D36" s="11"/>
      <c r="E36" s="11">
        <v>56532617550</v>
      </c>
      <c r="F36" s="11"/>
      <c r="G36" s="11">
        <v>68813111250</v>
      </c>
      <c r="H36" s="11"/>
      <c r="I36" s="11">
        <v>-12280493700</v>
      </c>
      <c r="J36" s="11"/>
      <c r="K36" s="11">
        <v>7100000</v>
      </c>
      <c r="L36" s="11"/>
      <c r="M36" s="11">
        <v>56532617550</v>
      </c>
      <c r="N36" s="11"/>
      <c r="O36" s="11">
        <v>71001015299</v>
      </c>
      <c r="P36" s="11"/>
      <c r="Q36" s="11">
        <v>-14468397749</v>
      </c>
    </row>
    <row r="37" spans="1:17" x14ac:dyDescent="0.45">
      <c r="A37" s="1" t="s">
        <v>29</v>
      </c>
      <c r="C37" s="11">
        <v>1491627</v>
      </c>
      <c r="D37" s="11"/>
      <c r="E37" s="11">
        <v>30603997551</v>
      </c>
      <c r="F37" s="11"/>
      <c r="G37" s="11">
        <v>31567786233</v>
      </c>
      <c r="H37" s="11"/>
      <c r="I37" s="11">
        <v>-963788681</v>
      </c>
      <c r="J37" s="11"/>
      <c r="K37" s="11">
        <v>1491627</v>
      </c>
      <c r="L37" s="11"/>
      <c r="M37" s="11">
        <v>30603997551</v>
      </c>
      <c r="N37" s="11"/>
      <c r="O37" s="11">
        <v>31101470011</v>
      </c>
      <c r="P37" s="11"/>
      <c r="Q37" s="11">
        <v>-497472459</v>
      </c>
    </row>
    <row r="38" spans="1:17" x14ac:dyDescent="0.45">
      <c r="A38" s="1" t="s">
        <v>57</v>
      </c>
      <c r="C38" s="11">
        <v>6460</v>
      </c>
      <c r="D38" s="11"/>
      <c r="E38" s="11">
        <v>175437101</v>
      </c>
      <c r="F38" s="11"/>
      <c r="G38" s="11">
        <v>176198356</v>
      </c>
      <c r="H38" s="11"/>
      <c r="I38" s="11">
        <v>-761254</v>
      </c>
      <c r="J38" s="11"/>
      <c r="K38" s="11">
        <v>6460</v>
      </c>
      <c r="L38" s="11"/>
      <c r="M38" s="11">
        <v>175437101</v>
      </c>
      <c r="N38" s="11"/>
      <c r="O38" s="11">
        <v>176198356</v>
      </c>
      <c r="P38" s="11"/>
      <c r="Q38" s="11">
        <v>-761254</v>
      </c>
    </row>
    <row r="39" spans="1:17" x14ac:dyDescent="0.45">
      <c r="A39" s="1" t="s">
        <v>58</v>
      </c>
      <c r="C39" s="11">
        <v>1350000</v>
      </c>
      <c r="D39" s="11"/>
      <c r="E39" s="11">
        <v>59865170175</v>
      </c>
      <c r="F39" s="11"/>
      <c r="G39" s="11">
        <v>59566846886</v>
      </c>
      <c r="H39" s="11"/>
      <c r="I39" s="11">
        <v>298323289</v>
      </c>
      <c r="J39" s="11"/>
      <c r="K39" s="11">
        <v>1350000</v>
      </c>
      <c r="L39" s="11"/>
      <c r="M39" s="11">
        <v>59865170175</v>
      </c>
      <c r="N39" s="11"/>
      <c r="O39" s="11">
        <v>59566846886</v>
      </c>
      <c r="P39" s="11"/>
      <c r="Q39" s="11">
        <v>298323289</v>
      </c>
    </row>
    <row r="40" spans="1:17" x14ac:dyDescent="0.45">
      <c r="A40" s="1" t="s">
        <v>42</v>
      </c>
      <c r="C40" s="11">
        <v>5140507</v>
      </c>
      <c r="D40" s="11"/>
      <c r="E40" s="11">
        <v>74196052678</v>
      </c>
      <c r="F40" s="11"/>
      <c r="G40" s="11">
        <v>85034856976</v>
      </c>
      <c r="H40" s="11"/>
      <c r="I40" s="11">
        <v>-10838804297</v>
      </c>
      <c r="J40" s="11"/>
      <c r="K40" s="11">
        <v>5140507</v>
      </c>
      <c r="L40" s="11"/>
      <c r="M40" s="11">
        <v>74196052678</v>
      </c>
      <c r="N40" s="11"/>
      <c r="O40" s="11">
        <v>80529442702</v>
      </c>
      <c r="P40" s="11"/>
      <c r="Q40" s="11">
        <v>-6333390023</v>
      </c>
    </row>
    <row r="41" spans="1:17" x14ac:dyDescent="0.45">
      <c r="A41" s="1" t="s">
        <v>18</v>
      </c>
      <c r="C41" s="11">
        <v>3639777</v>
      </c>
      <c r="D41" s="11"/>
      <c r="E41" s="11">
        <v>138646370924</v>
      </c>
      <c r="F41" s="11"/>
      <c r="G41" s="11">
        <v>143096658926</v>
      </c>
      <c r="H41" s="11"/>
      <c r="I41" s="11">
        <v>-4450288001</v>
      </c>
      <c r="J41" s="11"/>
      <c r="K41" s="11">
        <v>3639777</v>
      </c>
      <c r="L41" s="11"/>
      <c r="M41" s="11">
        <v>138646370924</v>
      </c>
      <c r="N41" s="11"/>
      <c r="O41" s="11">
        <v>116246674984</v>
      </c>
      <c r="P41" s="11"/>
      <c r="Q41" s="11">
        <v>22399695940</v>
      </c>
    </row>
    <row r="42" spans="1:17" x14ac:dyDescent="0.45">
      <c r="A42" s="1" t="s">
        <v>67</v>
      </c>
      <c r="C42" s="11">
        <v>3075286</v>
      </c>
      <c r="D42" s="11"/>
      <c r="E42" s="11">
        <v>80735054355</v>
      </c>
      <c r="F42" s="11"/>
      <c r="G42" s="11">
        <v>95474776600</v>
      </c>
      <c r="H42" s="11"/>
      <c r="I42" s="11">
        <v>-14739722244</v>
      </c>
      <c r="J42" s="11"/>
      <c r="K42" s="11">
        <v>3075286</v>
      </c>
      <c r="L42" s="11"/>
      <c r="M42" s="11">
        <v>80735054355</v>
      </c>
      <c r="N42" s="11"/>
      <c r="O42" s="11">
        <v>95474776600</v>
      </c>
      <c r="P42" s="11"/>
      <c r="Q42" s="11">
        <v>-14739722244</v>
      </c>
    </row>
    <row r="43" spans="1:17" x14ac:dyDescent="0.45">
      <c r="A43" s="1" t="s">
        <v>46</v>
      </c>
      <c r="C43" s="11">
        <v>24201559</v>
      </c>
      <c r="D43" s="11"/>
      <c r="E43" s="11">
        <v>242981353211</v>
      </c>
      <c r="F43" s="11"/>
      <c r="G43" s="11">
        <v>297351438188</v>
      </c>
      <c r="H43" s="11"/>
      <c r="I43" s="11">
        <v>-54370084976</v>
      </c>
      <c r="J43" s="11"/>
      <c r="K43" s="11">
        <v>24201559</v>
      </c>
      <c r="L43" s="11"/>
      <c r="M43" s="11">
        <v>242981353211</v>
      </c>
      <c r="N43" s="11"/>
      <c r="O43" s="11">
        <v>241522617169</v>
      </c>
      <c r="P43" s="11"/>
      <c r="Q43" s="11">
        <v>1458736042</v>
      </c>
    </row>
    <row r="44" spans="1:17" x14ac:dyDescent="0.45">
      <c r="A44" s="1" t="s">
        <v>16</v>
      </c>
      <c r="C44" s="11">
        <v>8500000</v>
      </c>
      <c r="D44" s="11"/>
      <c r="E44" s="11">
        <v>30941794350</v>
      </c>
      <c r="F44" s="11"/>
      <c r="G44" s="11">
        <v>31460144484</v>
      </c>
      <c r="H44" s="11"/>
      <c r="I44" s="11">
        <v>-518350134</v>
      </c>
      <c r="J44" s="11"/>
      <c r="K44" s="11">
        <v>8500000</v>
      </c>
      <c r="L44" s="11"/>
      <c r="M44" s="11">
        <v>30941794350</v>
      </c>
      <c r="N44" s="11"/>
      <c r="O44" s="11">
        <v>41317688471</v>
      </c>
      <c r="P44" s="11"/>
      <c r="Q44" s="11">
        <v>-10375894121</v>
      </c>
    </row>
    <row r="45" spans="1:17" x14ac:dyDescent="0.45">
      <c r="A45" s="1" t="s">
        <v>44</v>
      </c>
      <c r="C45" s="11">
        <v>6951664</v>
      </c>
      <c r="D45" s="11"/>
      <c r="E45" s="11">
        <v>83614649350</v>
      </c>
      <c r="F45" s="11"/>
      <c r="G45" s="11">
        <v>96606016356</v>
      </c>
      <c r="H45" s="11"/>
      <c r="I45" s="11">
        <v>-12991367005</v>
      </c>
      <c r="J45" s="11"/>
      <c r="K45" s="11">
        <v>6951664</v>
      </c>
      <c r="L45" s="11"/>
      <c r="M45" s="11">
        <v>83614649350</v>
      </c>
      <c r="N45" s="11"/>
      <c r="O45" s="11">
        <v>91561496209</v>
      </c>
      <c r="P45" s="11"/>
      <c r="Q45" s="11">
        <v>-7946846858</v>
      </c>
    </row>
    <row r="46" spans="1:17" x14ac:dyDescent="0.45">
      <c r="A46" s="1" t="s">
        <v>30</v>
      </c>
      <c r="C46" s="11">
        <v>4200000</v>
      </c>
      <c r="D46" s="11"/>
      <c r="E46" s="11">
        <v>54525630600</v>
      </c>
      <c r="F46" s="11"/>
      <c r="G46" s="11">
        <v>61623147600</v>
      </c>
      <c r="H46" s="11"/>
      <c r="I46" s="11">
        <v>-7097517000</v>
      </c>
      <c r="J46" s="11"/>
      <c r="K46" s="11">
        <v>4200000</v>
      </c>
      <c r="L46" s="11"/>
      <c r="M46" s="11">
        <v>54525630600</v>
      </c>
      <c r="N46" s="11"/>
      <c r="O46" s="11">
        <v>60232444653</v>
      </c>
      <c r="P46" s="11"/>
      <c r="Q46" s="11">
        <v>-5706814053</v>
      </c>
    </row>
    <row r="47" spans="1:17" x14ac:dyDescent="0.45">
      <c r="A47" s="1" t="s">
        <v>55</v>
      </c>
      <c r="C47" s="11">
        <v>52611</v>
      </c>
      <c r="D47" s="11"/>
      <c r="E47" s="11">
        <v>2292167488</v>
      </c>
      <c r="F47" s="11"/>
      <c r="G47" s="11">
        <v>6607616167</v>
      </c>
      <c r="H47" s="11"/>
      <c r="I47" s="11">
        <v>-4315448678</v>
      </c>
      <c r="J47" s="11"/>
      <c r="K47" s="11">
        <v>52611</v>
      </c>
      <c r="L47" s="11"/>
      <c r="M47" s="11">
        <v>2292167488</v>
      </c>
      <c r="N47" s="11"/>
      <c r="O47" s="11">
        <v>2232949611</v>
      </c>
      <c r="P47" s="11"/>
      <c r="Q47" s="11">
        <v>59217877</v>
      </c>
    </row>
    <row r="48" spans="1:17" x14ac:dyDescent="0.45">
      <c r="A48" s="1" t="s">
        <v>26</v>
      </c>
      <c r="C48" s="11">
        <v>1471208</v>
      </c>
      <c r="D48" s="11"/>
      <c r="E48" s="11">
        <v>138492960929</v>
      </c>
      <c r="F48" s="11"/>
      <c r="G48" s="11">
        <v>147778083359</v>
      </c>
      <c r="H48" s="11"/>
      <c r="I48" s="11">
        <v>-9285122429</v>
      </c>
      <c r="J48" s="11"/>
      <c r="K48" s="11">
        <v>1471208</v>
      </c>
      <c r="L48" s="11"/>
      <c r="M48" s="11">
        <v>138492960929</v>
      </c>
      <c r="N48" s="11"/>
      <c r="O48" s="11">
        <v>131802647036</v>
      </c>
      <c r="P48" s="11"/>
      <c r="Q48" s="11">
        <v>6690313893</v>
      </c>
    </row>
    <row r="49" spans="1:17" x14ac:dyDescent="0.45">
      <c r="A49" s="1" t="s">
        <v>43</v>
      </c>
      <c r="C49" s="11">
        <v>850986</v>
      </c>
      <c r="D49" s="11"/>
      <c r="E49" s="11">
        <v>23163053545</v>
      </c>
      <c r="F49" s="11"/>
      <c r="G49" s="11">
        <v>22026133525</v>
      </c>
      <c r="H49" s="11"/>
      <c r="I49" s="11">
        <v>1136920020</v>
      </c>
      <c r="J49" s="11"/>
      <c r="K49" s="11">
        <v>850986</v>
      </c>
      <c r="L49" s="11"/>
      <c r="M49" s="11">
        <v>23163053545</v>
      </c>
      <c r="N49" s="11"/>
      <c r="O49" s="11">
        <v>22260494948</v>
      </c>
      <c r="P49" s="11"/>
      <c r="Q49" s="11">
        <v>902558597</v>
      </c>
    </row>
    <row r="50" spans="1:17" x14ac:dyDescent="0.45">
      <c r="A50" s="1" t="s">
        <v>25</v>
      </c>
      <c r="C50" s="11">
        <v>337702</v>
      </c>
      <c r="D50" s="11"/>
      <c r="E50" s="11">
        <v>2459620215</v>
      </c>
      <c r="F50" s="11"/>
      <c r="G50" s="11">
        <v>919807531</v>
      </c>
      <c r="H50" s="11"/>
      <c r="I50" s="11">
        <v>1539812684</v>
      </c>
      <c r="J50" s="11"/>
      <c r="K50" s="11">
        <v>337702</v>
      </c>
      <c r="L50" s="11"/>
      <c r="M50" s="11">
        <v>2459620215</v>
      </c>
      <c r="N50" s="11"/>
      <c r="O50" s="11">
        <v>2358571279</v>
      </c>
      <c r="P50" s="11"/>
      <c r="Q50" s="11">
        <v>101048936</v>
      </c>
    </row>
    <row r="51" spans="1:17" x14ac:dyDescent="0.45">
      <c r="A51" s="1" t="s">
        <v>50</v>
      </c>
      <c r="C51" s="11">
        <v>799025</v>
      </c>
      <c r="D51" s="11"/>
      <c r="E51" s="11">
        <v>127998328163</v>
      </c>
      <c r="F51" s="11"/>
      <c r="G51" s="11">
        <v>158018587367</v>
      </c>
      <c r="H51" s="11"/>
      <c r="I51" s="11">
        <v>-30020259203</v>
      </c>
      <c r="J51" s="11"/>
      <c r="K51" s="11">
        <v>799025</v>
      </c>
      <c r="L51" s="11"/>
      <c r="M51" s="11">
        <v>127998328163</v>
      </c>
      <c r="N51" s="11"/>
      <c r="O51" s="11">
        <v>149904316862</v>
      </c>
      <c r="P51" s="11"/>
      <c r="Q51" s="11">
        <f>-21905988698-13</f>
        <v>-21905988711</v>
      </c>
    </row>
    <row r="52" spans="1:17" x14ac:dyDescent="0.45">
      <c r="A52" s="1" t="s">
        <v>32</v>
      </c>
      <c r="C52" s="11">
        <v>0</v>
      </c>
      <c r="D52" s="11"/>
      <c r="E52" s="11">
        <v>0</v>
      </c>
      <c r="F52" s="11"/>
      <c r="G52" s="11">
        <v>99744413</v>
      </c>
      <c r="H52" s="11"/>
      <c r="I52" s="11">
        <v>-99744413</v>
      </c>
      <c r="J52" s="11"/>
      <c r="K52" s="11">
        <v>0</v>
      </c>
      <c r="L52" s="11"/>
      <c r="M52" s="11">
        <v>0</v>
      </c>
      <c r="N52" s="11"/>
      <c r="O52" s="11">
        <v>0</v>
      </c>
      <c r="P52" s="11"/>
      <c r="Q52" s="11">
        <v>0</v>
      </c>
    </row>
    <row r="53" spans="1:17" x14ac:dyDescent="0.45">
      <c r="A53" s="1" t="s">
        <v>53</v>
      </c>
      <c r="C53" s="11">
        <v>0</v>
      </c>
      <c r="D53" s="11"/>
      <c r="E53" s="11">
        <v>0</v>
      </c>
      <c r="F53" s="11"/>
      <c r="G53" s="11">
        <v>753808934</v>
      </c>
      <c r="H53" s="11"/>
      <c r="I53" s="11">
        <v>-753808934</v>
      </c>
      <c r="J53" s="11"/>
      <c r="K53" s="11">
        <v>0</v>
      </c>
      <c r="L53" s="11"/>
      <c r="M53" s="11">
        <v>0</v>
      </c>
      <c r="N53" s="11"/>
      <c r="O53" s="11">
        <v>0</v>
      </c>
      <c r="P53" s="11"/>
      <c r="Q53" s="11">
        <v>0</v>
      </c>
    </row>
    <row r="54" spans="1:17" x14ac:dyDescent="0.45">
      <c r="A54" s="1" t="s">
        <v>19</v>
      </c>
      <c r="C54" s="11">
        <v>0</v>
      </c>
      <c r="D54" s="11"/>
      <c r="E54" s="11">
        <v>0</v>
      </c>
      <c r="F54" s="11"/>
      <c r="G54" s="11">
        <v>23655604799</v>
      </c>
      <c r="H54" s="11"/>
      <c r="I54" s="11">
        <v>-23655604799</v>
      </c>
      <c r="J54" s="11"/>
      <c r="K54" s="11">
        <v>0</v>
      </c>
      <c r="L54" s="11"/>
      <c r="M54" s="11">
        <v>0</v>
      </c>
      <c r="N54" s="11"/>
      <c r="O54" s="11">
        <v>0</v>
      </c>
      <c r="P54" s="11"/>
      <c r="Q54" s="11">
        <v>0</v>
      </c>
    </row>
    <row r="55" spans="1:17" x14ac:dyDescent="0.45">
      <c r="A55" s="1" t="s">
        <v>34</v>
      </c>
      <c r="C55" s="11">
        <v>0</v>
      </c>
      <c r="D55" s="11"/>
      <c r="E55" s="11">
        <v>0</v>
      </c>
      <c r="F55" s="11"/>
      <c r="G55" s="11">
        <v>-693172130</v>
      </c>
      <c r="H55" s="11"/>
      <c r="I55" s="11">
        <v>693172130</v>
      </c>
      <c r="J55" s="11"/>
      <c r="K55" s="11">
        <v>0</v>
      </c>
      <c r="L55" s="11"/>
      <c r="M55" s="11">
        <v>0</v>
      </c>
      <c r="N55" s="11"/>
      <c r="O55" s="11">
        <v>0</v>
      </c>
      <c r="P55" s="11"/>
      <c r="Q55" s="11">
        <v>0</v>
      </c>
    </row>
    <row r="56" spans="1:17" x14ac:dyDescent="0.45">
      <c r="A56" s="1" t="s">
        <v>33</v>
      </c>
      <c r="C56" s="11">
        <v>0</v>
      </c>
      <c r="D56" s="11"/>
      <c r="E56" s="11">
        <v>0</v>
      </c>
      <c r="F56" s="11"/>
      <c r="G56" s="11">
        <v>2453828141</v>
      </c>
      <c r="H56" s="11"/>
      <c r="I56" s="11">
        <v>-2453828141</v>
      </c>
      <c r="J56" s="11"/>
      <c r="K56" s="11">
        <v>0</v>
      </c>
      <c r="L56" s="11"/>
      <c r="M56" s="11">
        <v>0</v>
      </c>
      <c r="N56" s="11"/>
      <c r="O56" s="11">
        <v>0</v>
      </c>
      <c r="P56" s="11"/>
      <c r="Q56" s="11">
        <v>0</v>
      </c>
    </row>
    <row r="57" spans="1:17" x14ac:dyDescent="0.45">
      <c r="A57" s="1" t="s">
        <v>31</v>
      </c>
      <c r="C57" s="11">
        <v>0</v>
      </c>
      <c r="D57" s="11"/>
      <c r="E57" s="11">
        <v>0</v>
      </c>
      <c r="F57" s="11"/>
      <c r="G57" s="11">
        <v>16573505</v>
      </c>
      <c r="H57" s="11"/>
      <c r="I57" s="11">
        <v>-16573505</v>
      </c>
      <c r="J57" s="11"/>
      <c r="K57" s="11">
        <v>0</v>
      </c>
      <c r="L57" s="11"/>
      <c r="M57" s="11">
        <v>0</v>
      </c>
      <c r="N57" s="11"/>
      <c r="O57" s="11">
        <v>0</v>
      </c>
      <c r="P57" s="11"/>
      <c r="Q57" s="11">
        <v>0</v>
      </c>
    </row>
    <row r="58" spans="1:17" x14ac:dyDescent="0.45">
      <c r="A58" s="1" t="s">
        <v>36</v>
      </c>
      <c r="C58" s="11">
        <v>0</v>
      </c>
      <c r="D58" s="11"/>
      <c r="E58" s="11">
        <v>0</v>
      </c>
      <c r="F58" s="11"/>
      <c r="G58" s="11">
        <v>87855448</v>
      </c>
      <c r="H58" s="11"/>
      <c r="I58" s="11">
        <v>-87855448</v>
      </c>
      <c r="J58" s="11"/>
      <c r="K58" s="11">
        <v>0</v>
      </c>
      <c r="L58" s="11"/>
      <c r="M58" s="11">
        <v>0</v>
      </c>
      <c r="N58" s="11"/>
      <c r="O58" s="11">
        <v>0</v>
      </c>
      <c r="P58" s="11"/>
      <c r="Q58" s="11">
        <v>0</v>
      </c>
    </row>
    <row r="59" spans="1:17" x14ac:dyDescent="0.45">
      <c r="A59" s="1" t="s">
        <v>41</v>
      </c>
      <c r="C59" s="11">
        <v>0</v>
      </c>
      <c r="D59" s="11"/>
      <c r="E59" s="11">
        <v>0</v>
      </c>
      <c r="F59" s="11"/>
      <c r="G59" s="11">
        <v>3885360960</v>
      </c>
      <c r="H59" s="11"/>
      <c r="I59" s="11">
        <v>-3885360960</v>
      </c>
      <c r="J59" s="11"/>
      <c r="K59" s="11">
        <v>0</v>
      </c>
      <c r="L59" s="11"/>
      <c r="M59" s="11">
        <v>0</v>
      </c>
      <c r="N59" s="11"/>
      <c r="O59" s="11">
        <v>0</v>
      </c>
      <c r="P59" s="11"/>
      <c r="Q59" s="11">
        <v>0</v>
      </c>
    </row>
    <row r="60" spans="1:17" x14ac:dyDescent="0.45">
      <c r="A60" s="1" t="s">
        <v>47</v>
      </c>
      <c r="C60" s="11">
        <v>0</v>
      </c>
      <c r="D60" s="11"/>
      <c r="E60" s="11">
        <v>0</v>
      </c>
      <c r="F60" s="11"/>
      <c r="G60" s="11">
        <v>8368644025</v>
      </c>
      <c r="H60" s="11"/>
      <c r="I60" s="11">
        <v>-8368644025</v>
      </c>
      <c r="J60" s="11"/>
      <c r="K60" s="11">
        <v>0</v>
      </c>
      <c r="L60" s="11"/>
      <c r="M60" s="11">
        <v>0</v>
      </c>
      <c r="N60" s="11"/>
      <c r="O60" s="11">
        <v>0</v>
      </c>
      <c r="P60" s="11"/>
      <c r="Q60" s="11">
        <v>0</v>
      </c>
    </row>
    <row r="61" spans="1:17" x14ac:dyDescent="0.45">
      <c r="A61" s="1" t="s">
        <v>56</v>
      </c>
      <c r="C61" s="11">
        <v>0</v>
      </c>
      <c r="D61" s="11"/>
      <c r="E61" s="11">
        <v>0</v>
      </c>
      <c r="F61" s="11"/>
      <c r="G61" s="11">
        <v>37956131</v>
      </c>
      <c r="H61" s="11"/>
      <c r="I61" s="11">
        <f>-37956131-22</f>
        <v>-37956153</v>
      </c>
      <c r="J61" s="11"/>
      <c r="K61" s="11">
        <v>0</v>
      </c>
      <c r="L61" s="11"/>
      <c r="M61" s="11">
        <v>0</v>
      </c>
      <c r="N61" s="11"/>
      <c r="O61" s="11">
        <v>0</v>
      </c>
      <c r="P61" s="11"/>
      <c r="Q61" s="11">
        <v>0</v>
      </c>
    </row>
    <row r="62" spans="1:17" ht="19.5" thickBot="1" x14ac:dyDescent="0.5">
      <c r="A62" s="11"/>
      <c r="B62" s="11"/>
      <c r="C62" s="14">
        <f>SUM(C8:C61)</f>
        <v>222339068</v>
      </c>
      <c r="D62" s="11"/>
      <c r="E62" s="14">
        <f>SUM(E8:E61)</f>
        <v>2630014239934</v>
      </c>
      <c r="F62" s="11"/>
      <c r="G62" s="14">
        <f>SUM(G8:G61)</f>
        <v>3019630894794</v>
      </c>
      <c r="H62" s="11"/>
      <c r="I62" s="14">
        <f>SUM(I8:I61)</f>
        <v>-389616654860</v>
      </c>
      <c r="J62" s="11"/>
      <c r="K62" s="14">
        <f>SUM(K8:K61)</f>
        <v>222339068</v>
      </c>
      <c r="L62" s="11"/>
      <c r="M62" s="14">
        <f>SUM(M8:M61)</f>
        <v>2630014239934</v>
      </c>
      <c r="N62" s="11"/>
      <c r="O62" s="14">
        <f>SUM(O8:O61)</f>
        <v>2805779511009</v>
      </c>
      <c r="P62" s="11"/>
      <c r="Q62" s="14">
        <f>SUM(Q8:Q61)</f>
        <v>-175765271075</v>
      </c>
    </row>
    <row r="63" spans="1:17" ht="19.5" thickTop="1" x14ac:dyDescent="0.4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x14ac:dyDescent="0.45">
      <c r="E64" s="21"/>
      <c r="O64" s="21"/>
      <c r="Q64" s="2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1"/>
  <sheetViews>
    <sheetView rightToLeft="1" view="pageBreakPreview" topLeftCell="A61" zoomScaleNormal="85" zoomScaleSheetLayoutView="100" workbookViewId="0">
      <selection activeCell="Q76" sqref="Q76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6384" width="9.140625" style="1"/>
  </cols>
  <sheetData>
    <row r="1" spans="1:17" s="44" customFormat="1" ht="18" x14ac:dyDescent="0.45"/>
    <row r="2" spans="1:17" s="44" customFormat="1" ht="19.5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s="44" customFormat="1" ht="19.5" x14ac:dyDescent="0.45">
      <c r="A3" s="45" t="s">
        <v>101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s="44" customFormat="1" ht="19.5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s="44" customFormat="1" ht="18" x14ac:dyDescent="0.45"/>
    <row r="6" spans="1:17" s="44" customFormat="1" ht="19.5" x14ac:dyDescent="0.45">
      <c r="A6" s="46" t="s">
        <v>3</v>
      </c>
      <c r="C6" s="47" t="s">
        <v>103</v>
      </c>
      <c r="D6" s="47"/>
      <c r="E6" s="47"/>
      <c r="F6" s="47"/>
      <c r="G6" s="47"/>
      <c r="H6" s="47"/>
      <c r="I6" s="47"/>
      <c r="K6" s="47" t="s">
        <v>104</v>
      </c>
      <c r="L6" s="47"/>
      <c r="M6" s="47"/>
      <c r="N6" s="47"/>
      <c r="O6" s="47"/>
      <c r="P6" s="47"/>
      <c r="Q6" s="47"/>
    </row>
    <row r="7" spans="1:17" s="44" customFormat="1" ht="39" x14ac:dyDescent="0.45">
      <c r="A7" s="48"/>
      <c r="C7" s="49" t="s">
        <v>7</v>
      </c>
      <c r="E7" s="49" t="s">
        <v>141</v>
      </c>
      <c r="G7" s="49" t="s">
        <v>142</v>
      </c>
      <c r="I7" s="50" t="s">
        <v>144</v>
      </c>
      <c r="K7" s="49" t="s">
        <v>7</v>
      </c>
      <c r="M7" s="49" t="s">
        <v>141</v>
      </c>
      <c r="O7" s="49" t="s">
        <v>142</v>
      </c>
      <c r="Q7" s="50" t="s">
        <v>144</v>
      </c>
    </row>
    <row r="8" spans="1:17" x14ac:dyDescent="0.45">
      <c r="A8" s="5" t="s">
        <v>47</v>
      </c>
      <c r="C8" s="11">
        <v>1500000</v>
      </c>
      <c r="D8" s="11"/>
      <c r="E8" s="11">
        <v>28506458544</v>
      </c>
      <c r="F8" s="11"/>
      <c r="G8" s="11">
        <v>20856425975</v>
      </c>
      <c r="H8" s="11"/>
      <c r="I8" s="11">
        <v>7650032569</v>
      </c>
      <c r="J8" s="11"/>
      <c r="K8" s="11">
        <v>1500000</v>
      </c>
      <c r="L8" s="11"/>
      <c r="M8" s="11">
        <v>28506458544</v>
      </c>
      <c r="N8" s="11"/>
      <c r="O8" s="11">
        <v>20856425975</v>
      </c>
      <c r="P8" s="11"/>
      <c r="Q8" s="11">
        <v>7650032569</v>
      </c>
    </row>
    <row r="9" spans="1:17" x14ac:dyDescent="0.45">
      <c r="A9" s="5" t="s">
        <v>55</v>
      </c>
      <c r="C9" s="11">
        <v>544089</v>
      </c>
      <c r="D9" s="11"/>
      <c r="E9" s="11">
        <v>25003425318</v>
      </c>
      <c r="F9" s="11"/>
      <c r="G9" s="11">
        <v>23092572356</v>
      </c>
      <c r="H9" s="11"/>
      <c r="I9" s="11">
        <v>1910852962</v>
      </c>
      <c r="J9" s="11"/>
      <c r="K9" s="11">
        <v>544089</v>
      </c>
      <c r="L9" s="11"/>
      <c r="M9" s="11">
        <v>25003425318</v>
      </c>
      <c r="N9" s="11"/>
      <c r="O9" s="11">
        <v>23092572356</v>
      </c>
      <c r="P9" s="11"/>
      <c r="Q9" s="11">
        <v>1910852962</v>
      </c>
    </row>
    <row r="10" spans="1:17" x14ac:dyDescent="0.45">
      <c r="A10" s="5" t="s">
        <v>25</v>
      </c>
      <c r="C10" s="11">
        <v>2922272</v>
      </c>
      <c r="D10" s="11"/>
      <c r="E10" s="11">
        <v>20422144467</v>
      </c>
      <c r="F10" s="11"/>
      <c r="G10" s="11">
        <v>20409671301</v>
      </c>
      <c r="H10" s="11"/>
      <c r="I10" s="11">
        <v>12473166</v>
      </c>
      <c r="J10" s="11"/>
      <c r="K10" s="11">
        <v>2922272</v>
      </c>
      <c r="L10" s="11"/>
      <c r="M10" s="11">
        <v>20422144467</v>
      </c>
      <c r="N10" s="11"/>
      <c r="O10" s="11">
        <v>20409671301</v>
      </c>
      <c r="P10" s="11"/>
      <c r="Q10" s="11">
        <v>12473166</v>
      </c>
    </row>
    <row r="11" spans="1:17" x14ac:dyDescent="0.45">
      <c r="A11" s="5" t="s">
        <v>70</v>
      </c>
      <c r="C11" s="11">
        <v>266955</v>
      </c>
      <c r="D11" s="11"/>
      <c r="E11" s="11">
        <v>4170767139</v>
      </c>
      <c r="F11" s="11"/>
      <c r="G11" s="11">
        <v>4416193218</v>
      </c>
      <c r="H11" s="11"/>
      <c r="I11" s="11">
        <v>-245426079</v>
      </c>
      <c r="J11" s="11"/>
      <c r="K11" s="11">
        <v>266955</v>
      </c>
      <c r="L11" s="11"/>
      <c r="M11" s="11">
        <v>4170767139</v>
      </c>
      <c r="N11" s="11"/>
      <c r="O11" s="11">
        <v>4416193218</v>
      </c>
      <c r="P11" s="11"/>
      <c r="Q11" s="11">
        <v>-245426079</v>
      </c>
    </row>
    <row r="12" spans="1:17" x14ac:dyDescent="0.45">
      <c r="A12" s="5" t="s">
        <v>32</v>
      </c>
      <c r="C12" s="11">
        <v>1073107</v>
      </c>
      <c r="D12" s="11"/>
      <c r="E12" s="11">
        <v>20590887140</v>
      </c>
      <c r="F12" s="11"/>
      <c r="G12" s="11">
        <v>20050634419</v>
      </c>
      <c r="H12" s="11"/>
      <c r="I12" s="11">
        <v>540252721</v>
      </c>
      <c r="J12" s="11"/>
      <c r="K12" s="11">
        <v>1073107</v>
      </c>
      <c r="L12" s="11"/>
      <c r="M12" s="11">
        <v>20590887140</v>
      </c>
      <c r="N12" s="11"/>
      <c r="O12" s="11">
        <v>20050634419</v>
      </c>
      <c r="P12" s="11"/>
      <c r="Q12" s="11">
        <v>540252721</v>
      </c>
    </row>
    <row r="13" spans="1:17" x14ac:dyDescent="0.45">
      <c r="A13" s="5" t="s">
        <v>31</v>
      </c>
      <c r="C13" s="11">
        <v>30240</v>
      </c>
      <c r="D13" s="11"/>
      <c r="E13" s="11">
        <v>306790082</v>
      </c>
      <c r="F13" s="11"/>
      <c r="G13" s="11">
        <v>152033438</v>
      </c>
      <c r="H13" s="11"/>
      <c r="I13" s="11">
        <v>154756644</v>
      </c>
      <c r="J13" s="11"/>
      <c r="K13" s="11">
        <v>30240</v>
      </c>
      <c r="L13" s="11"/>
      <c r="M13" s="11">
        <v>306790082</v>
      </c>
      <c r="N13" s="11"/>
      <c r="O13" s="11">
        <v>152033438</v>
      </c>
      <c r="P13" s="11"/>
      <c r="Q13" s="11">
        <v>154756644</v>
      </c>
    </row>
    <row r="14" spans="1:17" x14ac:dyDescent="0.45">
      <c r="A14" s="5" t="s">
        <v>36</v>
      </c>
      <c r="C14" s="11">
        <v>63000</v>
      </c>
      <c r="D14" s="11"/>
      <c r="E14" s="11">
        <v>287449445</v>
      </c>
      <c r="F14" s="11"/>
      <c r="G14" s="11">
        <v>119934799</v>
      </c>
      <c r="H14" s="11"/>
      <c r="I14" s="11">
        <v>167514646</v>
      </c>
      <c r="J14" s="11"/>
      <c r="K14" s="11">
        <v>63000</v>
      </c>
      <c r="L14" s="11"/>
      <c r="M14" s="11">
        <v>287449445</v>
      </c>
      <c r="N14" s="11"/>
      <c r="O14" s="11">
        <v>119934799</v>
      </c>
      <c r="P14" s="11"/>
      <c r="Q14" s="11">
        <v>167514646</v>
      </c>
    </row>
    <row r="15" spans="1:17" x14ac:dyDescent="0.45">
      <c r="A15" s="5" t="s">
        <v>17</v>
      </c>
      <c r="C15" s="11">
        <v>4702244</v>
      </c>
      <c r="D15" s="11"/>
      <c r="E15" s="11">
        <v>70758588284</v>
      </c>
      <c r="F15" s="11"/>
      <c r="G15" s="11">
        <v>71324619370</v>
      </c>
      <c r="H15" s="11"/>
      <c r="I15" s="11">
        <v>-566031086</v>
      </c>
      <c r="J15" s="11"/>
      <c r="K15" s="11">
        <v>19711276</v>
      </c>
      <c r="L15" s="11"/>
      <c r="M15" s="11">
        <v>346141102624</v>
      </c>
      <c r="N15" s="11"/>
      <c r="O15" s="11">
        <v>406348566277</v>
      </c>
      <c r="P15" s="11"/>
      <c r="Q15" s="11">
        <v>-60207463653</v>
      </c>
    </row>
    <row r="16" spans="1:17" x14ac:dyDescent="0.45">
      <c r="A16" s="5" t="s">
        <v>33</v>
      </c>
      <c r="C16" s="11">
        <v>85464</v>
      </c>
      <c r="D16" s="11"/>
      <c r="E16" s="11">
        <v>4655703004</v>
      </c>
      <c r="F16" s="11"/>
      <c r="G16" s="11">
        <v>1796494983</v>
      </c>
      <c r="H16" s="11"/>
      <c r="I16" s="11">
        <v>2859208021</v>
      </c>
      <c r="J16" s="11"/>
      <c r="K16" s="11">
        <v>85464</v>
      </c>
      <c r="L16" s="11"/>
      <c r="M16" s="11">
        <v>4655703004</v>
      </c>
      <c r="N16" s="11"/>
      <c r="O16" s="11">
        <v>1796494983</v>
      </c>
      <c r="P16" s="11"/>
      <c r="Q16" s="11">
        <v>2859208021</v>
      </c>
    </row>
    <row r="17" spans="1:17" x14ac:dyDescent="0.45">
      <c r="A17" s="5" t="s">
        <v>19</v>
      </c>
      <c r="C17" s="11">
        <v>606950</v>
      </c>
      <c r="D17" s="11"/>
      <c r="E17" s="11">
        <v>65305272835</v>
      </c>
      <c r="F17" s="11"/>
      <c r="G17" s="11">
        <v>48618331785</v>
      </c>
      <c r="H17" s="11"/>
      <c r="I17" s="11">
        <v>16686941050</v>
      </c>
      <c r="J17" s="11"/>
      <c r="K17" s="11">
        <v>1428594</v>
      </c>
      <c r="L17" s="11"/>
      <c r="M17" s="11">
        <v>127898707784</v>
      </c>
      <c r="N17" s="11"/>
      <c r="O17" s="11">
        <v>118998128934</v>
      </c>
      <c r="P17" s="11"/>
      <c r="Q17" s="11">
        <v>8900578850</v>
      </c>
    </row>
    <row r="18" spans="1:17" x14ac:dyDescent="0.45">
      <c r="A18" s="5" t="s">
        <v>20</v>
      </c>
      <c r="C18" s="11">
        <v>93895</v>
      </c>
      <c r="D18" s="11"/>
      <c r="E18" s="11">
        <v>9846920747</v>
      </c>
      <c r="F18" s="11"/>
      <c r="G18" s="11">
        <v>8475610579</v>
      </c>
      <c r="H18" s="11"/>
      <c r="I18" s="11">
        <v>1371310168</v>
      </c>
      <c r="J18" s="11"/>
      <c r="K18" s="11">
        <v>705000</v>
      </c>
      <c r="L18" s="11"/>
      <c r="M18" s="11">
        <v>63377466020</v>
      </c>
      <c r="N18" s="11"/>
      <c r="O18" s="11">
        <v>63638164230</v>
      </c>
      <c r="P18" s="11"/>
      <c r="Q18" s="11">
        <v>-260698210</v>
      </c>
    </row>
    <row r="19" spans="1:17" x14ac:dyDescent="0.45">
      <c r="A19" s="5" t="s">
        <v>53</v>
      </c>
      <c r="C19" s="11">
        <v>200000</v>
      </c>
      <c r="D19" s="11"/>
      <c r="E19" s="11">
        <v>5165520985</v>
      </c>
      <c r="F19" s="11"/>
      <c r="G19" s="11">
        <v>4534537066</v>
      </c>
      <c r="H19" s="11"/>
      <c r="I19" s="11">
        <v>630983919</v>
      </c>
      <c r="J19" s="11"/>
      <c r="K19" s="11">
        <v>928481</v>
      </c>
      <c r="L19" s="11"/>
      <c r="M19" s="11">
        <v>34662510071</v>
      </c>
      <c r="N19" s="11"/>
      <c r="O19" s="11">
        <v>31972449392</v>
      </c>
      <c r="P19" s="11"/>
      <c r="Q19" s="11">
        <v>2690060679</v>
      </c>
    </row>
    <row r="20" spans="1:17" x14ac:dyDescent="0.45">
      <c r="A20" s="5" t="s">
        <v>49</v>
      </c>
      <c r="C20" s="11">
        <v>2300000</v>
      </c>
      <c r="D20" s="11"/>
      <c r="E20" s="11">
        <v>65612858565</v>
      </c>
      <c r="F20" s="11"/>
      <c r="G20" s="11">
        <v>53591223661</v>
      </c>
      <c r="H20" s="11"/>
      <c r="I20" s="11">
        <v>12021634904</v>
      </c>
      <c r="J20" s="11"/>
      <c r="K20" s="11">
        <v>4250511</v>
      </c>
      <c r="L20" s="11"/>
      <c r="M20" s="11">
        <v>99815766540</v>
      </c>
      <c r="N20" s="11"/>
      <c r="O20" s="11">
        <v>99039167645</v>
      </c>
      <c r="P20" s="11"/>
      <c r="Q20" s="11">
        <v>776598895</v>
      </c>
    </row>
    <row r="21" spans="1:17" x14ac:dyDescent="0.45">
      <c r="A21" s="5" t="s">
        <v>68</v>
      </c>
      <c r="C21" s="11">
        <v>228691</v>
      </c>
      <c r="D21" s="11"/>
      <c r="E21" s="11">
        <v>6102990084</v>
      </c>
      <c r="F21" s="11"/>
      <c r="G21" s="11">
        <v>6773565363</v>
      </c>
      <c r="H21" s="11"/>
      <c r="I21" s="11">
        <v>-670575279</v>
      </c>
      <c r="J21" s="11"/>
      <c r="K21" s="11">
        <v>228691</v>
      </c>
      <c r="L21" s="11"/>
      <c r="M21" s="11">
        <v>6102990084</v>
      </c>
      <c r="N21" s="11"/>
      <c r="O21" s="11">
        <v>6773565363</v>
      </c>
      <c r="P21" s="11"/>
      <c r="Q21" s="11">
        <v>-670575279</v>
      </c>
    </row>
    <row r="22" spans="1:17" x14ac:dyDescent="0.45">
      <c r="A22" s="5" t="s">
        <v>41</v>
      </c>
      <c r="C22" s="11">
        <v>458987</v>
      </c>
      <c r="D22" s="11"/>
      <c r="E22" s="11">
        <v>12912309346</v>
      </c>
      <c r="F22" s="11"/>
      <c r="G22" s="11">
        <v>8666242352</v>
      </c>
      <c r="H22" s="11"/>
      <c r="I22" s="11">
        <v>4246066994</v>
      </c>
      <c r="J22" s="11"/>
      <c r="K22" s="11">
        <v>458987</v>
      </c>
      <c r="L22" s="11"/>
      <c r="M22" s="11">
        <v>12912309346</v>
      </c>
      <c r="N22" s="11"/>
      <c r="O22" s="11">
        <v>8666242352</v>
      </c>
      <c r="P22" s="11"/>
      <c r="Q22" s="11">
        <v>4246066994</v>
      </c>
    </row>
    <row r="23" spans="1:17" x14ac:dyDescent="0.45">
      <c r="A23" s="5" t="s">
        <v>65</v>
      </c>
      <c r="C23" s="11">
        <v>650000</v>
      </c>
      <c r="D23" s="11"/>
      <c r="E23" s="11">
        <v>2979618878</v>
      </c>
      <c r="F23" s="11"/>
      <c r="G23" s="11">
        <v>2168417135</v>
      </c>
      <c r="H23" s="11"/>
      <c r="I23" s="11">
        <v>811201743</v>
      </c>
      <c r="J23" s="11"/>
      <c r="K23" s="11">
        <v>650000</v>
      </c>
      <c r="L23" s="11"/>
      <c r="M23" s="11">
        <v>2979618878</v>
      </c>
      <c r="N23" s="11"/>
      <c r="O23" s="11">
        <v>2168417135</v>
      </c>
      <c r="P23" s="11"/>
      <c r="Q23" s="11">
        <v>811201743</v>
      </c>
    </row>
    <row r="24" spans="1:17" x14ac:dyDescent="0.45">
      <c r="A24" s="5" t="s">
        <v>34</v>
      </c>
      <c r="C24" s="11">
        <v>1743303</v>
      </c>
      <c r="D24" s="11"/>
      <c r="E24" s="11">
        <v>21037744489</v>
      </c>
      <c r="F24" s="11"/>
      <c r="G24" s="11">
        <v>19911369679</v>
      </c>
      <c r="H24" s="11"/>
      <c r="I24" s="11">
        <v>1126374810</v>
      </c>
      <c r="J24" s="11"/>
      <c r="K24" s="11">
        <v>20631103</v>
      </c>
      <c r="L24" s="11"/>
      <c r="M24" s="11">
        <v>204075144997</v>
      </c>
      <c r="N24" s="11"/>
      <c r="O24" s="11">
        <v>235640917797</v>
      </c>
      <c r="P24" s="11"/>
      <c r="Q24" s="11">
        <v>-31565772800</v>
      </c>
    </row>
    <row r="25" spans="1:17" x14ac:dyDescent="0.45">
      <c r="A25" s="5" t="s">
        <v>56</v>
      </c>
      <c r="C25" s="11">
        <v>100660</v>
      </c>
      <c r="D25" s="11"/>
      <c r="E25" s="11">
        <v>3543541528</v>
      </c>
      <c r="F25" s="11"/>
      <c r="G25" s="11">
        <v>2961874837</v>
      </c>
      <c r="H25" s="11"/>
      <c r="I25" s="11">
        <v>581666691</v>
      </c>
      <c r="J25" s="11"/>
      <c r="K25" s="11">
        <v>100660</v>
      </c>
      <c r="L25" s="11"/>
      <c r="M25" s="11">
        <v>3543541528</v>
      </c>
      <c r="N25" s="11"/>
      <c r="O25" s="11">
        <v>2961874837</v>
      </c>
      <c r="P25" s="11"/>
      <c r="Q25" s="11">
        <v>581666691</v>
      </c>
    </row>
    <row r="26" spans="1:17" x14ac:dyDescent="0.45">
      <c r="A26" s="5" t="s">
        <v>16</v>
      </c>
      <c r="C26" s="11">
        <v>4739716</v>
      </c>
      <c r="D26" s="11"/>
      <c r="E26" s="11">
        <v>17827561594</v>
      </c>
      <c r="F26" s="11"/>
      <c r="G26" s="11">
        <v>23039306771</v>
      </c>
      <c r="H26" s="11"/>
      <c r="I26" s="11">
        <v>-5211745177</v>
      </c>
      <c r="J26" s="11"/>
      <c r="K26" s="11">
        <v>21739716</v>
      </c>
      <c r="L26" s="11"/>
      <c r="M26" s="11">
        <v>87379252451</v>
      </c>
      <c r="N26" s="11"/>
      <c r="O26" s="11">
        <v>105674683112</v>
      </c>
      <c r="P26" s="11"/>
      <c r="Q26" s="11">
        <v>-18295430661</v>
      </c>
    </row>
    <row r="27" spans="1:17" x14ac:dyDescent="0.45">
      <c r="A27" s="5" t="s">
        <v>15</v>
      </c>
      <c r="C27" s="11">
        <v>2850000</v>
      </c>
      <c r="D27" s="11"/>
      <c r="E27" s="11">
        <v>25802959860</v>
      </c>
      <c r="F27" s="11"/>
      <c r="G27" s="11">
        <v>30459054817</v>
      </c>
      <c r="H27" s="11"/>
      <c r="I27" s="11">
        <v>-4656094957</v>
      </c>
      <c r="J27" s="11"/>
      <c r="K27" s="11">
        <v>2850000</v>
      </c>
      <c r="L27" s="11"/>
      <c r="M27" s="11">
        <v>25802959860</v>
      </c>
      <c r="N27" s="11"/>
      <c r="O27" s="11">
        <v>30459054817</v>
      </c>
      <c r="P27" s="11"/>
      <c r="Q27" s="11">
        <v>-4656094957</v>
      </c>
    </row>
    <row r="28" spans="1:17" x14ac:dyDescent="0.45">
      <c r="A28" s="5" t="s">
        <v>145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1">
        <v>11327</v>
      </c>
      <c r="L28" s="11"/>
      <c r="M28" s="11">
        <v>655296156</v>
      </c>
      <c r="N28" s="11"/>
      <c r="O28" s="11">
        <v>368461758</v>
      </c>
      <c r="P28" s="11"/>
      <c r="Q28" s="11">
        <v>286834398</v>
      </c>
    </row>
    <row r="29" spans="1:17" x14ac:dyDescent="0.45">
      <c r="A29" s="5" t="s">
        <v>54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15000000</v>
      </c>
      <c r="L29" s="11"/>
      <c r="M29" s="11">
        <v>184220663528</v>
      </c>
      <c r="N29" s="11"/>
      <c r="O29" s="11">
        <v>237080924983</v>
      </c>
      <c r="P29" s="11"/>
      <c r="Q29" s="11">
        <v>-52860261455</v>
      </c>
    </row>
    <row r="30" spans="1:17" x14ac:dyDescent="0.45">
      <c r="A30" s="5" t="s">
        <v>28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J30" s="11"/>
      <c r="K30" s="11">
        <v>1178091</v>
      </c>
      <c r="L30" s="11"/>
      <c r="M30" s="11">
        <v>18835235687</v>
      </c>
      <c r="N30" s="11"/>
      <c r="O30" s="11">
        <v>18835235687</v>
      </c>
      <c r="P30" s="11"/>
      <c r="Q30" s="11">
        <v>0</v>
      </c>
    </row>
    <row r="31" spans="1:17" x14ac:dyDescent="0.45">
      <c r="A31" s="5" t="s">
        <v>60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1">
        <v>21716</v>
      </c>
      <c r="L31" s="11"/>
      <c r="M31" s="11">
        <v>327126219</v>
      </c>
      <c r="N31" s="11"/>
      <c r="O31" s="11">
        <v>170451628</v>
      </c>
      <c r="P31" s="11"/>
      <c r="Q31" s="11">
        <v>156674591</v>
      </c>
    </row>
    <row r="32" spans="1:17" x14ac:dyDescent="0.45">
      <c r="A32" s="5" t="s">
        <v>117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1">
        <v>2602328</v>
      </c>
      <c r="L32" s="11"/>
      <c r="M32" s="11">
        <v>21468072939</v>
      </c>
      <c r="N32" s="11"/>
      <c r="O32" s="11">
        <v>34896527561</v>
      </c>
      <c r="P32" s="11"/>
      <c r="Q32" s="11">
        <v>-13428454622</v>
      </c>
    </row>
    <row r="33" spans="1:17" x14ac:dyDescent="0.45">
      <c r="A33" s="5" t="s">
        <v>46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J33" s="11"/>
      <c r="K33" s="11">
        <v>8282847</v>
      </c>
      <c r="L33" s="11"/>
      <c r="M33" s="11">
        <v>93555723982</v>
      </c>
      <c r="N33" s="11"/>
      <c r="O33" s="11">
        <v>102645712938</v>
      </c>
      <c r="P33" s="11"/>
      <c r="Q33" s="11">
        <v>-9089988956</v>
      </c>
    </row>
    <row r="34" spans="1:17" x14ac:dyDescent="0.45">
      <c r="A34" s="5" t="s">
        <v>146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1">
        <v>1178091</v>
      </c>
      <c r="L34" s="11"/>
      <c r="M34" s="11">
        <v>20013409908</v>
      </c>
      <c r="N34" s="11"/>
      <c r="O34" s="11">
        <v>20013326687</v>
      </c>
      <c r="P34" s="11"/>
      <c r="Q34" s="11">
        <v>83221</v>
      </c>
    </row>
    <row r="35" spans="1:17" x14ac:dyDescent="0.45">
      <c r="A35" s="5" t="s">
        <v>18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1">
        <v>1000000</v>
      </c>
      <c r="L35" s="11"/>
      <c r="M35" s="11">
        <v>27671363757</v>
      </c>
      <c r="N35" s="11"/>
      <c r="O35" s="11">
        <v>28386317969</v>
      </c>
      <c r="P35" s="11"/>
      <c r="Q35" s="11">
        <v>-714954212</v>
      </c>
    </row>
    <row r="36" spans="1:17" x14ac:dyDescent="0.45">
      <c r="A36" s="5" t="s">
        <v>153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J36" s="11"/>
      <c r="K36" s="11">
        <v>2000000</v>
      </c>
      <c r="L36" s="11"/>
      <c r="M36" s="11">
        <v>48880214817</v>
      </c>
      <c r="N36" s="11"/>
      <c r="O36" s="11">
        <v>46242873494</v>
      </c>
      <c r="P36" s="11"/>
      <c r="Q36" s="11">
        <v>2637341323</v>
      </c>
    </row>
    <row r="37" spans="1:17" x14ac:dyDescent="0.45">
      <c r="A37" s="5" t="s">
        <v>152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1">
        <v>1000000</v>
      </c>
      <c r="L37" s="11"/>
      <c r="M37" s="11">
        <v>107031470682</v>
      </c>
      <c r="N37" s="11"/>
      <c r="O37" s="11">
        <v>114095070900</v>
      </c>
      <c r="P37" s="11"/>
      <c r="Q37" s="11">
        <v>-7063600218</v>
      </c>
    </row>
    <row r="38" spans="1:17" x14ac:dyDescent="0.45">
      <c r="A38" s="5" t="s">
        <v>51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J38" s="11"/>
      <c r="K38" s="11">
        <v>5813390</v>
      </c>
      <c r="L38" s="11"/>
      <c r="M38" s="11">
        <v>100709488656</v>
      </c>
      <c r="N38" s="11"/>
      <c r="O38" s="11">
        <v>93767839202</v>
      </c>
      <c r="P38" s="11"/>
      <c r="Q38" s="11">
        <v>6941649454</v>
      </c>
    </row>
    <row r="39" spans="1:17" x14ac:dyDescent="0.45">
      <c r="A39" s="5" t="s">
        <v>45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J39" s="11"/>
      <c r="K39" s="11">
        <v>265589</v>
      </c>
      <c r="L39" s="11"/>
      <c r="M39" s="11">
        <v>10191287070</v>
      </c>
      <c r="N39" s="11"/>
      <c r="O39" s="11">
        <v>7961772221</v>
      </c>
      <c r="P39" s="11"/>
      <c r="Q39" s="11">
        <v>2229514849</v>
      </c>
    </row>
    <row r="40" spans="1:17" x14ac:dyDescent="0.45">
      <c r="A40" s="5" t="s">
        <v>154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J40" s="11"/>
      <c r="K40" s="11">
        <v>161369</v>
      </c>
      <c r="L40" s="11"/>
      <c r="M40" s="11">
        <v>1789007547</v>
      </c>
      <c r="N40" s="11"/>
      <c r="O40" s="11">
        <v>2853649396</v>
      </c>
      <c r="P40" s="11"/>
      <c r="Q40" s="11">
        <v>-1064641849</v>
      </c>
    </row>
    <row r="41" spans="1:17" x14ac:dyDescent="0.45">
      <c r="A41" s="5" t="s">
        <v>155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J41" s="11"/>
      <c r="K41" s="11">
        <v>3762444</v>
      </c>
      <c r="L41" s="11"/>
      <c r="M41" s="11">
        <v>193628940084</v>
      </c>
      <c r="N41" s="11"/>
      <c r="O41" s="11">
        <v>216885932001</v>
      </c>
      <c r="P41" s="11"/>
      <c r="Q41" s="11">
        <v>-23256991917</v>
      </c>
    </row>
    <row r="42" spans="1:17" x14ac:dyDescent="0.45">
      <c r="A42" s="5" t="s">
        <v>158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J42" s="11"/>
      <c r="K42" s="11">
        <v>552821</v>
      </c>
      <c r="L42" s="11"/>
      <c r="M42" s="11">
        <v>2787576778</v>
      </c>
      <c r="N42" s="11"/>
      <c r="O42" s="11">
        <v>5899152891</v>
      </c>
      <c r="P42" s="11"/>
      <c r="Q42" s="11">
        <v>-3111576113</v>
      </c>
    </row>
    <row r="43" spans="1:17" x14ac:dyDescent="0.45">
      <c r="A43" s="5" t="s">
        <v>37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v>0</v>
      </c>
      <c r="J43" s="11"/>
      <c r="K43" s="11">
        <v>4518048</v>
      </c>
      <c r="L43" s="11"/>
      <c r="M43" s="11">
        <v>56631879360</v>
      </c>
      <c r="N43" s="11"/>
      <c r="O43" s="11">
        <v>56745423484</v>
      </c>
      <c r="P43" s="11"/>
      <c r="Q43" s="11">
        <v>-113544124</v>
      </c>
    </row>
    <row r="44" spans="1:17" x14ac:dyDescent="0.45">
      <c r="A44" s="5" t="s">
        <v>156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v>0</v>
      </c>
      <c r="J44" s="11"/>
      <c r="K44" s="11">
        <v>86940</v>
      </c>
      <c r="L44" s="11"/>
      <c r="M44" s="11">
        <v>1373256832</v>
      </c>
      <c r="N44" s="11"/>
      <c r="O44" s="11">
        <v>1528385573</v>
      </c>
      <c r="P44" s="11"/>
      <c r="Q44" s="11">
        <v>-155128741</v>
      </c>
    </row>
    <row r="45" spans="1:17" x14ac:dyDescent="0.45">
      <c r="A45" s="5" t="s">
        <v>157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v>0</v>
      </c>
      <c r="J45" s="11"/>
      <c r="K45" s="11">
        <v>1659932</v>
      </c>
      <c r="L45" s="11"/>
      <c r="M45" s="11">
        <v>7216503033</v>
      </c>
      <c r="N45" s="11"/>
      <c r="O45" s="11">
        <v>4969462455</v>
      </c>
      <c r="P45" s="11"/>
      <c r="Q45" s="11">
        <v>2247040578</v>
      </c>
    </row>
    <row r="46" spans="1:17" x14ac:dyDescent="0.45">
      <c r="A46" s="5" t="s">
        <v>139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J46" s="11"/>
      <c r="K46" s="11">
        <v>276655</v>
      </c>
      <c r="L46" s="11"/>
      <c r="M46" s="11">
        <v>1304477219</v>
      </c>
      <c r="N46" s="11"/>
      <c r="O46" s="11">
        <v>609482472</v>
      </c>
      <c r="P46" s="11"/>
      <c r="Q46" s="11">
        <v>694994747</v>
      </c>
    </row>
    <row r="47" spans="1:17" x14ac:dyDescent="0.45">
      <c r="A47" s="5" t="s">
        <v>160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J47" s="11"/>
      <c r="K47" s="11">
        <v>259270</v>
      </c>
      <c r="L47" s="11"/>
      <c r="M47" s="11">
        <v>1122991893</v>
      </c>
      <c r="N47" s="11"/>
      <c r="O47" s="11">
        <v>1108110263</v>
      </c>
      <c r="P47" s="11"/>
      <c r="Q47" s="11">
        <v>14881630</v>
      </c>
    </row>
    <row r="48" spans="1:17" x14ac:dyDescent="0.45">
      <c r="A48" s="5" t="s">
        <v>159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v>0</v>
      </c>
      <c r="J48" s="11"/>
      <c r="K48" s="11">
        <v>2000000</v>
      </c>
      <c r="L48" s="11"/>
      <c r="M48" s="11">
        <v>55635989433</v>
      </c>
      <c r="N48" s="11"/>
      <c r="O48" s="11">
        <v>49676654700</v>
      </c>
      <c r="P48" s="11"/>
      <c r="Q48" s="11">
        <v>5959334733</v>
      </c>
    </row>
    <row r="49" spans="1:17" x14ac:dyDescent="0.45">
      <c r="A49" s="5" t="s">
        <v>161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v>0</v>
      </c>
      <c r="J49" s="11"/>
      <c r="K49" s="11">
        <v>1000000</v>
      </c>
      <c r="L49" s="11"/>
      <c r="M49" s="11">
        <v>10986937585</v>
      </c>
      <c r="N49" s="11"/>
      <c r="O49" s="11">
        <v>10000000000</v>
      </c>
      <c r="P49" s="11"/>
      <c r="Q49" s="11">
        <v>986937585</v>
      </c>
    </row>
    <row r="50" spans="1:17" x14ac:dyDescent="0.45">
      <c r="A50" s="5" t="s">
        <v>147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v>0</v>
      </c>
      <c r="J50" s="11"/>
      <c r="K50" s="11">
        <v>215684</v>
      </c>
      <c r="L50" s="11"/>
      <c r="M50" s="11">
        <v>9894057423</v>
      </c>
      <c r="N50" s="11"/>
      <c r="O50" s="11">
        <v>11903525764</v>
      </c>
      <c r="P50" s="11"/>
      <c r="Q50" s="11">
        <v>-2009468341</v>
      </c>
    </row>
    <row r="51" spans="1:17" x14ac:dyDescent="0.45">
      <c r="A51" s="5" t="s">
        <v>27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v>0</v>
      </c>
      <c r="J51" s="11"/>
      <c r="K51" s="11">
        <v>2200000</v>
      </c>
      <c r="L51" s="11"/>
      <c r="M51" s="11">
        <v>54121733068</v>
      </c>
      <c r="N51" s="11"/>
      <c r="O51" s="11">
        <v>71678200000</v>
      </c>
      <c r="P51" s="11"/>
      <c r="Q51" s="11">
        <v>-17556466932</v>
      </c>
    </row>
    <row r="52" spans="1:17" x14ac:dyDescent="0.45">
      <c r="A52" s="5" t="s">
        <v>150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v>0</v>
      </c>
      <c r="J52" s="11"/>
      <c r="K52" s="11">
        <v>650066</v>
      </c>
      <c r="L52" s="11"/>
      <c r="M52" s="11">
        <v>18268892146</v>
      </c>
      <c r="N52" s="11"/>
      <c r="O52" s="11">
        <v>24541291632</v>
      </c>
      <c r="P52" s="11"/>
      <c r="Q52" s="11">
        <v>-6272399486</v>
      </c>
    </row>
    <row r="53" spans="1:17" x14ac:dyDescent="0.45">
      <c r="A53" s="5" t="s">
        <v>134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v>0</v>
      </c>
      <c r="J53" s="11"/>
      <c r="K53" s="11">
        <v>2200000</v>
      </c>
      <c r="L53" s="11"/>
      <c r="M53" s="11">
        <v>68133296365</v>
      </c>
      <c r="N53" s="11"/>
      <c r="O53" s="11">
        <v>73878037897</v>
      </c>
      <c r="P53" s="11"/>
      <c r="Q53" s="11">
        <v>-5744741532</v>
      </c>
    </row>
    <row r="54" spans="1:17" x14ac:dyDescent="0.45">
      <c r="A54" s="5" t="s">
        <v>149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v>0</v>
      </c>
      <c r="J54" s="11"/>
      <c r="K54" s="11">
        <v>2135932</v>
      </c>
      <c r="L54" s="11"/>
      <c r="M54" s="11">
        <v>72379604301</v>
      </c>
      <c r="N54" s="11"/>
      <c r="O54" s="11">
        <v>78944607360</v>
      </c>
      <c r="P54" s="11"/>
      <c r="Q54" s="11">
        <v>-6565003059</v>
      </c>
    </row>
    <row r="55" spans="1:17" x14ac:dyDescent="0.45">
      <c r="A55" s="5" t="s">
        <v>44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v>0</v>
      </c>
      <c r="J55" s="11"/>
      <c r="K55" s="11">
        <v>6000000</v>
      </c>
      <c r="L55" s="11"/>
      <c r="M55" s="11">
        <v>71934302195</v>
      </c>
      <c r="N55" s="11"/>
      <c r="O55" s="11">
        <v>79026974980</v>
      </c>
      <c r="P55" s="11"/>
      <c r="Q55" s="11">
        <v>-7092672785</v>
      </c>
    </row>
    <row r="56" spans="1:17" x14ac:dyDescent="0.45">
      <c r="A56" s="5" t="s">
        <v>148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v>0</v>
      </c>
      <c r="J56" s="11"/>
      <c r="K56" s="11">
        <v>41459</v>
      </c>
      <c r="L56" s="11"/>
      <c r="M56" s="11">
        <v>2423284357</v>
      </c>
      <c r="N56" s="11"/>
      <c r="O56" s="11">
        <v>2317753587</v>
      </c>
      <c r="P56" s="11"/>
      <c r="Q56" s="11">
        <v>105530770</v>
      </c>
    </row>
    <row r="57" spans="1:17" x14ac:dyDescent="0.45">
      <c r="A57" s="5" t="s">
        <v>130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v>0</v>
      </c>
      <c r="J57" s="11"/>
      <c r="K57" s="11">
        <v>1128343</v>
      </c>
      <c r="L57" s="11"/>
      <c r="M57" s="11">
        <v>185889138944</v>
      </c>
      <c r="N57" s="11"/>
      <c r="O57" s="11">
        <v>176445037379</v>
      </c>
      <c r="P57" s="11"/>
      <c r="Q57" s="11">
        <v>9444101565</v>
      </c>
    </row>
    <row r="58" spans="1:17" x14ac:dyDescent="0.45">
      <c r="A58" s="5" t="s">
        <v>30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v>0</v>
      </c>
      <c r="J58" s="11"/>
      <c r="K58" s="11">
        <v>3000000</v>
      </c>
      <c r="L58" s="11"/>
      <c r="M58" s="11">
        <v>33789088716</v>
      </c>
      <c r="N58" s="11"/>
      <c r="O58" s="11">
        <v>35582990195</v>
      </c>
      <c r="P58" s="11"/>
      <c r="Q58" s="11">
        <v>-1793901479</v>
      </c>
    </row>
    <row r="59" spans="1:17" x14ac:dyDescent="0.45">
      <c r="A59" s="5" t="s">
        <v>151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v>0</v>
      </c>
      <c r="J59" s="11"/>
      <c r="K59" s="11">
        <v>2900000</v>
      </c>
      <c r="L59" s="11"/>
      <c r="M59" s="11">
        <v>40611540814</v>
      </c>
      <c r="N59" s="11"/>
      <c r="O59" s="11">
        <v>76450397400</v>
      </c>
      <c r="P59" s="11"/>
      <c r="Q59" s="11">
        <v>-35838856586</v>
      </c>
    </row>
    <row r="60" spans="1:17" x14ac:dyDescent="0.45">
      <c r="A60" s="5" t="s">
        <v>50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v>0</v>
      </c>
      <c r="J60" s="11"/>
      <c r="K60" s="11">
        <v>215000</v>
      </c>
      <c r="L60" s="11"/>
      <c r="M60" s="11">
        <v>37542059187</v>
      </c>
      <c r="N60" s="11"/>
      <c r="O60" s="11">
        <v>40335944588</v>
      </c>
      <c r="P60" s="11"/>
      <c r="Q60" s="11">
        <v>-2793885401</v>
      </c>
    </row>
    <row r="61" spans="1:17" x14ac:dyDescent="0.45">
      <c r="A61" s="5" t="s">
        <v>162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v>0</v>
      </c>
      <c r="J61" s="11"/>
      <c r="K61" s="11">
        <v>1727389</v>
      </c>
      <c r="L61" s="11"/>
      <c r="M61" s="11">
        <v>24956946480</v>
      </c>
      <c r="N61" s="11"/>
      <c r="O61" s="11">
        <v>26334429422</v>
      </c>
      <c r="P61" s="11"/>
      <c r="Q61" s="11">
        <v>-1377482942</v>
      </c>
    </row>
    <row r="62" spans="1:17" x14ac:dyDescent="0.45">
      <c r="A62" s="5" t="s">
        <v>163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v>0</v>
      </c>
      <c r="J62" s="11"/>
      <c r="K62" s="11">
        <v>2000000</v>
      </c>
      <c r="L62" s="11"/>
      <c r="M62" s="11">
        <v>16875207395</v>
      </c>
      <c r="N62" s="11"/>
      <c r="O62" s="11">
        <v>42465816000</v>
      </c>
      <c r="P62" s="11"/>
      <c r="Q62" s="11">
        <v>-25590608605</v>
      </c>
    </row>
    <row r="63" spans="1:17" x14ac:dyDescent="0.45">
      <c r="A63" s="5" t="s">
        <v>164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v>0</v>
      </c>
      <c r="J63" s="11"/>
      <c r="K63" s="11">
        <v>422327</v>
      </c>
      <c r="L63" s="11"/>
      <c r="M63" s="11">
        <v>4801191618</v>
      </c>
      <c r="N63" s="11"/>
      <c r="O63" s="11">
        <v>5500809175</v>
      </c>
      <c r="P63" s="11"/>
      <c r="Q63" s="11">
        <v>-699617557</v>
      </c>
    </row>
    <row r="64" spans="1:17" x14ac:dyDescent="0.45">
      <c r="A64" s="5" t="s">
        <v>166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v>0</v>
      </c>
      <c r="J64" s="11"/>
      <c r="K64" s="11">
        <v>1017233</v>
      </c>
      <c r="L64" s="11"/>
      <c r="M64" s="11">
        <v>14095856166</v>
      </c>
      <c r="N64" s="11"/>
      <c r="O64" s="11">
        <v>12645758241</v>
      </c>
      <c r="P64" s="11"/>
      <c r="Q64" s="11">
        <v>1450097925</v>
      </c>
    </row>
    <row r="65" spans="1:17" x14ac:dyDescent="0.45">
      <c r="A65" s="5" t="s">
        <v>165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v>0</v>
      </c>
      <c r="J65" s="11"/>
      <c r="K65" s="11">
        <v>164923</v>
      </c>
      <c r="L65" s="11"/>
      <c r="M65" s="11">
        <v>1846255392</v>
      </c>
      <c r="N65" s="11"/>
      <c r="O65" s="11">
        <v>2367318265</v>
      </c>
      <c r="P65" s="11"/>
      <c r="Q65" s="11">
        <v>-521062873</v>
      </c>
    </row>
    <row r="66" spans="1:17" x14ac:dyDescent="0.45">
      <c r="A66" s="5" t="s">
        <v>167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v>0</v>
      </c>
      <c r="J66" s="11"/>
      <c r="K66" s="11">
        <v>4000000</v>
      </c>
      <c r="L66" s="11"/>
      <c r="M66" s="11">
        <v>8699389741</v>
      </c>
      <c r="N66" s="11"/>
      <c r="O66" s="11">
        <v>9088426155</v>
      </c>
      <c r="P66" s="11"/>
      <c r="Q66" s="11">
        <v>-389036414</v>
      </c>
    </row>
    <row r="67" spans="1:17" x14ac:dyDescent="0.45">
      <c r="A67" s="5" t="s">
        <v>35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v>0</v>
      </c>
      <c r="J67" s="11"/>
      <c r="K67" s="11">
        <v>600000</v>
      </c>
      <c r="L67" s="11"/>
      <c r="M67" s="11">
        <v>4755535225</v>
      </c>
      <c r="N67" s="11"/>
      <c r="O67" s="11">
        <v>6000085801</v>
      </c>
      <c r="P67" s="11"/>
      <c r="Q67" s="11">
        <v>-1244550576</v>
      </c>
    </row>
    <row r="68" spans="1:17" x14ac:dyDescent="0.45">
      <c r="A68" s="5" t="s">
        <v>168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v>0</v>
      </c>
      <c r="J68" s="11"/>
      <c r="K68" s="11">
        <v>10827500</v>
      </c>
      <c r="L68" s="11"/>
      <c r="M68" s="11">
        <v>135983898947</v>
      </c>
      <c r="N68" s="11"/>
      <c r="O68" s="11">
        <v>146001490996</v>
      </c>
      <c r="P68" s="11"/>
      <c r="Q68" s="11">
        <v>-10017592049</v>
      </c>
    </row>
    <row r="69" spans="1:17" x14ac:dyDescent="0.45">
      <c r="A69" s="5" t="s">
        <v>170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v>0</v>
      </c>
      <c r="J69" s="11"/>
      <c r="K69" s="11">
        <v>35000000</v>
      </c>
      <c r="L69" s="11"/>
      <c r="M69" s="11">
        <v>90654440678</v>
      </c>
      <c r="N69" s="11"/>
      <c r="O69" s="11">
        <v>101921512866</v>
      </c>
      <c r="P69" s="11"/>
      <c r="Q69" s="11">
        <v>-11267072188</v>
      </c>
    </row>
    <row r="70" spans="1:17" x14ac:dyDescent="0.45">
      <c r="A70" s="5" t="s">
        <v>169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v>0</v>
      </c>
      <c r="J70" s="11"/>
      <c r="K70" s="11">
        <v>7000000</v>
      </c>
      <c r="L70" s="11"/>
      <c r="M70" s="11">
        <v>122775533462</v>
      </c>
      <c r="N70" s="11"/>
      <c r="O70" s="11">
        <v>112015518300</v>
      </c>
      <c r="P70" s="11"/>
      <c r="Q70" s="11">
        <v>10760015162</v>
      </c>
    </row>
    <row r="71" spans="1:17" x14ac:dyDescent="0.45">
      <c r="A71" s="5" t="s">
        <v>172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v>0</v>
      </c>
      <c r="J71" s="11"/>
      <c r="K71" s="11">
        <v>8170991</v>
      </c>
      <c r="L71" s="11"/>
      <c r="M71" s="11">
        <v>51986130850</v>
      </c>
      <c r="N71" s="11"/>
      <c r="O71" s="11">
        <v>54663574351</v>
      </c>
      <c r="P71" s="11"/>
      <c r="Q71" s="11">
        <v>-2677443501</v>
      </c>
    </row>
    <row r="72" spans="1:17" x14ac:dyDescent="0.45">
      <c r="A72" s="5" t="s">
        <v>171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v>0</v>
      </c>
      <c r="J72" s="11"/>
      <c r="K72" s="11">
        <v>772588</v>
      </c>
      <c r="L72" s="11"/>
      <c r="M72" s="11">
        <v>7427661063</v>
      </c>
      <c r="N72" s="11"/>
      <c r="O72" s="11">
        <v>11673464741</v>
      </c>
      <c r="P72" s="11"/>
      <c r="Q72" s="11">
        <v>-4245803677</v>
      </c>
    </row>
    <row r="73" spans="1:17" x14ac:dyDescent="0.45">
      <c r="A73" s="5" t="s">
        <v>21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v>0</v>
      </c>
      <c r="J73" s="11"/>
      <c r="K73" s="11">
        <v>5654434</v>
      </c>
      <c r="L73" s="11"/>
      <c r="M73" s="11">
        <v>44691056488</v>
      </c>
      <c r="N73" s="11"/>
      <c r="O73" s="11">
        <v>57613098706</v>
      </c>
      <c r="P73" s="11"/>
      <c r="Q73" s="11">
        <v>-12922042218</v>
      </c>
    </row>
    <row r="74" spans="1:17" x14ac:dyDescent="0.45">
      <c r="A74" s="5" t="s">
        <v>135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v>0</v>
      </c>
      <c r="J74" s="11"/>
      <c r="K74" s="11">
        <v>13055</v>
      </c>
      <c r="L74" s="11"/>
      <c r="M74" s="11">
        <v>975195291</v>
      </c>
      <c r="N74" s="11"/>
      <c r="O74" s="11">
        <v>479330393</v>
      </c>
      <c r="P74" s="11"/>
      <c r="Q74" s="11">
        <v>495864898</v>
      </c>
    </row>
    <row r="75" spans="1:17" x14ac:dyDescent="0.45">
      <c r="A75" s="5" t="s">
        <v>173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v>0</v>
      </c>
      <c r="J75" s="11"/>
      <c r="K75" s="11">
        <v>6900</v>
      </c>
      <c r="L75" s="11"/>
      <c r="M75" s="11">
        <v>473548468</v>
      </c>
      <c r="N75" s="11"/>
      <c r="O75" s="11">
        <v>274869352</v>
      </c>
      <c r="P75" s="11"/>
      <c r="Q75" s="11">
        <f>198679116-32</f>
        <v>198679084</v>
      </c>
    </row>
    <row r="76" spans="1:17" ht="19.5" thickBot="1" x14ac:dyDescent="0.5">
      <c r="A76" s="5"/>
      <c r="C76" s="14">
        <f>SUM(C8:C75)</f>
        <v>25159573</v>
      </c>
      <c r="D76" s="11"/>
      <c r="E76" s="14">
        <f>SUM(E8:E75)</f>
        <v>410839512334</v>
      </c>
      <c r="F76" s="11"/>
      <c r="G76" s="14">
        <f>SUM(G8:G75)</f>
        <v>371418113904</v>
      </c>
      <c r="H76" s="11"/>
      <c r="I76" s="14">
        <f>SUM(I8:I75)</f>
        <v>39421398430</v>
      </c>
      <c r="J76" s="11"/>
      <c r="K76" s="14">
        <f>SUM(K8:K75)</f>
        <v>230862828</v>
      </c>
      <c r="L76" s="11"/>
      <c r="M76" s="14">
        <f>SUM(M8:M75)</f>
        <v>3210656753267</v>
      </c>
      <c r="N76" s="11"/>
      <c r="O76" s="14">
        <f>SUM(O8:O75)</f>
        <v>3518126224189</v>
      </c>
      <c r="P76" s="11"/>
      <c r="Q76" s="14">
        <f>SUM(Q8:Q75)</f>
        <v>-307469470953</v>
      </c>
    </row>
    <row r="77" spans="1:17" ht="19.5" thickTop="1" x14ac:dyDescent="0.45">
      <c r="A77" s="5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45">
      <c r="O78" s="21"/>
      <c r="Q78" s="21" t="s">
        <v>189</v>
      </c>
    </row>
    <row r="79" spans="1:17" x14ac:dyDescent="0.45">
      <c r="O79" s="3"/>
    </row>
    <row r="80" spans="1:17" x14ac:dyDescent="0.45">
      <c r="O80" s="3"/>
      <c r="Q80" s="21"/>
    </row>
    <row r="81" spans="15:15" x14ac:dyDescent="0.45">
      <c r="O81" s="21"/>
    </row>
  </sheetData>
  <mergeCells count="6">
    <mergeCell ref="A3:Q3"/>
    <mergeCell ref="A4:Q4"/>
    <mergeCell ref="K6:Q6"/>
    <mergeCell ref="C6:I6"/>
    <mergeCell ref="A6:A7"/>
    <mergeCell ref="A2:Q2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32"/>
  <sheetViews>
    <sheetView rightToLeft="1" view="pageBreakPreview" topLeftCell="A94" zoomScaleNormal="85" zoomScaleSheetLayoutView="100" workbookViewId="0">
      <selection activeCell="K98" sqref="K98"/>
    </sheetView>
  </sheetViews>
  <sheetFormatPr defaultRowHeight="24" x14ac:dyDescent="0.6"/>
  <cols>
    <col min="1" max="1" width="29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0" bestFit="1" customWidth="1"/>
    <col min="6" max="6" width="1" style="10" customWidth="1"/>
    <col min="7" max="7" width="15.5703125" style="10" bestFit="1" customWidth="1"/>
    <col min="8" max="8" width="1" style="10" customWidth="1"/>
    <col min="9" max="9" width="17.5703125" style="10" bestFit="1" customWidth="1"/>
    <col min="10" max="10" width="1" style="10" customWidth="1"/>
    <col min="11" max="11" width="14.5703125" style="10" bestFit="1" customWidth="1"/>
    <col min="12" max="12" width="1.28515625" style="24" customWidth="1"/>
    <col min="13" max="13" width="17" style="10" bestFit="1" customWidth="1"/>
    <col min="14" max="14" width="1" style="10" customWidth="1"/>
    <col min="15" max="15" width="18.42578125" style="10" bestFit="1" customWidth="1"/>
    <col min="16" max="16" width="1" style="10" customWidth="1"/>
    <col min="17" max="17" width="17.5703125" style="10" bestFit="1" customWidth="1"/>
    <col min="18" max="18" width="1" style="10" customWidth="1"/>
    <col min="19" max="19" width="17.5703125" style="10" bestFit="1" customWidth="1"/>
    <col min="20" max="20" width="1" style="10" customWidth="1"/>
    <col min="21" max="21" width="14.5703125" style="10" bestFit="1" customWidth="1"/>
    <col min="22" max="22" width="1" style="10" customWidth="1"/>
    <col min="23" max="23" width="13.85546875" style="68" bestFit="1" customWidth="1"/>
    <col min="24" max="24" width="18.42578125" style="1" bestFit="1" customWidth="1"/>
    <col min="25" max="16384" width="9.140625" style="1"/>
  </cols>
  <sheetData>
    <row r="1" spans="1:24" x14ac:dyDescent="0.6">
      <c r="S1" s="11"/>
    </row>
    <row r="2" spans="1:24" ht="30" x14ac:dyDescent="0.6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4" ht="30" x14ac:dyDescent="0.6">
      <c r="A3" s="29" t="s">
        <v>101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4" ht="30" x14ac:dyDescent="0.6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4" s="51" customFormat="1" x14ac:dyDescent="0.6">
      <c r="E5" s="58"/>
      <c r="F5" s="58"/>
      <c r="G5" s="58"/>
      <c r="H5" s="58"/>
      <c r="I5" s="58"/>
      <c r="J5" s="58"/>
      <c r="K5" s="64"/>
      <c r="L5" s="70"/>
      <c r="M5" s="58"/>
      <c r="N5" s="58"/>
      <c r="O5" s="58"/>
      <c r="P5" s="58"/>
      <c r="Q5" s="58"/>
      <c r="R5" s="58"/>
      <c r="S5" s="58"/>
      <c r="T5" s="58"/>
      <c r="U5" s="58"/>
      <c r="V5" s="58"/>
      <c r="W5" s="68"/>
      <c r="X5" s="67">
        <v>342986406007</v>
      </c>
    </row>
    <row r="6" spans="1:24" s="52" customFormat="1" x14ac:dyDescent="0.6">
      <c r="A6" s="56" t="s">
        <v>3</v>
      </c>
      <c r="C6" s="55" t="s">
        <v>103</v>
      </c>
      <c r="D6" s="55" t="s">
        <v>103</v>
      </c>
      <c r="E6" s="55" t="s">
        <v>103</v>
      </c>
      <c r="F6" s="55" t="s">
        <v>103</v>
      </c>
      <c r="G6" s="55" t="s">
        <v>103</v>
      </c>
      <c r="H6" s="55" t="s">
        <v>103</v>
      </c>
      <c r="I6" s="55" t="s">
        <v>103</v>
      </c>
      <c r="J6" s="55" t="s">
        <v>103</v>
      </c>
      <c r="K6" s="55" t="s">
        <v>103</v>
      </c>
      <c r="L6" s="66"/>
      <c r="M6" s="55" t="s">
        <v>104</v>
      </c>
      <c r="N6" s="55" t="s">
        <v>104</v>
      </c>
      <c r="O6" s="55" t="s">
        <v>104</v>
      </c>
      <c r="P6" s="55" t="s">
        <v>104</v>
      </c>
      <c r="Q6" s="55" t="s">
        <v>104</v>
      </c>
      <c r="R6" s="55" t="s">
        <v>104</v>
      </c>
      <c r="S6" s="55" t="s">
        <v>104</v>
      </c>
      <c r="T6" s="55" t="s">
        <v>104</v>
      </c>
      <c r="U6" s="55" t="s">
        <v>104</v>
      </c>
      <c r="V6" s="59"/>
      <c r="W6" s="68"/>
    </row>
    <row r="7" spans="1:24" s="52" customFormat="1" ht="60" customHeight="1" x14ac:dyDescent="0.6">
      <c r="A7" s="53"/>
      <c r="C7" s="55" t="s">
        <v>174</v>
      </c>
      <c r="E7" s="55" t="s">
        <v>175</v>
      </c>
      <c r="F7" s="59"/>
      <c r="G7" s="55" t="s">
        <v>176</v>
      </c>
      <c r="H7" s="59"/>
      <c r="I7" s="55" t="s">
        <v>79</v>
      </c>
      <c r="J7" s="59"/>
      <c r="K7" s="54" t="s">
        <v>177</v>
      </c>
      <c r="L7" s="66"/>
      <c r="M7" s="62" t="s">
        <v>174</v>
      </c>
      <c r="N7" s="59"/>
      <c r="O7" s="55" t="s">
        <v>175</v>
      </c>
      <c r="P7" s="59"/>
      <c r="Q7" s="55" t="s">
        <v>176</v>
      </c>
      <c r="R7" s="59"/>
      <c r="S7" s="55" t="s">
        <v>79</v>
      </c>
      <c r="T7" s="59"/>
      <c r="U7" s="54" t="s">
        <v>177</v>
      </c>
      <c r="V7" s="59"/>
      <c r="W7" s="68"/>
    </row>
    <row r="8" spans="1:24" x14ac:dyDescent="0.6">
      <c r="A8" s="5" t="s">
        <v>47</v>
      </c>
      <c r="C8" s="11">
        <v>0</v>
      </c>
      <c r="D8" s="11"/>
      <c r="E8" s="11">
        <v>-8368644025</v>
      </c>
      <c r="F8" s="11"/>
      <c r="G8" s="11">
        <v>7650032569</v>
      </c>
      <c r="H8" s="11"/>
      <c r="I8" s="11">
        <v>-718611456</v>
      </c>
      <c r="K8" s="12">
        <v>-2.0999999999999999E-3</v>
      </c>
      <c r="M8" s="11">
        <v>0</v>
      </c>
      <c r="N8" s="11"/>
      <c r="O8" s="11">
        <v>0</v>
      </c>
      <c r="P8" s="11"/>
      <c r="Q8" s="11">
        <v>7650032569</v>
      </c>
      <c r="R8" s="11"/>
      <c r="S8" s="11">
        <f>M8+O8+Q8</f>
        <v>7650032569</v>
      </c>
      <c r="U8" s="12">
        <v>2.23E-2</v>
      </c>
    </row>
    <row r="9" spans="1:24" x14ac:dyDescent="0.6">
      <c r="A9" s="5" t="s">
        <v>55</v>
      </c>
      <c r="C9" s="11">
        <v>0</v>
      </c>
      <c r="D9" s="11"/>
      <c r="E9" s="11">
        <v>-4315448678</v>
      </c>
      <c r="F9" s="11"/>
      <c r="G9" s="11">
        <v>1910852962</v>
      </c>
      <c r="H9" s="11"/>
      <c r="I9" s="11">
        <v>-2404595716</v>
      </c>
      <c r="K9" s="12">
        <v>-6.8999999999999999E-3</v>
      </c>
      <c r="M9" s="11">
        <v>0</v>
      </c>
      <c r="N9" s="11"/>
      <c r="O9" s="11">
        <v>59217877</v>
      </c>
      <c r="P9" s="11"/>
      <c r="Q9" s="11">
        <v>1910852962</v>
      </c>
      <c r="R9" s="11"/>
      <c r="S9" s="11">
        <f t="shared" ref="S9:S72" si="0">M9+O9+Q9</f>
        <v>1970070839</v>
      </c>
      <c r="U9" s="12">
        <v>5.7000000000000002E-3</v>
      </c>
    </row>
    <row r="10" spans="1:24" x14ac:dyDescent="0.6">
      <c r="A10" s="5" t="s">
        <v>25</v>
      </c>
      <c r="C10" s="11">
        <v>0</v>
      </c>
      <c r="D10" s="11"/>
      <c r="E10" s="11">
        <v>1539812684</v>
      </c>
      <c r="F10" s="11"/>
      <c r="G10" s="11">
        <v>12473166</v>
      </c>
      <c r="H10" s="11"/>
      <c r="I10" s="11">
        <v>1552285850</v>
      </c>
      <c r="K10" s="12">
        <v>4.4999999999999997E-3</v>
      </c>
      <c r="M10" s="11">
        <v>82118048</v>
      </c>
      <c r="N10" s="11"/>
      <c r="O10" s="11">
        <v>101048936</v>
      </c>
      <c r="P10" s="11"/>
      <c r="Q10" s="11">
        <v>12473166</v>
      </c>
      <c r="R10" s="11"/>
      <c r="S10" s="11">
        <f t="shared" si="0"/>
        <v>195640150</v>
      </c>
      <c r="U10" s="12">
        <v>5.9999999999999995E-4</v>
      </c>
    </row>
    <row r="11" spans="1:24" x14ac:dyDescent="0.6">
      <c r="A11" s="5" t="s">
        <v>70</v>
      </c>
      <c r="C11" s="11">
        <v>0</v>
      </c>
      <c r="D11" s="11"/>
      <c r="E11" s="11">
        <v>0</v>
      </c>
      <c r="F11" s="11"/>
      <c r="G11" s="11">
        <v>-245426079</v>
      </c>
      <c r="H11" s="11"/>
      <c r="I11" s="11">
        <v>-245426079</v>
      </c>
      <c r="K11" s="12">
        <v>-6.9999999999999999E-4</v>
      </c>
      <c r="M11" s="11">
        <v>0</v>
      </c>
      <c r="N11" s="11"/>
      <c r="O11" s="11">
        <v>0</v>
      </c>
      <c r="P11" s="11"/>
      <c r="Q11" s="11">
        <v>-245426079</v>
      </c>
      <c r="R11" s="11"/>
      <c r="S11" s="11">
        <f t="shared" si="0"/>
        <v>-245426079</v>
      </c>
      <c r="U11" s="12">
        <v>-6.9999999999999999E-4</v>
      </c>
    </row>
    <row r="12" spans="1:24" x14ac:dyDescent="0.6">
      <c r="A12" s="5" t="s">
        <v>32</v>
      </c>
      <c r="C12" s="11">
        <v>0</v>
      </c>
      <c r="D12" s="11"/>
      <c r="E12" s="11">
        <v>-99744413</v>
      </c>
      <c r="F12" s="11"/>
      <c r="G12" s="11">
        <v>540252721</v>
      </c>
      <c r="H12" s="11"/>
      <c r="I12" s="11">
        <v>440508308</v>
      </c>
      <c r="K12" s="12">
        <v>1.2999999999999999E-3</v>
      </c>
      <c r="M12" s="11">
        <v>1661689930</v>
      </c>
      <c r="N12" s="11"/>
      <c r="O12" s="11">
        <v>0</v>
      </c>
      <c r="P12" s="11"/>
      <c r="Q12" s="11">
        <v>540252721</v>
      </c>
      <c r="R12" s="11"/>
      <c r="S12" s="11">
        <f t="shared" si="0"/>
        <v>2201942651</v>
      </c>
      <c r="U12" s="12">
        <v>6.4000000000000003E-3</v>
      </c>
    </row>
    <row r="13" spans="1:24" x14ac:dyDescent="0.6">
      <c r="A13" s="5" t="s">
        <v>31</v>
      </c>
      <c r="C13" s="11">
        <v>0</v>
      </c>
      <c r="D13" s="11"/>
      <c r="E13" s="11">
        <v>-16573505</v>
      </c>
      <c r="F13" s="11"/>
      <c r="G13" s="11">
        <v>154756644</v>
      </c>
      <c r="H13" s="11"/>
      <c r="I13" s="11">
        <v>138183139</v>
      </c>
      <c r="K13" s="12">
        <v>4.0000000000000002E-4</v>
      </c>
      <c r="M13" s="11">
        <v>0</v>
      </c>
      <c r="N13" s="11"/>
      <c r="O13" s="11">
        <v>0</v>
      </c>
      <c r="P13" s="11"/>
      <c r="Q13" s="11">
        <v>154756644</v>
      </c>
      <c r="R13" s="11"/>
      <c r="S13" s="11">
        <f t="shared" si="0"/>
        <v>154756644</v>
      </c>
      <c r="U13" s="12">
        <v>5.0000000000000001E-4</v>
      </c>
    </row>
    <row r="14" spans="1:24" x14ac:dyDescent="0.6">
      <c r="A14" s="5" t="s">
        <v>36</v>
      </c>
      <c r="C14" s="11">
        <v>0</v>
      </c>
      <c r="D14" s="11"/>
      <c r="E14" s="11">
        <v>-87855448</v>
      </c>
      <c r="F14" s="11"/>
      <c r="G14" s="11">
        <v>167514646</v>
      </c>
      <c r="H14" s="11"/>
      <c r="I14" s="11">
        <v>79659198</v>
      </c>
      <c r="K14" s="12">
        <v>2.0000000000000001E-4</v>
      </c>
      <c r="M14" s="11">
        <v>0</v>
      </c>
      <c r="N14" s="11"/>
      <c r="O14" s="11">
        <v>0</v>
      </c>
      <c r="P14" s="11"/>
      <c r="Q14" s="11">
        <v>167514646</v>
      </c>
      <c r="R14" s="11"/>
      <c r="S14" s="11">
        <f>M14+O14+Q14</f>
        <v>167514646</v>
      </c>
      <c r="U14" s="12">
        <v>5.0000000000000001E-4</v>
      </c>
    </row>
    <row r="15" spans="1:24" x14ac:dyDescent="0.6">
      <c r="A15" s="5" t="s">
        <v>17</v>
      </c>
      <c r="C15" s="11">
        <v>0</v>
      </c>
      <c r="D15" s="11"/>
      <c r="E15" s="11">
        <v>-29504732124</v>
      </c>
      <c r="F15" s="11"/>
      <c r="G15" s="11">
        <v>-566031086</v>
      </c>
      <c r="H15" s="11"/>
      <c r="I15" s="11">
        <v>-30070763210</v>
      </c>
      <c r="K15" s="12">
        <v>-8.6499999999999994E-2</v>
      </c>
      <c r="M15" s="11">
        <v>1922392098</v>
      </c>
      <c r="N15" s="11"/>
      <c r="O15" s="11">
        <v>-34898399811</v>
      </c>
      <c r="P15" s="11"/>
      <c r="Q15" s="11">
        <v>-60207463653</v>
      </c>
      <c r="R15" s="11"/>
      <c r="S15" s="11">
        <f t="shared" si="0"/>
        <v>-93183471366</v>
      </c>
      <c r="U15" s="12">
        <v>-0.2717</v>
      </c>
    </row>
    <row r="16" spans="1:24" x14ac:dyDescent="0.6">
      <c r="A16" s="5" t="s">
        <v>33</v>
      </c>
      <c r="C16" s="11">
        <v>0</v>
      </c>
      <c r="D16" s="11"/>
      <c r="E16" s="11">
        <v>-2453828141</v>
      </c>
      <c r="F16" s="11"/>
      <c r="G16" s="11">
        <v>2859208021</v>
      </c>
      <c r="H16" s="11"/>
      <c r="I16" s="11">
        <v>405379880</v>
      </c>
      <c r="K16" s="12">
        <v>1.1999999999999999E-3</v>
      </c>
      <c r="M16" s="11">
        <v>256392000</v>
      </c>
      <c r="N16" s="11"/>
      <c r="O16" s="11">
        <v>0</v>
      </c>
      <c r="P16" s="11"/>
      <c r="Q16" s="11">
        <v>2859208021</v>
      </c>
      <c r="R16" s="11"/>
      <c r="S16" s="11">
        <f t="shared" si="0"/>
        <v>3115600021</v>
      </c>
      <c r="U16" s="12">
        <v>9.1000000000000004E-3</v>
      </c>
    </row>
    <row r="17" spans="1:21" x14ac:dyDescent="0.6">
      <c r="A17" s="5" t="s">
        <v>19</v>
      </c>
      <c r="C17" s="11">
        <v>0</v>
      </c>
      <c r="D17" s="11"/>
      <c r="E17" s="11">
        <v>-23655604799</v>
      </c>
      <c r="F17" s="11"/>
      <c r="G17" s="11">
        <v>16686941050</v>
      </c>
      <c r="H17" s="11"/>
      <c r="I17" s="11">
        <v>-6968663749</v>
      </c>
      <c r="K17" s="12">
        <v>-0.02</v>
      </c>
      <c r="M17" s="11">
        <v>2789808917</v>
      </c>
      <c r="N17" s="11"/>
      <c r="O17" s="11">
        <v>0</v>
      </c>
      <c r="P17" s="11"/>
      <c r="Q17" s="11">
        <v>8900578850</v>
      </c>
      <c r="R17" s="11"/>
      <c r="S17" s="11">
        <f t="shared" si="0"/>
        <v>11690387767</v>
      </c>
      <c r="U17" s="12">
        <v>3.4099999999999998E-2</v>
      </c>
    </row>
    <row r="18" spans="1:21" x14ac:dyDescent="0.6">
      <c r="A18" s="5" t="s">
        <v>20</v>
      </c>
      <c r="C18" s="11">
        <v>0</v>
      </c>
      <c r="D18" s="11"/>
      <c r="E18" s="11">
        <v>-22041347079</v>
      </c>
      <c r="F18" s="11"/>
      <c r="G18" s="11">
        <v>1371310168</v>
      </c>
      <c r="H18" s="11"/>
      <c r="I18" s="11">
        <v>-20670036911</v>
      </c>
      <c r="K18" s="12">
        <v>-5.9499999999999997E-2</v>
      </c>
      <c r="M18" s="11">
        <v>13110000000</v>
      </c>
      <c r="N18" s="11"/>
      <c r="O18" s="11">
        <v>7871719696</v>
      </c>
      <c r="P18" s="11"/>
      <c r="Q18" s="11">
        <v>-260698210</v>
      </c>
      <c r="R18" s="11"/>
      <c r="S18" s="11">
        <f t="shared" si="0"/>
        <v>20721021486</v>
      </c>
      <c r="U18" s="12">
        <v>6.0400000000000002E-2</v>
      </c>
    </row>
    <row r="19" spans="1:21" x14ac:dyDescent="0.6">
      <c r="A19" s="5" t="s">
        <v>53</v>
      </c>
      <c r="C19" s="11">
        <v>0</v>
      </c>
      <c r="D19" s="11"/>
      <c r="E19" s="11">
        <v>-753808934</v>
      </c>
      <c r="F19" s="11"/>
      <c r="G19" s="11">
        <v>630983919</v>
      </c>
      <c r="H19" s="11"/>
      <c r="I19" s="11">
        <v>-122825015</v>
      </c>
      <c r="K19" s="12">
        <v>-4.0000000000000002E-4</v>
      </c>
      <c r="M19" s="11">
        <v>0</v>
      </c>
      <c r="N19" s="11"/>
      <c r="O19" s="11">
        <v>0</v>
      </c>
      <c r="P19" s="11"/>
      <c r="Q19" s="11">
        <v>2690060679</v>
      </c>
      <c r="R19" s="11"/>
      <c r="S19" s="11">
        <f t="shared" si="0"/>
        <v>2690060679</v>
      </c>
      <c r="U19" s="12">
        <v>7.7999999999999996E-3</v>
      </c>
    </row>
    <row r="20" spans="1:21" x14ac:dyDescent="0.6">
      <c r="A20" s="5" t="s">
        <v>49</v>
      </c>
      <c r="C20" s="11">
        <v>0</v>
      </c>
      <c r="D20" s="11"/>
      <c r="E20" s="11">
        <v>-19117933718</v>
      </c>
      <c r="F20" s="11"/>
      <c r="G20" s="11">
        <v>12021634904</v>
      </c>
      <c r="H20" s="11"/>
      <c r="I20" s="11">
        <v>-7096298814</v>
      </c>
      <c r="K20" s="12">
        <v>-2.0400000000000001E-2</v>
      </c>
      <c r="M20" s="11">
        <v>9375000000</v>
      </c>
      <c r="N20" s="11"/>
      <c r="O20" s="11">
        <v>17345929955</v>
      </c>
      <c r="P20" s="11"/>
      <c r="Q20" s="11">
        <v>776598895</v>
      </c>
      <c r="R20" s="11"/>
      <c r="S20" s="11">
        <f t="shared" si="0"/>
        <v>27497528850</v>
      </c>
      <c r="U20" s="12">
        <v>8.0199999999999994E-2</v>
      </c>
    </row>
    <row r="21" spans="1:21" x14ac:dyDescent="0.6">
      <c r="A21" s="5" t="s">
        <v>68</v>
      </c>
      <c r="C21" s="11">
        <v>0</v>
      </c>
      <c r="D21" s="11"/>
      <c r="E21" s="11">
        <v>0</v>
      </c>
      <c r="F21" s="11"/>
      <c r="G21" s="11">
        <v>-670575279</v>
      </c>
      <c r="H21" s="11"/>
      <c r="I21" s="11">
        <v>-670575279</v>
      </c>
      <c r="K21" s="12">
        <v>-1.9E-3</v>
      </c>
      <c r="M21" s="11">
        <v>0</v>
      </c>
      <c r="N21" s="11"/>
      <c r="O21" s="11">
        <v>0</v>
      </c>
      <c r="P21" s="11"/>
      <c r="Q21" s="11">
        <v>-670575279</v>
      </c>
      <c r="R21" s="11"/>
      <c r="S21" s="11">
        <f t="shared" si="0"/>
        <v>-670575279</v>
      </c>
      <c r="U21" s="12">
        <v>-2E-3</v>
      </c>
    </row>
    <row r="22" spans="1:21" x14ac:dyDescent="0.6">
      <c r="A22" s="5" t="s">
        <v>41</v>
      </c>
      <c r="C22" s="11">
        <v>0</v>
      </c>
      <c r="D22" s="11"/>
      <c r="E22" s="11">
        <v>-3885360960</v>
      </c>
      <c r="F22" s="11"/>
      <c r="G22" s="11">
        <v>4246066994</v>
      </c>
      <c r="H22" s="11"/>
      <c r="I22" s="11">
        <v>360706034</v>
      </c>
      <c r="K22" s="12">
        <v>1E-3</v>
      </c>
      <c r="M22" s="11">
        <v>0</v>
      </c>
      <c r="N22" s="11"/>
      <c r="O22" s="11">
        <v>0</v>
      </c>
      <c r="P22" s="11"/>
      <c r="Q22" s="11">
        <v>4246066994</v>
      </c>
      <c r="R22" s="11"/>
      <c r="S22" s="11">
        <f t="shared" si="0"/>
        <v>4246066994</v>
      </c>
      <c r="U22" s="12">
        <v>1.24E-2</v>
      </c>
    </row>
    <row r="23" spans="1:21" x14ac:dyDescent="0.6">
      <c r="A23" s="5" t="s">
        <v>65</v>
      </c>
      <c r="C23" s="11">
        <v>0</v>
      </c>
      <c r="D23" s="11"/>
      <c r="E23" s="11">
        <v>2696798814</v>
      </c>
      <c r="F23" s="11"/>
      <c r="G23" s="11">
        <v>811201743</v>
      </c>
      <c r="H23" s="11"/>
      <c r="I23" s="11">
        <v>3508000557</v>
      </c>
      <c r="K23" s="12">
        <v>1.01E-2</v>
      </c>
      <c r="M23" s="11">
        <v>0</v>
      </c>
      <c r="N23" s="11"/>
      <c r="O23" s="11">
        <v>2696798814</v>
      </c>
      <c r="P23" s="11"/>
      <c r="Q23" s="11">
        <v>811201743</v>
      </c>
      <c r="R23" s="11"/>
      <c r="S23" s="11">
        <f t="shared" si="0"/>
        <v>3508000557</v>
      </c>
      <c r="U23" s="12">
        <v>1.0200000000000001E-2</v>
      </c>
    </row>
    <row r="24" spans="1:21" x14ac:dyDescent="0.6">
      <c r="A24" s="5" t="s">
        <v>34</v>
      </c>
      <c r="C24" s="11">
        <v>0</v>
      </c>
      <c r="D24" s="11"/>
      <c r="E24" s="11">
        <v>693172130</v>
      </c>
      <c r="F24" s="11"/>
      <c r="G24" s="11">
        <v>1126374810</v>
      </c>
      <c r="H24" s="11"/>
      <c r="I24" s="11">
        <v>1819546940</v>
      </c>
      <c r="K24" s="12">
        <v>5.1999999999999998E-3</v>
      </c>
      <c r="M24" s="11">
        <v>1264183301</v>
      </c>
      <c r="N24" s="11"/>
      <c r="O24" s="11">
        <v>0</v>
      </c>
      <c r="P24" s="11"/>
      <c r="Q24" s="11">
        <v>-31565772800</v>
      </c>
      <c r="R24" s="11"/>
      <c r="S24" s="11">
        <f t="shared" si="0"/>
        <v>-30301589499</v>
      </c>
      <c r="U24" s="12">
        <v>-8.8400000000000006E-2</v>
      </c>
    </row>
    <row r="25" spans="1:21" x14ac:dyDescent="0.6">
      <c r="A25" s="5" t="s">
        <v>56</v>
      </c>
      <c r="C25" s="11">
        <v>0</v>
      </c>
      <c r="D25" s="11"/>
      <c r="E25" s="11">
        <v>-37956131</v>
      </c>
      <c r="F25" s="11"/>
      <c r="G25" s="11">
        <v>581666691</v>
      </c>
      <c r="H25" s="11"/>
      <c r="I25" s="11">
        <v>543710560</v>
      </c>
      <c r="K25" s="12">
        <v>1.6000000000000001E-3</v>
      </c>
      <c r="M25" s="11">
        <v>0</v>
      </c>
      <c r="N25" s="11"/>
      <c r="O25" s="11">
        <v>0</v>
      </c>
      <c r="P25" s="11"/>
      <c r="Q25" s="11">
        <v>581666691</v>
      </c>
      <c r="R25" s="11"/>
      <c r="S25" s="11">
        <f t="shared" si="0"/>
        <v>581666691</v>
      </c>
      <c r="U25" s="12">
        <v>1.6999999999999999E-3</v>
      </c>
    </row>
    <row r="26" spans="1:21" x14ac:dyDescent="0.6">
      <c r="A26" s="5" t="s">
        <v>16</v>
      </c>
      <c r="C26" s="11">
        <v>0</v>
      </c>
      <c r="D26" s="11"/>
      <c r="E26" s="11">
        <v>-518350134</v>
      </c>
      <c r="F26" s="11"/>
      <c r="G26" s="11">
        <v>-5211745177</v>
      </c>
      <c r="H26" s="11"/>
      <c r="I26" s="11">
        <v>-5730095311</v>
      </c>
      <c r="K26" s="12">
        <v>-1.6500000000000001E-2</v>
      </c>
      <c r="M26" s="11">
        <v>778388672</v>
      </c>
      <c r="N26" s="11"/>
      <c r="O26" s="11">
        <v>-10375894121</v>
      </c>
      <c r="P26" s="11"/>
      <c r="Q26" s="11">
        <v>-18295430661</v>
      </c>
      <c r="R26" s="11"/>
      <c r="S26" s="11">
        <f t="shared" si="0"/>
        <v>-27892936110</v>
      </c>
      <c r="U26" s="12">
        <v>-8.1299999999999997E-2</v>
      </c>
    </row>
    <row r="27" spans="1:21" x14ac:dyDescent="0.6">
      <c r="A27" s="5" t="s">
        <v>15</v>
      </c>
      <c r="C27" s="11">
        <v>0</v>
      </c>
      <c r="D27" s="11"/>
      <c r="E27" s="11">
        <v>-4645671825</v>
      </c>
      <c r="F27" s="11"/>
      <c r="G27" s="11">
        <v>-4656094957</v>
      </c>
      <c r="H27" s="11"/>
      <c r="I27" s="11">
        <v>-9301766782</v>
      </c>
      <c r="K27" s="12">
        <v>-2.6800000000000001E-2</v>
      </c>
      <c r="M27" s="11">
        <v>781900332</v>
      </c>
      <c r="N27" s="11"/>
      <c r="O27" s="11">
        <v>-25933905705</v>
      </c>
      <c r="P27" s="11"/>
      <c r="Q27" s="11">
        <v>-4656094957</v>
      </c>
      <c r="R27" s="11"/>
      <c r="S27" s="11">
        <f t="shared" si="0"/>
        <v>-29808100330</v>
      </c>
      <c r="U27" s="12">
        <v>-8.6900000000000005E-2</v>
      </c>
    </row>
    <row r="28" spans="1:21" x14ac:dyDescent="0.6">
      <c r="A28" s="5" t="s">
        <v>145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K28" s="12">
        <v>0</v>
      </c>
      <c r="M28" s="11">
        <v>0</v>
      </c>
      <c r="N28" s="11"/>
      <c r="O28" s="11">
        <v>0</v>
      </c>
      <c r="P28" s="11"/>
      <c r="Q28" s="11">
        <v>286834398</v>
      </c>
      <c r="R28" s="11"/>
      <c r="S28" s="11">
        <f t="shared" si="0"/>
        <v>286834398</v>
      </c>
      <c r="U28" s="12">
        <v>8.0000000000000004E-4</v>
      </c>
    </row>
    <row r="29" spans="1:21" x14ac:dyDescent="0.6">
      <c r="A29" s="5" t="s">
        <v>54</v>
      </c>
      <c r="C29" s="11">
        <v>0</v>
      </c>
      <c r="D29" s="11"/>
      <c r="E29" s="11">
        <v>-11641269210</v>
      </c>
      <c r="F29" s="11"/>
      <c r="G29" s="11">
        <v>0</v>
      </c>
      <c r="H29" s="11"/>
      <c r="I29" s="11">
        <v>-11641269210</v>
      </c>
      <c r="K29" s="12">
        <v>-3.3500000000000002E-2</v>
      </c>
      <c r="M29" s="11">
        <v>1292455495</v>
      </c>
      <c r="N29" s="11"/>
      <c r="O29" s="11">
        <v>-19831365708</v>
      </c>
      <c r="P29" s="11"/>
      <c r="Q29" s="11">
        <v>-52860261455</v>
      </c>
      <c r="R29" s="11"/>
      <c r="S29" s="11">
        <f t="shared" si="0"/>
        <v>-71399171668</v>
      </c>
      <c r="U29" s="12">
        <v>-0.2082</v>
      </c>
    </row>
    <row r="30" spans="1:21" x14ac:dyDescent="0.6">
      <c r="A30" s="5" t="s">
        <v>28</v>
      </c>
      <c r="C30" s="11">
        <v>0</v>
      </c>
      <c r="D30" s="11"/>
      <c r="E30" s="11">
        <v>-4426687534</v>
      </c>
      <c r="F30" s="11"/>
      <c r="G30" s="11">
        <v>0</v>
      </c>
      <c r="H30" s="11"/>
      <c r="I30" s="11">
        <v>-4426687534</v>
      </c>
      <c r="K30" s="12">
        <v>-1.2699999999999999E-2</v>
      </c>
      <c r="M30" s="11">
        <v>0</v>
      </c>
      <c r="N30" s="11"/>
      <c r="O30" s="11">
        <v>9130103934</v>
      </c>
      <c r="P30" s="11"/>
      <c r="Q30" s="11">
        <v>0</v>
      </c>
      <c r="R30" s="11"/>
      <c r="S30" s="11">
        <f t="shared" si="0"/>
        <v>9130103934</v>
      </c>
      <c r="U30" s="12">
        <v>2.6599999999999999E-2</v>
      </c>
    </row>
    <row r="31" spans="1:21" x14ac:dyDescent="0.6">
      <c r="A31" s="5" t="s">
        <v>60</v>
      </c>
      <c r="C31" s="11">
        <v>0</v>
      </c>
      <c r="D31" s="11"/>
      <c r="E31" s="11">
        <v>-4119329709</v>
      </c>
      <c r="F31" s="11"/>
      <c r="G31" s="11">
        <v>0</v>
      </c>
      <c r="H31" s="11"/>
      <c r="I31" s="11">
        <v>-4119329709</v>
      </c>
      <c r="K31" s="12">
        <v>-1.1900000000000001E-2</v>
      </c>
      <c r="M31" s="11">
        <v>2387125</v>
      </c>
      <c r="N31" s="11"/>
      <c r="O31" s="11">
        <v>-4119329709</v>
      </c>
      <c r="P31" s="11"/>
      <c r="Q31" s="11">
        <v>156674591</v>
      </c>
      <c r="R31" s="11"/>
      <c r="S31" s="11">
        <f t="shared" si="0"/>
        <v>-3960267993</v>
      </c>
      <c r="U31" s="12">
        <v>-1.1599999999999999E-2</v>
      </c>
    </row>
    <row r="32" spans="1:21" x14ac:dyDescent="0.6">
      <c r="A32" s="5" t="s">
        <v>117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K32" s="12">
        <v>0</v>
      </c>
      <c r="M32" s="11">
        <v>851883157</v>
      </c>
      <c r="N32" s="11"/>
      <c r="O32" s="11">
        <v>0</v>
      </c>
      <c r="P32" s="11"/>
      <c r="Q32" s="11">
        <v>-13428454622</v>
      </c>
      <c r="R32" s="11"/>
      <c r="S32" s="11">
        <f t="shared" si="0"/>
        <v>-12576571465</v>
      </c>
      <c r="U32" s="12">
        <v>-3.6700000000000003E-2</v>
      </c>
    </row>
    <row r="33" spans="1:21" x14ac:dyDescent="0.6">
      <c r="A33" s="5" t="s">
        <v>46</v>
      </c>
      <c r="C33" s="11">
        <v>0</v>
      </c>
      <c r="D33" s="11"/>
      <c r="E33" s="11">
        <v>-54370084976</v>
      </c>
      <c r="F33" s="11"/>
      <c r="G33" s="11">
        <v>0</v>
      </c>
      <c r="H33" s="11"/>
      <c r="I33" s="11">
        <v>-54370084976</v>
      </c>
      <c r="K33" s="12">
        <v>-0.15640000000000001</v>
      </c>
      <c r="M33" s="11">
        <v>9422473637</v>
      </c>
      <c r="N33" s="11"/>
      <c r="O33" s="11">
        <v>1458736042</v>
      </c>
      <c r="P33" s="11"/>
      <c r="Q33" s="11">
        <v>-9089988956</v>
      </c>
      <c r="R33" s="11"/>
      <c r="S33" s="11">
        <f t="shared" si="0"/>
        <v>1791220723</v>
      </c>
      <c r="U33" s="12">
        <v>5.1999999999999998E-3</v>
      </c>
    </row>
    <row r="34" spans="1:21" x14ac:dyDescent="0.6">
      <c r="A34" s="5" t="s">
        <v>146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K34" s="12">
        <v>0</v>
      </c>
      <c r="M34" s="11">
        <v>0</v>
      </c>
      <c r="N34" s="11"/>
      <c r="O34" s="11">
        <v>0</v>
      </c>
      <c r="P34" s="11"/>
      <c r="Q34" s="11">
        <v>83221</v>
      </c>
      <c r="R34" s="11"/>
      <c r="S34" s="11">
        <f t="shared" si="0"/>
        <v>83221</v>
      </c>
      <c r="U34" s="12">
        <v>0</v>
      </c>
    </row>
    <row r="35" spans="1:21" x14ac:dyDescent="0.6">
      <c r="A35" s="5" t="s">
        <v>18</v>
      </c>
      <c r="C35" s="11">
        <v>0</v>
      </c>
      <c r="D35" s="11"/>
      <c r="E35" s="11">
        <v>-4450288001</v>
      </c>
      <c r="F35" s="11"/>
      <c r="G35" s="11">
        <v>0</v>
      </c>
      <c r="H35" s="11"/>
      <c r="I35" s="11">
        <v>-4450288001</v>
      </c>
      <c r="K35" s="12">
        <v>-1.2800000000000001E-2</v>
      </c>
      <c r="M35" s="11">
        <v>12525000000</v>
      </c>
      <c r="N35" s="11"/>
      <c r="O35" s="11">
        <v>22399695940</v>
      </c>
      <c r="P35" s="11"/>
      <c r="Q35" s="11">
        <v>-714954212</v>
      </c>
      <c r="R35" s="11"/>
      <c r="S35" s="11">
        <f t="shared" si="0"/>
        <v>34209741728</v>
      </c>
      <c r="U35" s="12">
        <v>9.9699999999999997E-2</v>
      </c>
    </row>
    <row r="36" spans="1:21" x14ac:dyDescent="0.6">
      <c r="A36" s="5" t="s">
        <v>153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K36" s="12">
        <v>0</v>
      </c>
      <c r="M36" s="11">
        <v>0</v>
      </c>
      <c r="N36" s="11"/>
      <c r="O36" s="11">
        <v>0</v>
      </c>
      <c r="P36" s="11"/>
      <c r="Q36" s="11">
        <v>2637341323</v>
      </c>
      <c r="R36" s="11"/>
      <c r="S36" s="11">
        <f t="shared" si="0"/>
        <v>2637341323</v>
      </c>
      <c r="U36" s="12">
        <v>7.7000000000000002E-3</v>
      </c>
    </row>
    <row r="37" spans="1:21" x14ac:dyDescent="0.6">
      <c r="A37" s="5" t="s">
        <v>152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K37" s="12">
        <v>0</v>
      </c>
      <c r="M37" s="11">
        <v>0</v>
      </c>
      <c r="N37" s="11"/>
      <c r="O37" s="11">
        <v>0</v>
      </c>
      <c r="P37" s="11"/>
      <c r="Q37" s="11">
        <v>-7063600218</v>
      </c>
      <c r="R37" s="11"/>
      <c r="S37" s="11">
        <f t="shared" si="0"/>
        <v>-7063600218</v>
      </c>
      <c r="U37" s="12">
        <v>-2.06E-2</v>
      </c>
    </row>
    <row r="38" spans="1:21" x14ac:dyDescent="0.6">
      <c r="A38" s="5" t="s">
        <v>51</v>
      </c>
      <c r="C38" s="11">
        <v>0</v>
      </c>
      <c r="D38" s="11"/>
      <c r="E38" s="11">
        <v>314324574</v>
      </c>
      <c r="F38" s="11"/>
      <c r="G38" s="11">
        <v>0</v>
      </c>
      <c r="H38" s="11"/>
      <c r="I38" s="11">
        <v>314324574</v>
      </c>
      <c r="K38" s="12">
        <v>8.9999999999999998E-4</v>
      </c>
      <c r="M38" s="11">
        <v>12320274600</v>
      </c>
      <c r="N38" s="11"/>
      <c r="O38" s="11">
        <v>10449236121</v>
      </c>
      <c r="P38" s="11"/>
      <c r="Q38" s="11">
        <v>6941649454</v>
      </c>
      <c r="R38" s="11"/>
      <c r="S38" s="11">
        <f t="shared" si="0"/>
        <v>29711160175</v>
      </c>
      <c r="U38" s="12">
        <v>8.6599999999999996E-2</v>
      </c>
    </row>
    <row r="39" spans="1:21" x14ac:dyDescent="0.6">
      <c r="A39" s="5" t="s">
        <v>45</v>
      </c>
      <c r="C39" s="11">
        <v>0</v>
      </c>
      <c r="D39" s="11"/>
      <c r="E39" s="11">
        <v>-914526000</v>
      </c>
      <c r="F39" s="11"/>
      <c r="G39" s="11">
        <v>0</v>
      </c>
      <c r="H39" s="11"/>
      <c r="I39" s="11">
        <v>-914526000</v>
      </c>
      <c r="K39" s="12">
        <v>-2.5999999999999999E-3</v>
      </c>
      <c r="M39" s="11">
        <v>0</v>
      </c>
      <c r="N39" s="11"/>
      <c r="O39" s="11">
        <v>5709630153</v>
      </c>
      <c r="P39" s="11"/>
      <c r="Q39" s="11">
        <v>2229514849</v>
      </c>
      <c r="R39" s="11"/>
      <c r="S39" s="11">
        <f t="shared" si="0"/>
        <v>7939145002</v>
      </c>
      <c r="U39" s="12">
        <v>2.3199999999999998E-2</v>
      </c>
    </row>
    <row r="40" spans="1:21" x14ac:dyDescent="0.6">
      <c r="A40" s="5" t="s">
        <v>154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K40" s="12">
        <v>0</v>
      </c>
      <c r="M40" s="11">
        <v>0</v>
      </c>
      <c r="N40" s="11"/>
      <c r="O40" s="11">
        <v>0</v>
      </c>
      <c r="P40" s="11"/>
      <c r="Q40" s="11">
        <v>-1064641849</v>
      </c>
      <c r="R40" s="11"/>
      <c r="S40" s="11">
        <f t="shared" si="0"/>
        <v>-1064641849</v>
      </c>
      <c r="U40" s="12">
        <v>-3.0999999999999999E-3</v>
      </c>
    </row>
    <row r="41" spans="1:21" x14ac:dyDescent="0.6">
      <c r="A41" s="5" t="s">
        <v>155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K41" s="12">
        <v>0</v>
      </c>
      <c r="M41" s="11">
        <v>0</v>
      </c>
      <c r="N41" s="11"/>
      <c r="O41" s="11">
        <v>0</v>
      </c>
      <c r="P41" s="11"/>
      <c r="Q41" s="11">
        <v>-23256991917</v>
      </c>
      <c r="R41" s="11"/>
      <c r="S41" s="11">
        <f t="shared" si="0"/>
        <v>-23256991917</v>
      </c>
      <c r="U41" s="12">
        <v>-6.7799999999999999E-2</v>
      </c>
    </row>
    <row r="42" spans="1:21" x14ac:dyDescent="0.6">
      <c r="A42" s="5" t="s">
        <v>158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K42" s="12">
        <v>0</v>
      </c>
      <c r="M42" s="11">
        <v>0</v>
      </c>
      <c r="N42" s="11"/>
      <c r="O42" s="11">
        <v>0</v>
      </c>
      <c r="P42" s="11"/>
      <c r="Q42" s="11">
        <v>-3111576113</v>
      </c>
      <c r="R42" s="11"/>
      <c r="S42" s="11">
        <f t="shared" si="0"/>
        <v>-3111576113</v>
      </c>
      <c r="U42" s="12">
        <v>-9.1000000000000004E-3</v>
      </c>
    </row>
    <row r="43" spans="1:21" x14ac:dyDescent="0.6">
      <c r="A43" s="5" t="s">
        <v>37</v>
      </c>
      <c r="C43" s="11">
        <v>0</v>
      </c>
      <c r="D43" s="11"/>
      <c r="E43" s="11">
        <v>-285643765</v>
      </c>
      <c r="F43" s="11"/>
      <c r="G43" s="11">
        <v>0</v>
      </c>
      <c r="H43" s="11"/>
      <c r="I43" s="11">
        <v>-285643765</v>
      </c>
      <c r="K43" s="12">
        <v>-8.0000000000000004E-4</v>
      </c>
      <c r="M43" s="11">
        <v>0</v>
      </c>
      <c r="N43" s="11"/>
      <c r="O43" s="11">
        <v>351097082</v>
      </c>
      <c r="P43" s="11"/>
      <c r="Q43" s="11">
        <v>-113544124</v>
      </c>
      <c r="R43" s="11"/>
      <c r="S43" s="11">
        <f t="shared" si="0"/>
        <v>237552958</v>
      </c>
      <c r="U43" s="12">
        <v>6.9999999999999999E-4</v>
      </c>
    </row>
    <row r="44" spans="1:21" x14ac:dyDescent="0.6">
      <c r="A44" s="5" t="s">
        <v>156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v>0</v>
      </c>
      <c r="K44" s="12">
        <v>0</v>
      </c>
      <c r="M44" s="11">
        <v>0</v>
      </c>
      <c r="N44" s="11"/>
      <c r="O44" s="11">
        <v>0</v>
      </c>
      <c r="P44" s="11"/>
      <c r="Q44" s="11">
        <v>-155128741</v>
      </c>
      <c r="R44" s="11"/>
      <c r="S44" s="11">
        <f t="shared" si="0"/>
        <v>-155128741</v>
      </c>
      <c r="U44" s="12">
        <v>-5.0000000000000001E-4</v>
      </c>
    </row>
    <row r="45" spans="1:21" x14ac:dyDescent="0.6">
      <c r="A45" s="5" t="s">
        <v>157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v>0</v>
      </c>
      <c r="K45" s="12">
        <v>0</v>
      </c>
      <c r="M45" s="11">
        <v>0</v>
      </c>
      <c r="N45" s="11"/>
      <c r="O45" s="11">
        <v>0</v>
      </c>
      <c r="P45" s="11"/>
      <c r="Q45" s="11">
        <v>2247040578</v>
      </c>
      <c r="R45" s="11"/>
      <c r="S45" s="11">
        <f t="shared" si="0"/>
        <v>2247040578</v>
      </c>
      <c r="U45" s="12">
        <v>6.6E-3</v>
      </c>
    </row>
    <row r="46" spans="1:21" x14ac:dyDescent="0.6">
      <c r="A46" s="5" t="s">
        <v>139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K46" s="12">
        <v>0</v>
      </c>
      <c r="M46" s="11">
        <v>44712939</v>
      </c>
      <c r="N46" s="11"/>
      <c r="O46" s="11">
        <v>0</v>
      </c>
      <c r="P46" s="11"/>
      <c r="Q46" s="11">
        <v>694994747</v>
      </c>
      <c r="R46" s="11"/>
      <c r="S46" s="11">
        <f t="shared" si="0"/>
        <v>739707686</v>
      </c>
      <c r="U46" s="12">
        <v>2.2000000000000001E-3</v>
      </c>
    </row>
    <row r="47" spans="1:21" x14ac:dyDescent="0.6">
      <c r="A47" s="5" t="s">
        <v>160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K47" s="12">
        <v>0</v>
      </c>
      <c r="M47" s="11">
        <v>0</v>
      </c>
      <c r="N47" s="11"/>
      <c r="O47" s="11">
        <v>0</v>
      </c>
      <c r="P47" s="11"/>
      <c r="Q47" s="11">
        <v>14881630</v>
      </c>
      <c r="R47" s="11"/>
      <c r="S47" s="11">
        <f t="shared" si="0"/>
        <v>14881630</v>
      </c>
      <c r="U47" s="12">
        <v>0</v>
      </c>
    </row>
    <row r="48" spans="1:21" x14ac:dyDescent="0.6">
      <c r="A48" s="5" t="s">
        <v>159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v>0</v>
      </c>
      <c r="K48" s="12">
        <v>0</v>
      </c>
      <c r="M48" s="11">
        <v>0</v>
      </c>
      <c r="N48" s="11"/>
      <c r="O48" s="11">
        <v>0</v>
      </c>
      <c r="P48" s="11"/>
      <c r="Q48" s="11">
        <v>5959334733</v>
      </c>
      <c r="R48" s="11"/>
      <c r="S48" s="11">
        <f t="shared" si="0"/>
        <v>5959334733</v>
      </c>
      <c r="U48" s="12">
        <v>1.7399999999999999E-2</v>
      </c>
    </row>
    <row r="49" spans="1:21" x14ac:dyDescent="0.6">
      <c r="A49" s="5" t="s">
        <v>161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v>0</v>
      </c>
      <c r="K49" s="12">
        <v>0</v>
      </c>
      <c r="M49" s="11">
        <v>0</v>
      </c>
      <c r="N49" s="11"/>
      <c r="O49" s="11">
        <v>0</v>
      </c>
      <c r="P49" s="11"/>
      <c r="Q49" s="11">
        <v>986937585</v>
      </c>
      <c r="R49" s="11"/>
      <c r="S49" s="11">
        <f t="shared" si="0"/>
        <v>986937585</v>
      </c>
      <c r="U49" s="12">
        <v>2.8999999999999998E-3</v>
      </c>
    </row>
    <row r="50" spans="1:21" x14ac:dyDescent="0.6">
      <c r="A50" s="5" t="s">
        <v>147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v>0</v>
      </c>
      <c r="K50" s="12">
        <v>0</v>
      </c>
      <c r="M50" s="11">
        <v>0</v>
      </c>
      <c r="N50" s="11"/>
      <c r="O50" s="11">
        <v>0</v>
      </c>
      <c r="P50" s="11"/>
      <c r="Q50" s="11">
        <v>-2009468341</v>
      </c>
      <c r="R50" s="11"/>
      <c r="S50" s="11">
        <f t="shared" si="0"/>
        <v>-2009468341</v>
      </c>
      <c r="U50" s="12">
        <v>-5.8999999999999999E-3</v>
      </c>
    </row>
    <row r="51" spans="1:21" x14ac:dyDescent="0.6">
      <c r="A51" s="5" t="s">
        <v>27</v>
      </c>
      <c r="C51" s="11">
        <v>0</v>
      </c>
      <c r="D51" s="11"/>
      <c r="E51" s="11">
        <v>2031066420</v>
      </c>
      <c r="F51" s="11"/>
      <c r="G51" s="11">
        <v>0</v>
      </c>
      <c r="H51" s="11"/>
      <c r="I51" s="11">
        <v>2031066420</v>
      </c>
      <c r="K51" s="12">
        <v>5.7999999999999996E-3</v>
      </c>
      <c r="M51" s="11">
        <v>0</v>
      </c>
      <c r="N51" s="11"/>
      <c r="O51" s="11">
        <v>2019029129</v>
      </c>
      <c r="P51" s="11"/>
      <c r="Q51" s="11">
        <v>-17556466932</v>
      </c>
      <c r="R51" s="11"/>
      <c r="S51" s="11">
        <f t="shared" si="0"/>
        <v>-15537437803</v>
      </c>
      <c r="U51" s="12">
        <v>-4.53E-2</v>
      </c>
    </row>
    <row r="52" spans="1:21" x14ac:dyDescent="0.6">
      <c r="A52" s="5" t="s">
        <v>150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v>0</v>
      </c>
      <c r="K52" s="12">
        <v>0</v>
      </c>
      <c r="M52" s="11">
        <v>0</v>
      </c>
      <c r="N52" s="11"/>
      <c r="O52" s="11">
        <v>0</v>
      </c>
      <c r="P52" s="11"/>
      <c r="Q52" s="11">
        <v>-6272399486</v>
      </c>
      <c r="R52" s="11"/>
      <c r="S52" s="11">
        <f t="shared" si="0"/>
        <v>-6272399486</v>
      </c>
      <c r="U52" s="12">
        <v>-1.83E-2</v>
      </c>
    </row>
    <row r="53" spans="1:21" x14ac:dyDescent="0.6">
      <c r="A53" s="5" t="s">
        <v>134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v>0</v>
      </c>
      <c r="K53" s="12">
        <v>0</v>
      </c>
      <c r="M53" s="11">
        <v>1275434415</v>
      </c>
      <c r="N53" s="11"/>
      <c r="O53" s="11">
        <v>0</v>
      </c>
      <c r="P53" s="11"/>
      <c r="Q53" s="11">
        <v>-5744741532</v>
      </c>
      <c r="R53" s="11"/>
      <c r="S53" s="11">
        <f t="shared" si="0"/>
        <v>-4469307117</v>
      </c>
      <c r="U53" s="12">
        <v>-1.2999999999999999E-2</v>
      </c>
    </row>
    <row r="54" spans="1:21" x14ac:dyDescent="0.6">
      <c r="A54" s="5" t="s">
        <v>149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v>0</v>
      </c>
      <c r="K54" s="12">
        <v>0</v>
      </c>
      <c r="M54" s="11">
        <v>0</v>
      </c>
      <c r="N54" s="11"/>
      <c r="O54" s="11">
        <v>0</v>
      </c>
      <c r="P54" s="11"/>
      <c r="Q54" s="11">
        <v>-6565003059</v>
      </c>
      <c r="R54" s="11"/>
      <c r="S54" s="11">
        <f t="shared" si="0"/>
        <v>-6565003059</v>
      </c>
      <c r="U54" s="12">
        <v>-1.9099999999999999E-2</v>
      </c>
    </row>
    <row r="55" spans="1:21" x14ac:dyDescent="0.6">
      <c r="A55" s="5" t="s">
        <v>44</v>
      </c>
      <c r="C55" s="11">
        <v>0</v>
      </c>
      <c r="D55" s="11"/>
      <c r="E55" s="11">
        <v>-12991367005</v>
      </c>
      <c r="F55" s="11"/>
      <c r="G55" s="11">
        <v>0</v>
      </c>
      <c r="H55" s="11"/>
      <c r="I55" s="11">
        <v>-12991367005</v>
      </c>
      <c r="K55" s="12">
        <v>-3.7400000000000003E-2</v>
      </c>
      <c r="M55" s="11">
        <v>0</v>
      </c>
      <c r="N55" s="11"/>
      <c r="O55" s="11">
        <v>-7946846858</v>
      </c>
      <c r="P55" s="11"/>
      <c r="Q55" s="11">
        <v>-7092672785</v>
      </c>
      <c r="R55" s="11"/>
      <c r="S55" s="11">
        <f t="shared" si="0"/>
        <v>-15039519643</v>
      </c>
      <c r="U55" s="12">
        <v>-4.36E-2</v>
      </c>
    </row>
    <row r="56" spans="1:21" x14ac:dyDescent="0.6">
      <c r="A56" s="5" t="s">
        <v>148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v>0</v>
      </c>
      <c r="K56" s="12">
        <v>0</v>
      </c>
      <c r="M56" s="11">
        <v>0</v>
      </c>
      <c r="N56" s="11"/>
      <c r="O56" s="11">
        <v>0</v>
      </c>
      <c r="P56" s="11"/>
      <c r="Q56" s="11">
        <v>105530770</v>
      </c>
      <c r="R56" s="11"/>
      <c r="S56" s="11">
        <f t="shared" si="0"/>
        <v>105530770</v>
      </c>
      <c r="U56" s="12">
        <v>2.9999999999999997E-4</v>
      </c>
    </row>
    <row r="57" spans="1:21" x14ac:dyDescent="0.6">
      <c r="A57" s="5" t="s">
        <v>130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v>0</v>
      </c>
      <c r="K57" s="12">
        <v>0</v>
      </c>
      <c r="M57" s="11">
        <v>6575500000</v>
      </c>
      <c r="N57" s="11"/>
      <c r="O57" s="11">
        <v>0</v>
      </c>
      <c r="P57" s="11"/>
      <c r="Q57" s="11">
        <v>9444101565</v>
      </c>
      <c r="R57" s="11"/>
      <c r="S57" s="11">
        <f t="shared" si="0"/>
        <v>16019601565</v>
      </c>
      <c r="U57" s="12">
        <v>4.6699999999999998E-2</v>
      </c>
    </row>
    <row r="58" spans="1:21" x14ac:dyDescent="0.6">
      <c r="A58" s="5" t="s">
        <v>30</v>
      </c>
      <c r="C58" s="11">
        <v>0</v>
      </c>
      <c r="D58" s="11"/>
      <c r="E58" s="11">
        <v>-7097517000</v>
      </c>
      <c r="F58" s="11"/>
      <c r="G58" s="11">
        <v>0</v>
      </c>
      <c r="H58" s="11"/>
      <c r="I58" s="11">
        <v>-7097517000</v>
      </c>
      <c r="K58" s="12">
        <v>-2.0400000000000001E-2</v>
      </c>
      <c r="M58" s="11">
        <v>8106000000</v>
      </c>
      <c r="N58" s="11"/>
      <c r="O58" s="11">
        <v>-5706814053</v>
      </c>
      <c r="P58" s="11"/>
      <c r="Q58" s="11">
        <v>-1793901479</v>
      </c>
      <c r="R58" s="11"/>
      <c r="S58" s="11">
        <f t="shared" si="0"/>
        <v>605284468</v>
      </c>
      <c r="U58" s="12">
        <v>1.8E-3</v>
      </c>
    </row>
    <row r="59" spans="1:21" x14ac:dyDescent="0.6">
      <c r="A59" s="5" t="s">
        <v>151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v>0</v>
      </c>
      <c r="K59" s="12">
        <v>0</v>
      </c>
      <c r="M59" s="11">
        <v>0</v>
      </c>
      <c r="N59" s="11"/>
      <c r="O59" s="11">
        <v>0</v>
      </c>
      <c r="P59" s="11"/>
      <c r="Q59" s="11">
        <v>-35838856586</v>
      </c>
      <c r="R59" s="11"/>
      <c r="S59" s="11">
        <f t="shared" si="0"/>
        <v>-35838856586</v>
      </c>
      <c r="U59" s="12">
        <v>-0.1045</v>
      </c>
    </row>
    <row r="60" spans="1:21" x14ac:dyDescent="0.6">
      <c r="A60" s="5" t="s">
        <v>50</v>
      </c>
      <c r="C60" s="11">
        <v>0</v>
      </c>
      <c r="D60" s="11"/>
      <c r="E60" s="11">
        <v>-30020259203</v>
      </c>
      <c r="F60" s="11"/>
      <c r="G60" s="11">
        <v>0</v>
      </c>
      <c r="H60" s="11"/>
      <c r="I60" s="11">
        <v>-30020259203</v>
      </c>
      <c r="K60" s="12">
        <v>-8.6400000000000005E-2</v>
      </c>
      <c r="M60" s="11">
        <v>0</v>
      </c>
      <c r="N60" s="11"/>
      <c r="O60" s="11">
        <v>-21905988698</v>
      </c>
      <c r="P60" s="11"/>
      <c r="Q60" s="11">
        <v>-2793885401</v>
      </c>
      <c r="R60" s="11"/>
      <c r="S60" s="11">
        <f t="shared" si="0"/>
        <v>-24699874099</v>
      </c>
      <c r="U60" s="12">
        <v>-7.1999999999999995E-2</v>
      </c>
    </row>
    <row r="61" spans="1:21" x14ac:dyDescent="0.6">
      <c r="A61" s="5" t="s">
        <v>162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v>0</v>
      </c>
      <c r="K61" s="12">
        <v>0</v>
      </c>
      <c r="M61" s="11">
        <v>0</v>
      </c>
      <c r="N61" s="11"/>
      <c r="O61" s="11">
        <v>0</v>
      </c>
      <c r="P61" s="11"/>
      <c r="Q61" s="11">
        <v>-1377482942</v>
      </c>
      <c r="R61" s="11"/>
      <c r="S61" s="11">
        <f t="shared" si="0"/>
        <v>-1377482942</v>
      </c>
      <c r="U61" s="12">
        <v>-4.0000000000000001E-3</v>
      </c>
    </row>
    <row r="62" spans="1:21" x14ac:dyDescent="0.6">
      <c r="A62" s="5" t="s">
        <v>163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v>0</v>
      </c>
      <c r="K62" s="12">
        <v>0</v>
      </c>
      <c r="M62" s="11">
        <v>0</v>
      </c>
      <c r="N62" s="11"/>
      <c r="O62" s="11">
        <v>0</v>
      </c>
      <c r="P62" s="11"/>
      <c r="Q62" s="11">
        <v>-25590608605</v>
      </c>
      <c r="R62" s="11"/>
      <c r="S62" s="11">
        <f t="shared" si="0"/>
        <v>-25590608605</v>
      </c>
      <c r="U62" s="12">
        <v>-7.46E-2</v>
      </c>
    </row>
    <row r="63" spans="1:21" x14ac:dyDescent="0.6">
      <c r="A63" s="5" t="s">
        <v>164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v>0</v>
      </c>
      <c r="K63" s="12">
        <v>0</v>
      </c>
      <c r="M63" s="11">
        <v>0</v>
      </c>
      <c r="N63" s="11"/>
      <c r="O63" s="11">
        <v>0</v>
      </c>
      <c r="P63" s="11"/>
      <c r="Q63" s="11">
        <v>-699617557</v>
      </c>
      <c r="R63" s="11"/>
      <c r="S63" s="11">
        <f t="shared" si="0"/>
        <v>-699617557</v>
      </c>
      <c r="U63" s="12">
        <v>-2E-3</v>
      </c>
    </row>
    <row r="64" spans="1:21" x14ac:dyDescent="0.6">
      <c r="A64" s="5" t="s">
        <v>166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v>0</v>
      </c>
      <c r="K64" s="12">
        <v>0</v>
      </c>
      <c r="M64" s="11">
        <v>0</v>
      </c>
      <c r="N64" s="11"/>
      <c r="O64" s="11">
        <v>0</v>
      </c>
      <c r="P64" s="11"/>
      <c r="Q64" s="11">
        <v>1450097925</v>
      </c>
      <c r="R64" s="11"/>
      <c r="S64" s="11">
        <f t="shared" si="0"/>
        <v>1450097925</v>
      </c>
      <c r="U64" s="12">
        <v>4.1999999999999997E-3</v>
      </c>
    </row>
    <row r="65" spans="1:21" x14ac:dyDescent="0.6">
      <c r="A65" s="5" t="s">
        <v>165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v>0</v>
      </c>
      <c r="K65" s="12">
        <v>0</v>
      </c>
      <c r="M65" s="11">
        <v>0</v>
      </c>
      <c r="N65" s="11"/>
      <c r="O65" s="11">
        <v>0</v>
      </c>
      <c r="P65" s="11"/>
      <c r="Q65" s="11">
        <v>-521062873</v>
      </c>
      <c r="R65" s="11"/>
      <c r="S65" s="11">
        <f t="shared" si="0"/>
        <v>-521062873</v>
      </c>
      <c r="U65" s="12">
        <v>-1.5E-3</v>
      </c>
    </row>
    <row r="66" spans="1:21" x14ac:dyDescent="0.6">
      <c r="A66" s="5" t="s">
        <v>167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v>0</v>
      </c>
      <c r="K66" s="12">
        <v>0</v>
      </c>
      <c r="M66" s="11">
        <v>0</v>
      </c>
      <c r="N66" s="11"/>
      <c r="O66" s="11">
        <v>0</v>
      </c>
      <c r="P66" s="11"/>
      <c r="Q66" s="11">
        <v>-389036414</v>
      </c>
      <c r="R66" s="11"/>
      <c r="S66" s="11">
        <f t="shared" si="0"/>
        <v>-389036414</v>
      </c>
      <c r="U66" s="12">
        <v>-1.1000000000000001E-3</v>
      </c>
    </row>
    <row r="67" spans="1:21" x14ac:dyDescent="0.6">
      <c r="A67" s="5" t="s">
        <v>35</v>
      </c>
      <c r="C67" s="11">
        <v>0</v>
      </c>
      <c r="D67" s="11"/>
      <c r="E67" s="11">
        <v>-12280493700</v>
      </c>
      <c r="F67" s="11"/>
      <c r="G67" s="11">
        <v>0</v>
      </c>
      <c r="H67" s="11"/>
      <c r="I67" s="11">
        <v>-12280493700</v>
      </c>
      <c r="K67" s="12">
        <v>-3.5299999999999998E-2</v>
      </c>
      <c r="M67" s="11">
        <v>7027796610</v>
      </c>
      <c r="N67" s="11"/>
      <c r="O67" s="11">
        <v>-14468397749</v>
      </c>
      <c r="P67" s="11"/>
      <c r="Q67" s="11">
        <v>-1244550576</v>
      </c>
      <c r="R67" s="11"/>
      <c r="S67" s="11">
        <f t="shared" si="0"/>
        <v>-8685151715</v>
      </c>
      <c r="U67" s="12">
        <v>-2.53E-2</v>
      </c>
    </row>
    <row r="68" spans="1:21" x14ac:dyDescent="0.6">
      <c r="A68" s="5" t="s">
        <v>168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v>0</v>
      </c>
      <c r="K68" s="12">
        <v>0</v>
      </c>
      <c r="M68" s="11">
        <v>0</v>
      </c>
      <c r="N68" s="11"/>
      <c r="O68" s="11">
        <v>0</v>
      </c>
      <c r="P68" s="11"/>
      <c r="Q68" s="11">
        <v>-10017592049</v>
      </c>
      <c r="R68" s="11"/>
      <c r="S68" s="11">
        <f t="shared" si="0"/>
        <v>-10017592049</v>
      </c>
      <c r="U68" s="12">
        <v>-2.92E-2</v>
      </c>
    </row>
    <row r="69" spans="1:21" x14ac:dyDescent="0.6">
      <c r="A69" s="5" t="s">
        <v>170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v>0</v>
      </c>
      <c r="K69" s="12">
        <v>0</v>
      </c>
      <c r="M69" s="11">
        <v>0</v>
      </c>
      <c r="N69" s="11"/>
      <c r="O69" s="11">
        <v>0</v>
      </c>
      <c r="P69" s="11"/>
      <c r="Q69" s="11">
        <v>-11267072188</v>
      </c>
      <c r="R69" s="11"/>
      <c r="S69" s="11">
        <f t="shared" si="0"/>
        <v>-11267072188</v>
      </c>
      <c r="U69" s="12">
        <v>-3.2899999999999999E-2</v>
      </c>
    </row>
    <row r="70" spans="1:21" x14ac:dyDescent="0.6">
      <c r="A70" s="5" t="s">
        <v>169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v>0</v>
      </c>
      <c r="K70" s="12">
        <v>0</v>
      </c>
      <c r="M70" s="11">
        <v>0</v>
      </c>
      <c r="N70" s="11"/>
      <c r="O70" s="11">
        <v>0</v>
      </c>
      <c r="P70" s="11"/>
      <c r="Q70" s="11">
        <v>10760015162</v>
      </c>
      <c r="R70" s="11"/>
      <c r="S70" s="11">
        <f t="shared" si="0"/>
        <v>10760015162</v>
      </c>
      <c r="U70" s="12">
        <v>3.1399999999999997E-2</v>
      </c>
    </row>
    <row r="71" spans="1:21" x14ac:dyDescent="0.6">
      <c r="A71" s="5" t="s">
        <v>172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v>0</v>
      </c>
      <c r="K71" s="12">
        <v>0</v>
      </c>
      <c r="M71" s="11">
        <v>0</v>
      </c>
      <c r="N71" s="11"/>
      <c r="O71" s="11">
        <v>0</v>
      </c>
      <c r="P71" s="11"/>
      <c r="Q71" s="11">
        <v>-2677443501</v>
      </c>
      <c r="R71" s="11"/>
      <c r="S71" s="11">
        <f t="shared" si="0"/>
        <v>-2677443501</v>
      </c>
      <c r="U71" s="12">
        <v>-7.7999999999999996E-3</v>
      </c>
    </row>
    <row r="72" spans="1:21" x14ac:dyDescent="0.6">
      <c r="A72" s="5" t="s">
        <v>171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v>0</v>
      </c>
      <c r="K72" s="12">
        <v>0</v>
      </c>
      <c r="M72" s="11">
        <v>0</v>
      </c>
      <c r="N72" s="11"/>
      <c r="O72" s="11">
        <v>0</v>
      </c>
      <c r="P72" s="11"/>
      <c r="Q72" s="11">
        <v>-4245803677</v>
      </c>
      <c r="R72" s="11"/>
      <c r="S72" s="11">
        <f t="shared" si="0"/>
        <v>-4245803677</v>
      </c>
      <c r="U72" s="12">
        <v>-1.24E-2</v>
      </c>
    </row>
    <row r="73" spans="1:21" x14ac:dyDescent="0.6">
      <c r="A73" s="5" t="s">
        <v>21</v>
      </c>
      <c r="C73" s="11">
        <v>0</v>
      </c>
      <c r="D73" s="11"/>
      <c r="E73" s="11">
        <v>-3680370720</v>
      </c>
      <c r="F73" s="11"/>
      <c r="G73" s="11">
        <v>0</v>
      </c>
      <c r="H73" s="11"/>
      <c r="I73" s="11">
        <v>-3680370720</v>
      </c>
      <c r="K73" s="12">
        <v>-1.06E-2</v>
      </c>
      <c r="M73" s="11">
        <v>0</v>
      </c>
      <c r="N73" s="11"/>
      <c r="O73" s="11">
        <v>-1334384222</v>
      </c>
      <c r="P73" s="11"/>
      <c r="Q73" s="11">
        <v>-12922042218</v>
      </c>
      <c r="R73" s="11"/>
      <c r="S73" s="11">
        <f t="shared" ref="S73:S97" si="1">M73+O73+Q73</f>
        <v>-14256426440</v>
      </c>
      <c r="U73" s="12">
        <v>-4.1599999999999998E-2</v>
      </c>
    </row>
    <row r="74" spans="1:21" x14ac:dyDescent="0.6">
      <c r="A74" s="5" t="s">
        <v>135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v>0</v>
      </c>
      <c r="K74" s="12">
        <v>0</v>
      </c>
      <c r="M74" s="11">
        <v>71802500</v>
      </c>
      <c r="N74" s="11"/>
      <c r="O74" s="11">
        <v>0</v>
      </c>
      <c r="P74" s="11"/>
      <c r="Q74" s="11">
        <v>495864898</v>
      </c>
      <c r="R74" s="11"/>
      <c r="S74" s="11">
        <f t="shared" si="1"/>
        <v>567667398</v>
      </c>
      <c r="U74" s="12">
        <v>1.6999999999999999E-3</v>
      </c>
    </row>
    <row r="75" spans="1:21" x14ac:dyDescent="0.6">
      <c r="A75" s="5" t="s">
        <v>173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v>0</v>
      </c>
      <c r="K75" s="12">
        <v>0</v>
      </c>
      <c r="M75" s="11">
        <v>0</v>
      </c>
      <c r="N75" s="11"/>
      <c r="O75" s="11">
        <v>0</v>
      </c>
      <c r="P75" s="11"/>
      <c r="Q75" s="11">
        <f>198679116-32</f>
        <v>198679084</v>
      </c>
      <c r="R75" s="11"/>
      <c r="S75" s="11">
        <f t="shared" si="1"/>
        <v>198679084</v>
      </c>
      <c r="U75" s="12">
        <v>5.9999999999999995E-4</v>
      </c>
    </row>
    <row r="76" spans="1:21" x14ac:dyDescent="0.6">
      <c r="A76" s="5" t="s">
        <v>39</v>
      </c>
      <c r="C76" s="11">
        <v>0</v>
      </c>
      <c r="D76" s="11"/>
      <c r="E76" s="11">
        <v>-5308227000</v>
      </c>
      <c r="F76" s="11"/>
      <c r="G76" s="11">
        <v>0</v>
      </c>
      <c r="H76" s="11"/>
      <c r="I76" s="11">
        <v>-5308227000</v>
      </c>
      <c r="K76" s="12">
        <v>-1.5299999999999999E-2</v>
      </c>
      <c r="M76" s="11">
        <v>11734762224</v>
      </c>
      <c r="N76" s="11"/>
      <c r="O76" s="11">
        <v>18075147866</v>
      </c>
      <c r="P76" s="11"/>
      <c r="Q76" s="11">
        <v>0</v>
      </c>
      <c r="R76" s="11"/>
      <c r="S76" s="11">
        <f t="shared" si="1"/>
        <v>29809910090</v>
      </c>
      <c r="U76" s="12">
        <v>8.6900000000000005E-2</v>
      </c>
    </row>
    <row r="77" spans="1:21" x14ac:dyDescent="0.6">
      <c r="A77" s="5" t="s">
        <v>38</v>
      </c>
      <c r="C77" s="11">
        <v>0</v>
      </c>
      <c r="D77" s="11"/>
      <c r="E77" s="11">
        <v>-34724269054</v>
      </c>
      <c r="F77" s="11"/>
      <c r="G77" s="11">
        <v>0</v>
      </c>
      <c r="H77" s="11"/>
      <c r="I77" s="11">
        <v>-34724269054</v>
      </c>
      <c r="K77" s="12">
        <v>-9.9900000000000003E-2</v>
      </c>
      <c r="M77" s="11">
        <v>2301497098</v>
      </c>
      <c r="N77" s="11"/>
      <c r="O77" s="11">
        <v>-74345713526</v>
      </c>
      <c r="P77" s="11"/>
      <c r="Q77" s="11">
        <v>0</v>
      </c>
      <c r="R77" s="11"/>
      <c r="S77" s="11">
        <f t="shared" si="1"/>
        <v>-72044216428</v>
      </c>
      <c r="U77" s="12">
        <v>-0.21</v>
      </c>
    </row>
    <row r="78" spans="1:21" x14ac:dyDescent="0.6">
      <c r="A78" s="5" t="s">
        <v>40</v>
      </c>
      <c r="C78" s="11">
        <v>0</v>
      </c>
      <c r="D78" s="11"/>
      <c r="E78" s="11">
        <v>-41036869125</v>
      </c>
      <c r="F78" s="11"/>
      <c r="G78" s="11">
        <v>0</v>
      </c>
      <c r="H78" s="11"/>
      <c r="I78" s="11">
        <v>-41036869125</v>
      </c>
      <c r="K78" s="12">
        <v>-0.1181</v>
      </c>
      <c r="M78" s="11">
        <v>6640000000</v>
      </c>
      <c r="N78" s="11"/>
      <c r="O78" s="11">
        <v>-14135344571</v>
      </c>
      <c r="P78" s="11"/>
      <c r="Q78" s="11">
        <v>0</v>
      </c>
      <c r="R78" s="11"/>
      <c r="S78" s="11">
        <f t="shared" si="1"/>
        <v>-7495344571</v>
      </c>
      <c r="U78" s="12">
        <v>-2.1899999999999999E-2</v>
      </c>
    </row>
    <row r="79" spans="1:21" x14ac:dyDescent="0.6">
      <c r="A79" s="5" t="s">
        <v>48</v>
      </c>
      <c r="C79" s="11">
        <v>0</v>
      </c>
      <c r="D79" s="11"/>
      <c r="E79" s="11">
        <v>-2358703537</v>
      </c>
      <c r="F79" s="11"/>
      <c r="G79" s="11">
        <v>0</v>
      </c>
      <c r="H79" s="11"/>
      <c r="I79" s="11">
        <v>-2358703537</v>
      </c>
      <c r="K79" s="12">
        <v>-6.7999999999999996E-3</v>
      </c>
      <c r="M79" s="11">
        <v>1138134842</v>
      </c>
      <c r="N79" s="11"/>
      <c r="O79" s="11">
        <v>-21562239073</v>
      </c>
      <c r="P79" s="11"/>
      <c r="Q79" s="11">
        <v>0</v>
      </c>
      <c r="R79" s="11"/>
      <c r="S79" s="11">
        <f t="shared" si="1"/>
        <v>-20424104231</v>
      </c>
      <c r="U79" s="12">
        <v>-5.96E-2</v>
      </c>
    </row>
    <row r="80" spans="1:21" x14ac:dyDescent="0.6">
      <c r="A80" s="5" t="s">
        <v>64</v>
      </c>
      <c r="C80" s="11">
        <v>0</v>
      </c>
      <c r="D80" s="11"/>
      <c r="E80" s="11">
        <v>-7989852183</v>
      </c>
      <c r="F80" s="11"/>
      <c r="G80" s="11">
        <v>0</v>
      </c>
      <c r="H80" s="11"/>
      <c r="I80" s="11">
        <v>-7989852183</v>
      </c>
      <c r="K80" s="12">
        <v>-2.3E-2</v>
      </c>
      <c r="M80" s="11">
        <v>0</v>
      </c>
      <c r="N80" s="11"/>
      <c r="O80" s="11">
        <v>-7989852183</v>
      </c>
      <c r="P80" s="11"/>
      <c r="Q80" s="11">
        <v>0</v>
      </c>
      <c r="R80" s="11"/>
      <c r="S80" s="11">
        <f t="shared" si="1"/>
        <v>-7989852183</v>
      </c>
      <c r="U80" s="12">
        <v>-2.3300000000000001E-2</v>
      </c>
    </row>
    <row r="81" spans="1:21" x14ac:dyDescent="0.6">
      <c r="A81" s="5" t="s">
        <v>23</v>
      </c>
      <c r="C81" s="11">
        <v>0</v>
      </c>
      <c r="D81" s="11"/>
      <c r="E81" s="11">
        <v>-213223725</v>
      </c>
      <c r="F81" s="11"/>
      <c r="G81" s="11">
        <v>0</v>
      </c>
      <c r="H81" s="11"/>
      <c r="I81" s="11">
        <v>-213223725</v>
      </c>
      <c r="K81" s="12">
        <v>-5.9999999999999995E-4</v>
      </c>
      <c r="M81" s="11">
        <v>0</v>
      </c>
      <c r="N81" s="11"/>
      <c r="O81" s="11">
        <v>3291761225</v>
      </c>
      <c r="P81" s="11"/>
      <c r="Q81" s="11">
        <v>0</v>
      </c>
      <c r="R81" s="11"/>
      <c r="S81" s="11">
        <f t="shared" si="1"/>
        <v>3291761225</v>
      </c>
      <c r="U81" s="12">
        <v>9.5999999999999992E-3</v>
      </c>
    </row>
    <row r="82" spans="1:21" x14ac:dyDescent="0.6">
      <c r="A82" s="5" t="s">
        <v>22</v>
      </c>
      <c r="C82" s="11">
        <v>0</v>
      </c>
      <c r="D82" s="11"/>
      <c r="E82" s="11">
        <v>165153365</v>
      </c>
      <c r="F82" s="11"/>
      <c r="G82" s="11">
        <v>0</v>
      </c>
      <c r="H82" s="11"/>
      <c r="I82" s="11">
        <v>165153365</v>
      </c>
      <c r="K82" s="12">
        <v>5.0000000000000001E-4</v>
      </c>
      <c r="M82" s="11">
        <v>0</v>
      </c>
      <c r="N82" s="11"/>
      <c r="O82" s="11">
        <v>1519565241</v>
      </c>
      <c r="P82" s="11"/>
      <c r="Q82" s="11">
        <v>0</v>
      </c>
      <c r="R82" s="11"/>
      <c r="S82" s="11">
        <f t="shared" si="1"/>
        <v>1519565241</v>
      </c>
      <c r="U82" s="12">
        <v>4.4000000000000003E-3</v>
      </c>
    </row>
    <row r="83" spans="1:21" x14ac:dyDescent="0.6">
      <c r="A83" s="5" t="s">
        <v>63</v>
      </c>
      <c r="C83" s="11">
        <v>0</v>
      </c>
      <c r="D83" s="11"/>
      <c r="E83" s="11">
        <v>3474588124</v>
      </c>
      <c r="F83" s="11"/>
      <c r="G83" s="11">
        <v>0</v>
      </c>
      <c r="H83" s="11"/>
      <c r="I83" s="11">
        <v>3474588124</v>
      </c>
      <c r="K83" s="12">
        <v>0.01</v>
      </c>
      <c r="M83" s="11">
        <v>0</v>
      </c>
      <c r="N83" s="11"/>
      <c r="O83" s="11">
        <v>3474588124</v>
      </c>
      <c r="P83" s="11"/>
      <c r="Q83" s="11">
        <v>0</v>
      </c>
      <c r="R83" s="11"/>
      <c r="S83" s="11">
        <f t="shared" si="1"/>
        <v>3474588124</v>
      </c>
      <c r="U83" s="12">
        <v>1.01E-2</v>
      </c>
    </row>
    <row r="84" spans="1:21" x14ac:dyDescent="0.6">
      <c r="A84" s="5" t="s">
        <v>66</v>
      </c>
      <c r="C84" s="11">
        <v>0</v>
      </c>
      <c r="D84" s="11"/>
      <c r="E84" s="11">
        <v>1532905780</v>
      </c>
      <c r="F84" s="11"/>
      <c r="G84" s="11">
        <v>0</v>
      </c>
      <c r="H84" s="11"/>
      <c r="I84" s="11">
        <v>1532905780</v>
      </c>
      <c r="K84" s="12">
        <v>4.4000000000000003E-3</v>
      </c>
      <c r="M84" s="11">
        <v>0</v>
      </c>
      <c r="N84" s="11"/>
      <c r="O84" s="11">
        <v>1532905780</v>
      </c>
      <c r="P84" s="11"/>
      <c r="Q84" s="11">
        <v>0</v>
      </c>
      <c r="R84" s="11"/>
      <c r="S84" s="11">
        <f t="shared" si="1"/>
        <v>1532905780</v>
      </c>
      <c r="U84" s="12">
        <v>4.4999999999999997E-3</v>
      </c>
    </row>
    <row r="85" spans="1:21" x14ac:dyDescent="0.6">
      <c r="A85" s="5" t="s">
        <v>61</v>
      </c>
      <c r="C85" s="11">
        <v>0</v>
      </c>
      <c r="D85" s="11"/>
      <c r="E85" s="11">
        <v>1220346278</v>
      </c>
      <c r="F85" s="11"/>
      <c r="G85" s="11">
        <v>0</v>
      </c>
      <c r="H85" s="11"/>
      <c r="I85" s="11">
        <v>1220346278</v>
      </c>
      <c r="K85" s="12">
        <v>3.5000000000000001E-3</v>
      </c>
      <c r="M85" s="11">
        <v>0</v>
      </c>
      <c r="N85" s="11"/>
      <c r="O85" s="11">
        <v>1220346278</v>
      </c>
      <c r="P85" s="11"/>
      <c r="Q85" s="11">
        <v>0</v>
      </c>
      <c r="R85" s="11"/>
      <c r="S85" s="11">
        <f t="shared" si="1"/>
        <v>1220346278</v>
      </c>
      <c r="U85" s="12">
        <v>3.5999999999999999E-3</v>
      </c>
    </row>
    <row r="86" spans="1:21" x14ac:dyDescent="0.6">
      <c r="A86" s="5" t="s">
        <v>59</v>
      </c>
      <c r="C86" s="11">
        <v>0</v>
      </c>
      <c r="D86" s="11"/>
      <c r="E86" s="11">
        <v>528344734</v>
      </c>
      <c r="F86" s="11"/>
      <c r="G86" s="11">
        <v>0</v>
      </c>
      <c r="H86" s="11"/>
      <c r="I86" s="11">
        <v>528344734</v>
      </c>
      <c r="K86" s="12">
        <v>1.5E-3</v>
      </c>
      <c r="M86" s="11">
        <v>0</v>
      </c>
      <c r="N86" s="11"/>
      <c r="O86" s="11">
        <v>528344734</v>
      </c>
      <c r="P86" s="11"/>
      <c r="Q86" s="11">
        <v>0</v>
      </c>
      <c r="R86" s="11"/>
      <c r="S86" s="11">
        <f t="shared" si="1"/>
        <v>528344734</v>
      </c>
      <c r="U86" s="12">
        <v>1.5E-3</v>
      </c>
    </row>
    <row r="87" spans="1:21" x14ac:dyDescent="0.6">
      <c r="A87" s="5" t="s">
        <v>62</v>
      </c>
      <c r="C87" s="11">
        <v>0</v>
      </c>
      <c r="D87" s="11"/>
      <c r="E87" s="11">
        <v>1526111</v>
      </c>
      <c r="F87" s="11"/>
      <c r="G87" s="11">
        <v>0</v>
      </c>
      <c r="H87" s="11"/>
      <c r="I87" s="11">
        <v>1526111</v>
      </c>
      <c r="K87" s="12">
        <v>0</v>
      </c>
      <c r="M87" s="11">
        <v>0</v>
      </c>
      <c r="N87" s="11"/>
      <c r="O87" s="11">
        <v>1526111</v>
      </c>
      <c r="P87" s="11"/>
      <c r="Q87" s="11">
        <v>0</v>
      </c>
      <c r="R87" s="11"/>
      <c r="S87" s="11">
        <f t="shared" si="1"/>
        <v>1526111</v>
      </c>
      <c r="U87" s="12">
        <v>0</v>
      </c>
    </row>
    <row r="88" spans="1:21" x14ac:dyDescent="0.6">
      <c r="A88" s="5" t="s">
        <v>52</v>
      </c>
      <c r="C88" s="11">
        <v>0</v>
      </c>
      <c r="D88" s="11"/>
      <c r="E88" s="11">
        <v>-3411579600</v>
      </c>
      <c r="F88" s="11"/>
      <c r="G88" s="11">
        <v>0</v>
      </c>
      <c r="H88" s="11"/>
      <c r="I88" s="11">
        <v>-3411579600</v>
      </c>
      <c r="K88" s="12">
        <v>-9.7999999999999997E-3</v>
      </c>
      <c r="M88" s="11">
        <v>0</v>
      </c>
      <c r="N88" s="11"/>
      <c r="O88" s="11">
        <v>-2312659649</v>
      </c>
      <c r="P88" s="11"/>
      <c r="Q88" s="11">
        <v>0</v>
      </c>
      <c r="R88" s="11"/>
      <c r="S88" s="11">
        <f t="shared" si="1"/>
        <v>-2312659649</v>
      </c>
      <c r="U88" s="12">
        <v>-6.7000000000000002E-3</v>
      </c>
    </row>
    <row r="89" spans="1:21" x14ac:dyDescent="0.6">
      <c r="A89" s="5" t="s">
        <v>24</v>
      </c>
      <c r="C89" s="11">
        <v>0</v>
      </c>
      <c r="D89" s="11"/>
      <c r="E89" s="11">
        <v>-1584176480</v>
      </c>
      <c r="F89" s="11"/>
      <c r="G89" s="11">
        <v>0</v>
      </c>
      <c r="H89" s="11"/>
      <c r="I89" s="11">
        <v>-1584176480</v>
      </c>
      <c r="K89" s="12">
        <v>-4.4999999999999997E-3</v>
      </c>
      <c r="M89" s="11">
        <v>0</v>
      </c>
      <c r="N89" s="11"/>
      <c r="O89" s="11">
        <v>2559726552</v>
      </c>
      <c r="P89" s="11"/>
      <c r="Q89" s="11">
        <v>0</v>
      </c>
      <c r="R89" s="11"/>
      <c r="S89" s="11">
        <f t="shared" si="1"/>
        <v>2559726552</v>
      </c>
      <c r="U89" s="12">
        <v>7.4999999999999997E-3</v>
      </c>
    </row>
    <row r="90" spans="1:21" x14ac:dyDescent="0.6">
      <c r="A90" s="5" t="s">
        <v>69</v>
      </c>
      <c r="C90" s="11">
        <v>0</v>
      </c>
      <c r="D90" s="11"/>
      <c r="E90" s="11">
        <v>-7014140815</v>
      </c>
      <c r="F90" s="11"/>
      <c r="G90" s="11">
        <v>0</v>
      </c>
      <c r="H90" s="11"/>
      <c r="I90" s="11">
        <v>-7014140815</v>
      </c>
      <c r="K90" s="12">
        <v>-2.0199999999999999E-2</v>
      </c>
      <c r="M90" s="11">
        <v>0</v>
      </c>
      <c r="N90" s="11"/>
      <c r="O90" s="11">
        <v>-7014140815</v>
      </c>
      <c r="P90" s="11"/>
      <c r="Q90" s="11">
        <v>0</v>
      </c>
      <c r="R90" s="11"/>
      <c r="S90" s="11">
        <f t="shared" si="1"/>
        <v>-7014140815</v>
      </c>
      <c r="U90" s="12">
        <v>-2.35E-2</v>
      </c>
    </row>
    <row r="91" spans="1:21" x14ac:dyDescent="0.6">
      <c r="A91" s="5" t="s">
        <v>29</v>
      </c>
      <c r="C91" s="11">
        <v>0</v>
      </c>
      <c r="D91" s="11"/>
      <c r="E91" s="11">
        <v>-963788681</v>
      </c>
      <c r="F91" s="11"/>
      <c r="G91" s="11">
        <v>0</v>
      </c>
      <c r="H91" s="11"/>
      <c r="I91" s="11">
        <v>-963788681</v>
      </c>
      <c r="K91" s="12">
        <v>-2.8E-3</v>
      </c>
      <c r="M91" s="11">
        <v>0</v>
      </c>
      <c r="N91" s="11"/>
      <c r="O91" s="11">
        <v>-497472459</v>
      </c>
      <c r="P91" s="11"/>
      <c r="Q91" s="11">
        <v>0</v>
      </c>
      <c r="R91" s="11"/>
      <c r="S91" s="11">
        <f t="shared" si="1"/>
        <v>-497472459</v>
      </c>
      <c r="U91" s="12">
        <v>1.5E-3</v>
      </c>
    </row>
    <row r="92" spans="1:21" x14ac:dyDescent="0.6">
      <c r="A92" s="5" t="s">
        <v>57</v>
      </c>
      <c r="C92" s="11">
        <v>0</v>
      </c>
      <c r="D92" s="11"/>
      <c r="E92" s="11">
        <v>-761254</v>
      </c>
      <c r="F92" s="11"/>
      <c r="G92" s="11">
        <v>0</v>
      </c>
      <c r="H92" s="11"/>
      <c r="I92" s="11">
        <v>-761254</v>
      </c>
      <c r="K92" s="12">
        <v>0</v>
      </c>
      <c r="M92" s="11">
        <v>0</v>
      </c>
      <c r="N92" s="11"/>
      <c r="O92" s="11">
        <v>-761254</v>
      </c>
      <c r="P92" s="11"/>
      <c r="Q92" s="11">
        <v>0</v>
      </c>
      <c r="R92" s="11"/>
      <c r="S92" s="11">
        <f t="shared" si="1"/>
        <v>-761254</v>
      </c>
      <c r="U92" s="12">
        <v>0</v>
      </c>
    </row>
    <row r="93" spans="1:21" x14ac:dyDescent="0.6">
      <c r="A93" s="5" t="s">
        <v>58</v>
      </c>
      <c r="C93" s="11">
        <v>0</v>
      </c>
      <c r="D93" s="11"/>
      <c r="E93" s="11">
        <v>298323289</v>
      </c>
      <c r="F93" s="11"/>
      <c r="G93" s="11">
        <v>0</v>
      </c>
      <c r="H93" s="11"/>
      <c r="I93" s="11">
        <v>298323289</v>
      </c>
      <c r="K93" s="12">
        <v>8.9999999999999998E-4</v>
      </c>
      <c r="M93" s="11">
        <v>0</v>
      </c>
      <c r="N93" s="11"/>
      <c r="O93" s="11">
        <v>298323289</v>
      </c>
      <c r="P93" s="11"/>
      <c r="Q93" s="11">
        <v>0</v>
      </c>
      <c r="R93" s="11"/>
      <c r="S93" s="11">
        <f t="shared" si="1"/>
        <v>298323289</v>
      </c>
      <c r="U93" s="12">
        <v>8.9999999999999998E-4</v>
      </c>
    </row>
    <row r="94" spans="1:21" x14ac:dyDescent="0.6">
      <c r="A94" s="5" t="s">
        <v>42</v>
      </c>
      <c r="C94" s="11">
        <v>0</v>
      </c>
      <c r="D94" s="11"/>
      <c r="E94" s="11">
        <v>-10838804297</v>
      </c>
      <c r="F94" s="11"/>
      <c r="G94" s="11">
        <v>0</v>
      </c>
      <c r="H94" s="11"/>
      <c r="I94" s="11">
        <v>-10838804297</v>
      </c>
      <c r="K94" s="12">
        <v>-3.1199999999999999E-2</v>
      </c>
      <c r="M94" s="11">
        <v>0</v>
      </c>
      <c r="N94" s="11"/>
      <c r="O94" s="11">
        <v>-6333390023</v>
      </c>
      <c r="P94" s="11"/>
      <c r="Q94" s="11">
        <v>0</v>
      </c>
      <c r="R94" s="11"/>
      <c r="S94" s="11">
        <f t="shared" si="1"/>
        <v>-6333390023</v>
      </c>
      <c r="U94" s="12">
        <v>-1.8499999999999999E-2</v>
      </c>
    </row>
    <row r="95" spans="1:21" x14ac:dyDescent="0.6">
      <c r="A95" s="5" t="s">
        <v>67</v>
      </c>
      <c r="C95" s="11">
        <v>0</v>
      </c>
      <c r="D95" s="11"/>
      <c r="E95" s="11">
        <v>-14739722244</v>
      </c>
      <c r="F95" s="11"/>
      <c r="G95" s="11">
        <v>0</v>
      </c>
      <c r="H95" s="11"/>
      <c r="I95" s="11">
        <v>-14739722244</v>
      </c>
      <c r="K95" s="12">
        <v>-4.24E-2</v>
      </c>
      <c r="M95" s="11">
        <v>0</v>
      </c>
      <c r="N95" s="11"/>
      <c r="O95" s="11">
        <v>-14739722244</v>
      </c>
      <c r="P95" s="11"/>
      <c r="Q95" s="11">
        <v>0</v>
      </c>
      <c r="R95" s="11"/>
      <c r="S95" s="11">
        <f t="shared" si="1"/>
        <v>-14739722244</v>
      </c>
      <c r="U95" s="12">
        <v>-4.2999999999999997E-2</v>
      </c>
    </row>
    <row r="96" spans="1:21" x14ac:dyDescent="0.6">
      <c r="A96" s="5" t="s">
        <v>26</v>
      </c>
      <c r="C96" s="11">
        <v>0</v>
      </c>
      <c r="D96" s="11"/>
      <c r="E96" s="11">
        <v>-9285122429</v>
      </c>
      <c r="F96" s="11"/>
      <c r="G96" s="11">
        <v>0</v>
      </c>
      <c r="H96" s="11"/>
      <c r="I96" s="11">
        <v>-9285122429</v>
      </c>
      <c r="K96" s="12">
        <v>-2.6700000000000002E-2</v>
      </c>
      <c r="M96" s="11">
        <v>0</v>
      </c>
      <c r="N96" s="11"/>
      <c r="O96" s="11">
        <v>6690313893</v>
      </c>
      <c r="P96" s="11"/>
      <c r="Q96" s="11">
        <v>0</v>
      </c>
      <c r="R96" s="11"/>
      <c r="S96" s="11">
        <f t="shared" si="1"/>
        <v>6690313893</v>
      </c>
      <c r="U96" s="12">
        <v>1.95E-2</v>
      </c>
    </row>
    <row r="97" spans="1:23" x14ac:dyDescent="0.6">
      <c r="A97" s="5" t="s">
        <v>43</v>
      </c>
      <c r="C97" s="11">
        <v>0</v>
      </c>
      <c r="D97" s="11"/>
      <c r="E97" s="11">
        <f>1136920020-22</f>
        <v>1136919998</v>
      </c>
      <c r="F97" s="11"/>
      <c r="G97" s="11">
        <v>0</v>
      </c>
      <c r="H97" s="11"/>
      <c r="I97" s="11">
        <f>1136920020-22</f>
        <v>1136919998</v>
      </c>
      <c r="K97" s="12">
        <v>3.3E-3</v>
      </c>
      <c r="M97" s="11">
        <v>0</v>
      </c>
      <c r="N97" s="11"/>
      <c r="O97" s="11">
        <f>902558597-13</f>
        <v>902558584</v>
      </c>
      <c r="P97" s="11"/>
      <c r="Q97" s="11">
        <v>0</v>
      </c>
      <c r="R97" s="11"/>
      <c r="S97" s="11">
        <f t="shared" si="1"/>
        <v>902558584</v>
      </c>
      <c r="U97" s="12">
        <v>2.5999999999999999E-3</v>
      </c>
    </row>
    <row r="98" spans="1:23" ht="24.75" thickBot="1" x14ac:dyDescent="0.65">
      <c r="C98" s="21">
        <f>SUM(C8:C97)</f>
        <v>0</v>
      </c>
      <c r="E98" s="14">
        <f>SUM(E8:E97)</f>
        <v>-389616654860</v>
      </c>
      <c r="G98" s="14">
        <f>SUM(G8:G97)</f>
        <v>39421398430</v>
      </c>
      <c r="I98" s="14">
        <f>SUM(I8:I97)</f>
        <v>-350195256430</v>
      </c>
      <c r="K98" s="15">
        <f>SUM(K8:K97)</f>
        <v>-1.0075000000000003</v>
      </c>
      <c r="M98" s="14">
        <f>SUM(M8:M97)</f>
        <v>113351987940</v>
      </c>
      <c r="O98" s="14">
        <f>SUM(O8:O97)</f>
        <v>-175765271075</v>
      </c>
      <c r="Q98" s="14">
        <f>SUM(Q8:Q97)</f>
        <v>-307469470953</v>
      </c>
      <c r="S98" s="14">
        <f>SUM(S8:S97)</f>
        <v>-369882754088</v>
      </c>
      <c r="U98" s="15">
        <f>SUM(U8:U97)</f>
        <v>-1.0783999999999998</v>
      </c>
      <c r="W98" s="69"/>
    </row>
    <row r="99" spans="1:23" ht="24.75" thickTop="1" x14ac:dyDescent="0.6">
      <c r="E99" s="60"/>
      <c r="F99" s="60"/>
      <c r="G99" s="60"/>
      <c r="H99" s="60"/>
      <c r="I99" s="61"/>
      <c r="J99" s="60"/>
      <c r="K99" s="65"/>
      <c r="O99" s="11"/>
      <c r="V99" s="1"/>
    </row>
    <row r="100" spans="1:23" x14ac:dyDescent="0.6">
      <c r="I100" s="63"/>
      <c r="O100" s="11"/>
      <c r="Q100" s="11"/>
      <c r="S100" s="63"/>
      <c r="V100" s="1"/>
    </row>
    <row r="101" spans="1:23" x14ac:dyDescent="0.6">
      <c r="I101" s="24"/>
      <c r="K101" s="63"/>
      <c r="O101" s="11"/>
    </row>
    <row r="102" spans="1:23" x14ac:dyDescent="0.6">
      <c r="K102" s="24"/>
    </row>
    <row r="104" spans="1:23" x14ac:dyDescent="0.6">
      <c r="I104" s="22"/>
    </row>
    <row r="105" spans="1:23" x14ac:dyDescent="0.6">
      <c r="I105" s="11"/>
      <c r="K105" s="5"/>
      <c r="M105" s="11"/>
    </row>
    <row r="106" spans="1:23" x14ac:dyDescent="0.6">
      <c r="I106" s="11"/>
      <c r="K106" s="5"/>
      <c r="M106" s="11"/>
    </row>
    <row r="107" spans="1:23" x14ac:dyDescent="0.6">
      <c r="I107" s="11"/>
      <c r="K107" s="5"/>
      <c r="M107" s="11"/>
    </row>
    <row r="108" spans="1:23" x14ac:dyDescent="0.6">
      <c r="I108" s="11"/>
      <c r="K108" s="5"/>
      <c r="M108" s="11"/>
    </row>
    <row r="109" spans="1:23" x14ac:dyDescent="0.6">
      <c r="I109" s="11"/>
      <c r="K109" s="5"/>
      <c r="M109" s="11"/>
    </row>
    <row r="110" spans="1:23" x14ac:dyDescent="0.6">
      <c r="I110" s="11"/>
      <c r="K110" s="5"/>
      <c r="M110" s="11"/>
    </row>
    <row r="111" spans="1:23" x14ac:dyDescent="0.6">
      <c r="I111" s="11"/>
      <c r="K111" s="5"/>
      <c r="M111" s="11"/>
    </row>
    <row r="112" spans="1:23" x14ac:dyDescent="0.6">
      <c r="I112" s="22"/>
      <c r="K112" s="5"/>
      <c r="M112" s="11"/>
    </row>
    <row r="113" spans="9:13" x14ac:dyDescent="0.6">
      <c r="I113" s="11"/>
      <c r="K113" s="5"/>
      <c r="M113" s="11"/>
    </row>
    <row r="114" spans="9:13" x14ac:dyDescent="0.6">
      <c r="I114" s="22"/>
      <c r="K114" s="5"/>
      <c r="M114" s="11"/>
    </row>
    <row r="115" spans="9:13" x14ac:dyDescent="0.6">
      <c r="I115" s="11"/>
      <c r="K115" s="5"/>
      <c r="M115" s="11"/>
    </row>
    <row r="116" spans="9:13" x14ac:dyDescent="0.6">
      <c r="I116" s="22"/>
      <c r="K116" s="5"/>
      <c r="M116" s="11"/>
    </row>
    <row r="117" spans="9:13" x14ac:dyDescent="0.6">
      <c r="I117" s="11"/>
      <c r="K117" s="5"/>
      <c r="M117" s="11"/>
    </row>
    <row r="118" spans="9:13" x14ac:dyDescent="0.6">
      <c r="I118" s="11"/>
      <c r="K118" s="5"/>
      <c r="M118" s="11"/>
    </row>
    <row r="119" spans="9:13" x14ac:dyDescent="0.6">
      <c r="I119" s="22"/>
      <c r="K119" s="5"/>
      <c r="M119" s="11"/>
    </row>
    <row r="120" spans="9:13" x14ac:dyDescent="0.6">
      <c r="I120" s="11"/>
      <c r="K120" s="5"/>
      <c r="M120" s="11"/>
    </row>
    <row r="121" spans="9:13" x14ac:dyDescent="0.6">
      <c r="I121" s="11"/>
      <c r="K121" s="5"/>
      <c r="M121" s="11"/>
    </row>
    <row r="122" spans="9:13" x14ac:dyDescent="0.6">
      <c r="I122" s="22"/>
      <c r="K122" s="5"/>
      <c r="M122" s="11"/>
    </row>
    <row r="123" spans="9:13" x14ac:dyDescent="0.6">
      <c r="I123" s="11"/>
      <c r="K123" s="5"/>
      <c r="M123" s="11"/>
    </row>
    <row r="124" spans="9:13" x14ac:dyDescent="0.6">
      <c r="I124" s="11"/>
      <c r="K124" s="5"/>
      <c r="M124" s="11"/>
    </row>
    <row r="125" spans="9:13" x14ac:dyDescent="0.6">
      <c r="I125" s="11"/>
      <c r="K125" s="5"/>
      <c r="M125" s="11"/>
    </row>
    <row r="126" spans="9:13" x14ac:dyDescent="0.6">
      <c r="I126" s="11"/>
      <c r="K126" s="5"/>
      <c r="M126" s="11"/>
    </row>
    <row r="127" spans="9:13" x14ac:dyDescent="0.6">
      <c r="I127" s="22"/>
      <c r="K127" s="5"/>
      <c r="M127" s="11"/>
    </row>
    <row r="128" spans="9:13" x14ac:dyDescent="0.6">
      <c r="I128" s="11"/>
      <c r="K128" s="5"/>
      <c r="M128" s="11"/>
    </row>
    <row r="129" spans="9:13" x14ac:dyDescent="0.6">
      <c r="I129" s="11"/>
      <c r="K129" s="5"/>
      <c r="M129" s="11"/>
    </row>
    <row r="130" spans="9:13" x14ac:dyDescent="0.6">
      <c r="I130" s="11"/>
      <c r="K130" s="5"/>
      <c r="M130" s="11"/>
    </row>
    <row r="131" spans="9:13" x14ac:dyDescent="0.6">
      <c r="K131" s="5"/>
      <c r="M131" s="11"/>
    </row>
    <row r="132" spans="9:13" x14ac:dyDescent="0.6">
      <c r="M132" s="11"/>
    </row>
  </sheetData>
  <sortState xmlns:xlrd2="http://schemas.microsoft.com/office/spreadsheetml/2017/richdata2" ref="I104:I130">
    <sortCondition ref="I104"/>
  </sortState>
  <mergeCells count="14">
    <mergeCell ref="A2:U2"/>
    <mergeCell ref="A3:U3"/>
    <mergeCell ref="A4:U4"/>
    <mergeCell ref="S7"/>
    <mergeCell ref="M6:U6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66"/>
  <sheetViews>
    <sheetView rightToLeft="1" topLeftCell="A3" zoomScaleNormal="100" workbookViewId="0">
      <selection activeCell="G9" sqref="G9"/>
    </sheetView>
  </sheetViews>
  <sheetFormatPr defaultRowHeight="18.75" x14ac:dyDescent="0.45"/>
  <cols>
    <col min="1" max="1" width="19.8554687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3.570312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23.5703125" style="1" bestFit="1" customWidth="1"/>
    <col min="10" max="10" width="1" style="1" customWidth="1"/>
    <col min="11" max="11" width="20.7109375" style="1" bestFit="1" customWidth="1"/>
    <col min="12" max="16384" width="9.140625" style="1"/>
  </cols>
  <sheetData>
    <row r="2" spans="1:11" ht="27.75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7.75" x14ac:dyDescent="0.45">
      <c r="A3" s="34" t="s">
        <v>101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7.75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ht="27.75" x14ac:dyDescent="0.45">
      <c r="A6" s="35" t="s">
        <v>178</v>
      </c>
      <c r="B6" s="35" t="s">
        <v>178</v>
      </c>
      <c r="C6" s="35" t="s">
        <v>178</v>
      </c>
      <c r="D6" s="5"/>
      <c r="E6" s="35" t="s">
        <v>103</v>
      </c>
      <c r="F6" s="35" t="s">
        <v>103</v>
      </c>
      <c r="G6" s="35" t="s">
        <v>103</v>
      </c>
      <c r="H6" s="5"/>
      <c r="I6" s="35" t="s">
        <v>104</v>
      </c>
      <c r="J6" s="35" t="s">
        <v>104</v>
      </c>
      <c r="K6" s="35" t="s">
        <v>104</v>
      </c>
    </row>
    <row r="7" spans="1:11" ht="69.75" customHeight="1" x14ac:dyDescent="0.45">
      <c r="A7" s="35" t="s">
        <v>179</v>
      </c>
      <c r="B7" s="5"/>
      <c r="C7" s="35" t="s">
        <v>76</v>
      </c>
      <c r="D7" s="5"/>
      <c r="E7" s="37" t="s">
        <v>180</v>
      </c>
      <c r="F7" s="5"/>
      <c r="G7" s="37" t="s">
        <v>181</v>
      </c>
      <c r="H7" s="5"/>
      <c r="I7" s="37" t="s">
        <v>180</v>
      </c>
      <c r="J7" s="5"/>
      <c r="K7" s="37" t="s">
        <v>181</v>
      </c>
    </row>
    <row r="8" spans="1:11" x14ac:dyDescent="0.45">
      <c r="A8" s="5" t="s">
        <v>82</v>
      </c>
      <c r="B8" s="5"/>
      <c r="C8" s="16">
        <v>279927370</v>
      </c>
      <c r="D8" s="5"/>
      <c r="E8" s="11">
        <v>18664244</v>
      </c>
      <c r="F8" s="11"/>
      <c r="G8" s="11">
        <v>0</v>
      </c>
      <c r="H8" s="11"/>
      <c r="I8" s="11">
        <v>474498518</v>
      </c>
      <c r="J8" s="17"/>
      <c r="K8" s="11">
        <v>0</v>
      </c>
    </row>
    <row r="9" spans="1:11" x14ac:dyDescent="0.45">
      <c r="A9" s="5" t="s">
        <v>85</v>
      </c>
      <c r="B9" s="5"/>
      <c r="C9" s="17" t="s">
        <v>86</v>
      </c>
      <c r="D9" s="5"/>
      <c r="E9" s="11">
        <v>3130684</v>
      </c>
      <c r="F9" s="11"/>
      <c r="G9" s="11">
        <v>0</v>
      </c>
      <c r="H9" s="11"/>
      <c r="I9" s="11">
        <v>6135214</v>
      </c>
      <c r="J9" s="17"/>
      <c r="K9" s="11">
        <v>0</v>
      </c>
    </row>
    <row r="10" spans="1:11" x14ac:dyDescent="0.45">
      <c r="A10" s="5" t="s">
        <v>88</v>
      </c>
      <c r="B10" s="5"/>
      <c r="C10" s="17" t="s">
        <v>89</v>
      </c>
      <c r="D10" s="5"/>
      <c r="E10" s="11">
        <v>35039</v>
      </c>
      <c r="F10" s="11"/>
      <c r="G10" s="11">
        <v>0</v>
      </c>
      <c r="H10" s="11"/>
      <c r="I10" s="11">
        <v>268503</v>
      </c>
      <c r="J10" s="17"/>
      <c r="K10" s="11">
        <v>0</v>
      </c>
    </row>
    <row r="11" spans="1:11" x14ac:dyDescent="0.45">
      <c r="A11" s="5" t="s">
        <v>91</v>
      </c>
      <c r="B11" s="5"/>
      <c r="C11" s="17" t="s">
        <v>92</v>
      </c>
      <c r="D11" s="5"/>
      <c r="E11" s="11">
        <v>42787713</v>
      </c>
      <c r="F11" s="11"/>
      <c r="G11" s="11">
        <v>0</v>
      </c>
      <c r="H11" s="11"/>
      <c r="I11" s="11">
        <v>-55280758</v>
      </c>
      <c r="J11" s="17"/>
      <c r="K11" s="11">
        <v>0</v>
      </c>
    </row>
    <row r="12" spans="1:11" x14ac:dyDescent="0.45">
      <c r="A12" s="5" t="s">
        <v>110</v>
      </c>
      <c r="B12" s="5"/>
      <c r="C12" s="17" t="s">
        <v>182</v>
      </c>
      <c r="D12" s="5"/>
      <c r="E12" s="11">
        <v>0</v>
      </c>
      <c r="F12" s="11"/>
      <c r="G12" s="11">
        <v>0</v>
      </c>
      <c r="H12" s="11"/>
      <c r="I12" s="11">
        <v>4613698630</v>
      </c>
      <c r="J12" s="17"/>
      <c r="K12" s="11">
        <v>0</v>
      </c>
    </row>
    <row r="13" spans="1:11" ht="19.5" thickBot="1" x14ac:dyDescent="0.5">
      <c r="C13" s="4"/>
      <c r="E13" s="71">
        <f>SUM(E8:E12)</f>
        <v>64617680</v>
      </c>
      <c r="F13" s="4"/>
      <c r="G13" s="26"/>
      <c r="H13" s="4"/>
      <c r="I13" s="71">
        <f>SUM(I8:I12)</f>
        <v>5039320107</v>
      </c>
      <c r="J13" s="4"/>
      <c r="K13" s="11"/>
    </row>
    <row r="14" spans="1:11" ht="19.5" thickTop="1" x14ac:dyDescent="0.45">
      <c r="E14" s="4"/>
      <c r="F14" s="4"/>
      <c r="G14" s="4"/>
      <c r="H14" s="4"/>
      <c r="I14" s="4"/>
      <c r="J14" s="4"/>
      <c r="K14" s="4"/>
    </row>
    <row r="65" spans="3:11" ht="19.5" thickBot="1" x14ac:dyDescent="0.5">
      <c r="C65" s="8">
        <f>SUM(C9:C64)</f>
        <v>0</v>
      </c>
      <c r="E65" s="7">
        <f>SUM(E9:E64)</f>
        <v>110571116</v>
      </c>
      <c r="G65" s="8">
        <f>SUM(G9:G64)</f>
        <v>0</v>
      </c>
      <c r="I65" s="7">
        <f>SUM(I9:I64)</f>
        <v>9604141696</v>
      </c>
      <c r="K65" s="8">
        <f>SUM(K9:K64)</f>
        <v>0</v>
      </c>
    </row>
    <row r="66" spans="3:11" ht="19.5" thickTop="1" x14ac:dyDescent="0.4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5" zoomScaleNormal="85" zoomScaleSheetLayoutView="115" workbookViewId="0">
      <selection activeCell="C8" sqref="C8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5.28515625" style="1" bestFit="1" customWidth="1"/>
    <col min="6" max="16384" width="9.140625" style="1"/>
  </cols>
  <sheetData>
    <row r="2" spans="1:5" ht="30" x14ac:dyDescent="0.45">
      <c r="A2" s="29" t="s">
        <v>0</v>
      </c>
      <c r="B2" s="29"/>
      <c r="C2" s="29"/>
      <c r="D2" s="29"/>
      <c r="E2" s="29"/>
    </row>
    <row r="3" spans="1:5" ht="30" x14ac:dyDescent="0.45">
      <c r="A3" s="29" t="s">
        <v>101</v>
      </c>
      <c r="B3" s="29"/>
      <c r="C3" s="29"/>
      <c r="D3" s="29"/>
      <c r="E3" s="29"/>
    </row>
    <row r="4" spans="1:5" ht="30" x14ac:dyDescent="0.45">
      <c r="A4" s="29" t="s">
        <v>2</v>
      </c>
      <c r="B4" s="29"/>
      <c r="C4" s="29"/>
      <c r="D4" s="29"/>
      <c r="E4" s="29"/>
    </row>
    <row r="5" spans="1:5" ht="21" x14ac:dyDescent="0.55000000000000004">
      <c r="A5" s="2"/>
      <c r="B5" s="2"/>
      <c r="C5" s="2"/>
      <c r="D5" s="2"/>
      <c r="E5" s="2"/>
    </row>
    <row r="6" spans="1:5" ht="27.75" x14ac:dyDescent="0.45">
      <c r="A6" s="36" t="s">
        <v>183</v>
      </c>
      <c r="B6" s="5"/>
      <c r="C6" s="35" t="s">
        <v>103</v>
      </c>
      <c r="D6" s="5"/>
      <c r="E6" s="35" t="s">
        <v>6</v>
      </c>
    </row>
    <row r="7" spans="1:5" ht="27.75" x14ac:dyDescent="0.45">
      <c r="A7" s="32" t="s">
        <v>183</v>
      </c>
      <c r="B7" s="5"/>
      <c r="C7" s="35" t="s">
        <v>79</v>
      </c>
      <c r="D7" s="5"/>
      <c r="E7" s="35" t="s">
        <v>79</v>
      </c>
    </row>
    <row r="8" spans="1:5" x14ac:dyDescent="0.45">
      <c r="A8" s="5" t="s">
        <v>183</v>
      </c>
      <c r="B8" s="5"/>
      <c r="C8" s="11">
        <v>0</v>
      </c>
      <c r="D8" s="11"/>
      <c r="E8" s="11">
        <v>445228198</v>
      </c>
    </row>
    <row r="9" spans="1:5" x14ac:dyDescent="0.45">
      <c r="A9" s="5" t="s">
        <v>184</v>
      </c>
      <c r="B9" s="5"/>
      <c r="C9" s="11">
        <v>0</v>
      </c>
      <c r="D9" s="11"/>
      <c r="E9" s="11">
        <v>1103641</v>
      </c>
    </row>
    <row r="10" spans="1:5" x14ac:dyDescent="0.45">
      <c r="A10" s="5" t="s">
        <v>185</v>
      </c>
      <c r="B10" s="5"/>
      <c r="C10" s="11">
        <v>88730883</v>
      </c>
      <c r="D10" s="11"/>
      <c r="E10" s="11">
        <v>736543493</v>
      </c>
    </row>
    <row r="11" spans="1:5" ht="19.5" thickBot="1" x14ac:dyDescent="0.5">
      <c r="A11" s="5" t="s">
        <v>71</v>
      </c>
      <c r="B11" s="5"/>
      <c r="C11" s="14">
        <v>88730883</v>
      </c>
      <c r="D11" s="11"/>
      <c r="E11" s="14">
        <f>SUM(E8:E10)</f>
        <v>1182875332</v>
      </c>
    </row>
    <row r="12" spans="1:5" ht="19.5" thickTop="1" x14ac:dyDescent="0.4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2021-09-25T10:15:07Z</dcterms:created>
  <dcterms:modified xsi:type="dcterms:W3CDTF">2021-09-26T08:46:00Z</dcterms:modified>
</cp:coreProperties>
</file>