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"/>
    </mc:Choice>
  </mc:AlternateContent>
  <xr:revisionPtr revIDLastSave="0" documentId="13_ncr:1_{4C323E3B-D581-4D4A-9C52-543BA32F09C6}" xr6:coauthVersionLast="45" xr6:coauthVersionMax="45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8" i="10" l="1"/>
  <c r="Q79" i="10"/>
  <c r="O8" i="10"/>
  <c r="C11" i="14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36" i="8" l="1"/>
  <c r="C10" i="15" l="1"/>
  <c r="E11" i="14" l="1"/>
  <c r="E13" i="13"/>
  <c r="I13" i="13"/>
  <c r="U100" i="11"/>
  <c r="S99" i="11" l="1"/>
  <c r="Q79" i="11"/>
  <c r="Q100" i="11" s="1"/>
  <c r="O99" i="11"/>
  <c r="M83" i="11"/>
  <c r="M100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9" i="11"/>
  <c r="I10" i="11"/>
  <c r="I11" i="11"/>
  <c r="I12" i="11"/>
  <c r="I13" i="11"/>
  <c r="I14" i="11"/>
  <c r="I15" i="11"/>
  <c r="I16" i="11"/>
  <c r="I17" i="11"/>
  <c r="I18" i="11"/>
  <c r="I8" i="11"/>
  <c r="E99" i="11"/>
  <c r="E100" i="11"/>
  <c r="C100" i="11"/>
  <c r="G100" i="11"/>
  <c r="K100" i="11"/>
  <c r="O100" i="11"/>
  <c r="S100" i="11"/>
  <c r="I17" i="10"/>
  <c r="I18" i="10"/>
  <c r="I19" i="10"/>
  <c r="I20" i="10"/>
  <c r="I9" i="10"/>
  <c r="I10" i="10"/>
  <c r="I11" i="10"/>
  <c r="I12" i="10"/>
  <c r="I13" i="10"/>
  <c r="I14" i="10"/>
  <c r="I15" i="10"/>
  <c r="I16" i="10"/>
  <c r="I8" i="10"/>
  <c r="C79" i="10"/>
  <c r="E79" i="10"/>
  <c r="G79" i="10"/>
  <c r="K79" i="10"/>
  <c r="M79" i="10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5" i="9" s="1"/>
  <c r="I54" i="9"/>
  <c r="I8" i="9"/>
  <c r="E51" i="9"/>
  <c r="M51" i="9"/>
  <c r="Q51" i="9"/>
  <c r="C55" i="9"/>
  <c r="E55" i="9"/>
  <c r="G55" i="9"/>
  <c r="K55" i="9"/>
  <c r="M55" i="9"/>
  <c r="O55" i="9"/>
  <c r="Q55" i="9"/>
  <c r="M22" i="8"/>
  <c r="M23" i="8"/>
  <c r="M24" i="8"/>
  <c r="M25" i="8"/>
  <c r="M26" i="8"/>
  <c r="M21" i="8"/>
  <c r="S37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8" i="8"/>
  <c r="Q37" i="8"/>
  <c r="O37" i="8"/>
  <c r="E37" i="8"/>
  <c r="G37" i="8"/>
  <c r="I37" i="8"/>
  <c r="K37" i="8"/>
  <c r="Q9" i="7"/>
  <c r="Q10" i="7"/>
  <c r="Q11" i="7"/>
  <c r="Q12" i="7"/>
  <c r="Q8" i="7"/>
  <c r="K10" i="7"/>
  <c r="K11" i="7"/>
  <c r="K9" i="7"/>
  <c r="G13" i="7"/>
  <c r="I13" i="7"/>
  <c r="M13" i="7"/>
  <c r="O13" i="7"/>
  <c r="S15" i="6"/>
  <c r="K15" i="6"/>
  <c r="M15" i="6"/>
  <c r="O15" i="6"/>
  <c r="Q15" i="6"/>
  <c r="O56" i="1"/>
  <c r="I56" i="1"/>
  <c r="I22" i="1"/>
  <c r="G52" i="1"/>
  <c r="E52" i="1"/>
  <c r="E56" i="1" s="1"/>
  <c r="W55" i="1"/>
  <c r="U55" i="1"/>
  <c r="C56" i="1"/>
  <c r="G56" i="1"/>
  <c r="K56" i="1"/>
  <c r="M56" i="1"/>
  <c r="Q56" i="1"/>
  <c r="S56" i="1"/>
  <c r="U56" i="1"/>
  <c r="W56" i="1"/>
  <c r="Y56" i="1"/>
  <c r="I100" i="11" l="1"/>
  <c r="I79" i="10"/>
  <c r="M37" i="8"/>
  <c r="Q13" i="7"/>
  <c r="K13" i="7"/>
  <c r="O79" i="10"/>
</calcChain>
</file>

<file path=xl/sharedStrings.xml><?xml version="1.0" encoding="utf-8"?>
<sst xmlns="http://schemas.openxmlformats.org/spreadsheetml/2006/main" count="620" uniqueCount="194">
  <si>
    <t>صندوق سرمایه‌گذاری سهام بزرگ کاردان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</si>
  <si>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</si>
  <si>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</si>
  <si>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</si>
  <si>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</si>
  <si>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</si>
  <si>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</si>
  <si>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</si>
  <si>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</si>
  <si>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</si>
  <si>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</si>
  <si>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</si>
  <si>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</si>
  <si>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</si>
  <si>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</si>
  <si>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</si>
  <si>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سامان</t>
  </si>
  <si>
    <t>بانک ملت</t>
  </si>
  <si>
    <t>بانک‌اقتصادنوین‌</t>
  </si>
  <si>
    <t>بیمه تجارت نو</t>
  </si>
  <si>
    <t>پارس فولاد سبزوار</t>
  </si>
  <si>
    <t>پالایش نفت تبریز</t>
  </si>
  <si>
    <t>پلیمر آریا ساسول</t>
  </si>
  <si>
    <t>تامین سرمایه بانک ملت</t>
  </si>
  <si>
    <t>تامین سرمایه لوتوس پارسیان</t>
  </si>
  <si>
    <t>توسعه حمل و نقل ریلی پارسیان</t>
  </si>
  <si>
    <t>توسعه سامانه ی نرم افزاری نگین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</si>
  <si>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</si>
  <si>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</si>
  <si>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</si>
  <si>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</si>
  <si>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ح . پدیده شیمی قرن</t>
  </si>
  <si>
    <t>ح . مس‌ شهیدباهنر</t>
  </si>
  <si>
    <t>داروسازی‌ اکسیر</t>
  </si>
  <si>
    <t>داروسازی‌ سینا</t>
  </si>
  <si>
    <t>ریل پرداز نو آفرین</t>
  </si>
  <si>
    <t>س. نفت و گاز و پتروشیمی تأمین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</si>
  <si>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</si>
  <si>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</si>
  <si>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</si>
  <si>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</si>
  <si>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</si>
  <si>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</si>
  <si>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شرکت کی بی سی</t>
  </si>
  <si>
    <t>شیمی‌ داروئی‌ داروپخش‌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</si>
  <si>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</si>
  <si>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</si>
  <si>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</si>
  <si>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</si>
  <si>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مبارکه اصفهان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</si>
  <si>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</si>
  <si>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</si>
  <si>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</si>
  <si>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</si>
  <si>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</si>
  <si>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</si>
  <si>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</si>
  <si>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نفت ایرانول</t>
  </si>
  <si>
    <t>کویر تایر</t>
  </si>
  <si>
    <t>ح. کویر تایر</t>
  </si>
  <si>
    <t>گروه پتروشیمی س. ایرانیان</t>
  </si>
  <si>
    <t>ح . تامین سرمایه لوتوس پارسیان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</si>
  <si>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</si>
  <si>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</si>
  <si>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</si>
  <si>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</si>
  <si>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</si>
  <si>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</si>
  <si>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</si>
  <si>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</si>
  <si>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</si>
  <si>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</si>
  <si>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</si>
  <si>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</si>
  <si>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</si>
  <si>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</si>
  <si>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</si>
  <si>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</si>
  <si>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</si>
  <si>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</si>
  <si>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</si>
  <si>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</si>
  <si>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</si>
  <si>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</si>
  <si>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</si>
  <si>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</si>
  <si>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</si>
  <si>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</si>
  <si>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</si>
  <si>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</si>
  <si>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</si>
  <si>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</si>
  <si>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</si>
  <si>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</si>
  <si>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</si>
  <si>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</si>
  <si>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</si>
  <si>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</si>
  <si>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</si>
  <si>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</si>
  <si>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</si>
  <si>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</si>
  <si>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</si>
  <si>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</si>
  <si>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</si>
  <si>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</si>
  <si>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</si>
  <si>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</si>
  <si>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</si>
  <si>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</si>
  <si>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1399/12/03</t>
  </si>
  <si>
    <t>1400/04/31</t>
  </si>
  <si>
    <t>1400/01/25</t>
  </si>
  <si>
    <t>1399/12/25</t>
  </si>
  <si>
    <t>1400/04/29</t>
  </si>
  <si>
    <t>1400/04/24</t>
  </si>
  <si>
    <t>1400/05/11</t>
  </si>
  <si>
    <t>1399/10/30</t>
  </si>
  <si>
    <t>1400/04/28</t>
  </si>
  <si>
    <t>1400/07/25</t>
  </si>
  <si>
    <t>1400/05/31</t>
  </si>
  <si>
    <t>1400/07/27</t>
  </si>
  <si>
    <t>1400/04/22</t>
  </si>
  <si>
    <t>سبحان دارو</t>
  </si>
  <si>
    <t>1400/03/03</t>
  </si>
  <si>
    <t>پتروشیمی پارس</t>
  </si>
  <si>
    <t>1400/04/27</t>
  </si>
  <si>
    <t>پلی پروپیلن جم - جم پیلن</t>
  </si>
  <si>
    <t>1400/02/20</t>
  </si>
  <si>
    <t>سرمایه گذاری صدرتامین</t>
  </si>
  <si>
    <t>1400/05/20</t>
  </si>
  <si>
    <t>پدیده شیمی قرن</t>
  </si>
  <si>
    <t>رایان هم افزا</t>
  </si>
  <si>
    <t>1400/02/28</t>
  </si>
  <si>
    <t>1400/03/18</t>
  </si>
  <si>
    <t>سپید ماکیان</t>
  </si>
  <si>
    <t>1400/04/06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</si>
  <si>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</si>
  <si>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</si>
  <si>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</si>
  <si>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</si>
  <si>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</si>
  <si>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</si>
  <si>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</si>
  <si>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مس‌ شهیدباهنر</t>
  </si>
  <si>
    <t>گروه مپنا (سهامی عام)</t>
  </si>
  <si>
    <t>پالایش نفت بندرعباس</t>
  </si>
  <si>
    <t>پالایش نفت شیراز</t>
  </si>
  <si>
    <t>پاکدیس</t>
  </si>
  <si>
    <t>ح. سبحان دارو</t>
  </si>
  <si>
    <t>سرمایه گذاری دارویی تامین</t>
  </si>
  <si>
    <t>س. و خدمات مدیریت صند. ب کشوری</t>
  </si>
  <si>
    <t>سرمایه گذاری هامون صبا</t>
  </si>
  <si>
    <t>ح . سرمایه‌گذاری‌ سپه‌</t>
  </si>
  <si>
    <t>مدیریت سرمایه گذاری کوثربهمن</t>
  </si>
  <si>
    <t>گ.مدیریت ارزش سرمایه ص ب کشوری</t>
  </si>
  <si>
    <t>بیمه البرز</t>
  </si>
  <si>
    <t>بیمه کوثر</t>
  </si>
  <si>
    <t>صندوق س. گروه زعفران سحرخیز</t>
  </si>
  <si>
    <t>پتروشیمی بوعلی سینا</t>
  </si>
  <si>
    <t>ح . پتروشیمی جم</t>
  </si>
  <si>
    <t>پتروشیمی جم</t>
  </si>
  <si>
    <t>مدیریت صنعت شوینده ت.ص.بهشهر</t>
  </si>
  <si>
    <t>پتروشیمی غدیر</t>
  </si>
  <si>
    <t>سیمان خوزستان</t>
  </si>
  <si>
    <t>سیمان‌ خزر</t>
  </si>
  <si>
    <t>کشتیرانی جمهوری اسلامی ایران</t>
  </si>
  <si>
    <t>معدنی و صنعتی گل گهر</t>
  </si>
  <si>
    <t>باما</t>
  </si>
  <si>
    <t>ح . معدنی و صنعتی گل گهر</t>
  </si>
  <si>
    <t>فرآوری معدنی اپال کانی پارس</t>
  </si>
  <si>
    <t>توسعه‌معادن‌وفلزات‌</t>
  </si>
  <si>
    <t>سایپا</t>
  </si>
  <si>
    <t>کارخانجات‌ قند قزوین‌</t>
  </si>
  <si>
    <t>سرمایه گذاری تامین اجتماعی</t>
  </si>
  <si>
    <t>بانک تجارت</t>
  </si>
  <si>
    <t>اعتباری ملل</t>
  </si>
  <si>
    <t>تامین سرمایه نوین</t>
  </si>
  <si>
    <t>سپیدار سیستم آسیا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</si>
  <si>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</si>
  <si>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</si>
  <si>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</si>
  <si>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</si>
  <si>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</si>
  <si>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</si>
  <si>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</si>
  <si>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</si>
  <si>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205-283-5324702-1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</si>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</sst>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\(#,##0\);\-\ ;"/>
    <numFmt numFmtId="165" formatCode="[$-3000401]#,##0"/>
    <numFmt numFmtId="166" formatCode="0.000"/>
  </numFmts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sz val="11"/>
      <name val="Calibri"/>
      <family val="2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/>
    <xf numFmtId="3" fontId="5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5" fillId="0" borderId="0" xfId="0" applyNumberFormat="1" applyFont="1"/>
    <xf numFmtId="165" fontId="5" fillId="0" borderId="0" xfId="0" applyNumberFormat="1" applyFont="1"/>
    <xf numFmtId="2" fontId="5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1" applyFont="1" applyBorder="1"/>
    <xf numFmtId="0" fontId="1" fillId="0" borderId="0" xfId="1" applyFont="1" applyBorder="1" applyAlignment="1">
      <alignment horizontal="center" vertical="center"/>
    </xf>
    <xf numFmtId="164" fontId="1" fillId="0" borderId="0" xfId="0" applyNumberFormat="1" applyFont="1"/>
    <xf numFmtId="164" fontId="1" fillId="0" borderId="1" xfId="0" applyNumberFormat="1" applyFont="1" applyBorder="1"/>
    <xf numFmtId="0" fontId="1" fillId="0" borderId="0" xfId="1" applyFont="1" applyBorder="1" applyAlignment="1">
      <alignment horizontal="center" vertical="center"/>
    </xf>
    <xf numFmtId="166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3" fontId="7" fillId="0" borderId="0" xfId="0" applyNumberFormat="1" applyFont="1"/>
    <xf numFmtId="165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7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1" fillId="0" borderId="1" xfId="0" applyNumberFormat="1" applyFont="1" applyFill="1" applyBorder="1"/>
  </cellXfs>
  <cellStyles count="3">
    <cellStyle name="Comma 2" xfId="2" xr:uid="{4EBBE757-17E3-4F8E-93DA-E439D87E6476}"/>
    <cellStyle name="Normal" xfId="0" builtinId="0"/>
    <cellStyle name="Normal 2" xfId="1" xr:uid="{A1515E04-27D8-49BF-AD70-6C5025767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59"/>
  <sheetViews>
    <sheetView rightToLeft="1" tabSelected="1" view="pageBreakPreview" zoomScale="70" zoomScaleNormal="85" zoomScaleSheetLayoutView="70" workbookViewId="0">
      <selection activeCell="Y56" sqref="Y56"/>
    </sheetView>
  </sheetViews>
  <sheetFormatPr defaultRowHeight="22.5" x14ac:dyDescent="0.55000000000000004"/>
  <cols>
    <col min="1" max="1" width="35.28515625" style="5" bestFit="1" customWidth="1"/>
    <col min="2" max="2" width="1" style="5" customWidth="1"/>
    <col min="3" max="3" width="13.140625" style="5" bestFit="1" customWidth="1"/>
    <col min="4" max="4" width="1" style="5" customWidth="1"/>
    <col min="5" max="5" width="22.42578125" style="5" customWidth="1"/>
    <col min="6" max="6" width="1" style="5" customWidth="1"/>
    <col min="7" max="7" width="19.140625" style="5" bestFit="1" customWidth="1"/>
    <col min="8" max="8" width="1" style="5" customWidth="1"/>
    <col min="9" max="9" width="12.140625" style="5" bestFit="1" customWidth="1"/>
    <col min="10" max="10" width="1" style="5" customWidth="1"/>
    <col min="11" max="11" width="16.28515625" style="5" bestFit="1" customWidth="1"/>
    <col min="12" max="12" width="1" style="5" customWidth="1"/>
    <col min="13" max="13" width="13.42578125" style="5" bestFit="1" customWidth="1"/>
    <col min="14" max="14" width="1" style="5" customWidth="1"/>
    <col min="15" max="15" width="20.7109375" style="5" bestFit="1" customWidth="1"/>
    <col min="16" max="16" width="1" style="5" customWidth="1"/>
    <col min="17" max="17" width="13.140625" style="5" bestFit="1" customWidth="1"/>
    <col min="18" max="18" width="1" style="5" customWidth="1"/>
    <col min="19" max="19" width="11" style="5" bestFit="1" customWidth="1"/>
    <col min="20" max="20" width="1" style="5" customWidth="1"/>
    <col min="21" max="21" width="20.7109375" style="5" bestFit="1" customWidth="1"/>
    <col min="22" max="22" width="1" style="5" customWidth="1"/>
    <col min="23" max="23" width="20.85546875" style="5" bestFit="1" customWidth="1"/>
    <col min="24" max="24" width="1" style="5" customWidth="1"/>
    <col min="25" max="25" width="25.85546875" style="5" bestFit="1" customWidth="1"/>
    <col min="26" max="26" width="1" style="5" customWidth="1"/>
    <col min="27" max="27" width="20.7109375" style="12" bestFit="1" customWidth="1"/>
    <col min="28" max="16384" width="9.140625" style="5"/>
  </cols>
  <sheetData>
    <row r="2" spans="1:28" ht="24" x14ac:dyDescent="0.55000000000000004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8" ht="24" x14ac:dyDescent="0.55000000000000004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8" ht="24" x14ac:dyDescent="0.55000000000000004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8" x14ac:dyDescent="0.55000000000000004">
      <c r="AB5" s="6"/>
    </row>
    <row r="6" spans="1:28" ht="24" x14ac:dyDescent="0.55000000000000004">
      <c r="A6" s="36" t="s">
        <v>3</v>
      </c>
      <c r="C6" s="37" t="s">
        <v>4</v>
      </c>
      <c r="D6" s="37" t="s">
        <v>4</v>
      </c>
      <c r="E6" s="37" t="s">
        <v>4</v>
      </c>
      <c r="F6" s="37" t="s">
        <v>4</v>
      </c>
      <c r="G6" s="37" t="s">
        <v>4</v>
      </c>
      <c r="I6" s="37" t="s">
        <v>5</v>
      </c>
      <c r="J6" s="37" t="s">
        <v>5</v>
      </c>
      <c r="K6" s="37" t="s">
        <v>5</v>
      </c>
      <c r="L6" s="37" t="s">
        <v>5</v>
      </c>
      <c r="M6" s="37" t="s">
        <v>5</v>
      </c>
      <c r="N6" s="37" t="s">
        <v>5</v>
      </c>
      <c r="O6" s="37" t="s">
        <v>5</v>
      </c>
      <c r="Q6" s="37" t="s">
        <v>6</v>
      </c>
      <c r="R6" s="37" t="s">
        <v>6</v>
      </c>
      <c r="S6" s="37" t="s">
        <v>6</v>
      </c>
      <c r="T6" s="37" t="s">
        <v>6</v>
      </c>
      <c r="U6" s="37" t="s">
        <v>6</v>
      </c>
      <c r="V6" s="37" t="s">
        <v>6</v>
      </c>
      <c r="W6" s="37" t="s">
        <v>6</v>
      </c>
      <c r="X6" s="37" t="s">
        <v>6</v>
      </c>
      <c r="Y6" s="37" t="s">
        <v>6</v>
      </c>
    </row>
    <row r="7" spans="1:28" ht="24" x14ac:dyDescent="0.55000000000000004">
      <c r="A7" s="36" t="s">
        <v>3</v>
      </c>
      <c r="C7" s="36" t="s">
        <v>7</v>
      </c>
      <c r="E7" s="36" t="s">
        <v>8</v>
      </c>
      <c r="G7" s="36" t="s">
        <v>9</v>
      </c>
      <c r="I7" s="37" t="s">
        <v>10</v>
      </c>
      <c r="J7" s="37" t="s">
        <v>10</v>
      </c>
      <c r="K7" s="37" t="s">
        <v>10</v>
      </c>
      <c r="M7" s="37" t="s">
        <v>11</v>
      </c>
      <c r="N7" s="37" t="s">
        <v>11</v>
      </c>
      <c r="O7" s="37" t="s">
        <v>11</v>
      </c>
      <c r="Q7" s="36" t="s">
        <v>7</v>
      </c>
      <c r="S7" s="36" t="s">
        <v>12</v>
      </c>
      <c r="U7" s="36" t="s">
        <v>8</v>
      </c>
      <c r="W7" s="36" t="s">
        <v>9</v>
      </c>
      <c r="Y7" s="38" t="s">
        <v>13</v>
      </c>
    </row>
    <row r="8" spans="1:28" ht="51" customHeight="1" x14ac:dyDescent="0.55000000000000004">
      <c r="A8" s="37" t="s">
        <v>3</v>
      </c>
      <c r="C8" s="37" t="s">
        <v>7</v>
      </c>
      <c r="E8" s="37" t="s">
        <v>8</v>
      </c>
      <c r="G8" s="37" t="s">
        <v>9</v>
      </c>
      <c r="I8" s="37" t="s">
        <v>7</v>
      </c>
      <c r="K8" s="37" t="s">
        <v>8</v>
      </c>
      <c r="M8" s="37" t="s">
        <v>7</v>
      </c>
      <c r="O8" s="37" t="s">
        <v>14</v>
      </c>
      <c r="Q8" s="37" t="s">
        <v>7</v>
      </c>
      <c r="S8" s="37" t="s">
        <v>12</v>
      </c>
      <c r="U8" s="37" t="s">
        <v>8</v>
      </c>
      <c r="W8" s="37" t="s">
        <v>9</v>
      </c>
      <c r="Y8" s="39" t="s">
        <v>13</v>
      </c>
    </row>
    <row r="9" spans="1:28" x14ac:dyDescent="0.55000000000000004">
      <c r="A9" s="1" t="s">
        <v>15</v>
      </c>
      <c r="C9" s="7">
        <v>123754</v>
      </c>
      <c r="D9" s="7"/>
      <c r="E9" s="7">
        <v>2848983400</v>
      </c>
      <c r="F9" s="7"/>
      <c r="G9" s="7">
        <v>4381889180.9940004</v>
      </c>
      <c r="H9" s="7"/>
      <c r="I9" s="7">
        <v>0</v>
      </c>
      <c r="J9" s="7"/>
      <c r="K9" s="7">
        <v>0</v>
      </c>
      <c r="L9" s="7"/>
      <c r="M9" s="7">
        <v>-123754</v>
      </c>
      <c r="N9" s="7"/>
      <c r="O9" s="7">
        <v>4170298819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Y9" s="8">
        <v>0</v>
      </c>
    </row>
    <row r="10" spans="1:28" x14ac:dyDescent="0.55000000000000004">
      <c r="A10" s="1" t="s">
        <v>16</v>
      </c>
      <c r="C10" s="7">
        <v>10150000</v>
      </c>
      <c r="D10" s="7"/>
      <c r="E10" s="7">
        <v>108476984663</v>
      </c>
      <c r="F10" s="7"/>
      <c r="G10" s="7">
        <v>82543078957.5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10150000</v>
      </c>
      <c r="R10" s="7"/>
      <c r="S10" s="7">
        <v>7191</v>
      </c>
      <c r="T10" s="7"/>
      <c r="U10" s="7">
        <v>108476984663</v>
      </c>
      <c r="V10" s="7"/>
      <c r="W10" s="7">
        <v>72554367532.5</v>
      </c>
      <c r="Y10" s="8">
        <v>2.7099999999999999E-2</v>
      </c>
    </row>
    <row r="11" spans="1:28" x14ac:dyDescent="0.55000000000000004">
      <c r="A11" s="1" t="s">
        <v>17</v>
      </c>
      <c r="C11" s="7">
        <v>8500000</v>
      </c>
      <c r="D11" s="7"/>
      <c r="E11" s="7">
        <v>31772594446</v>
      </c>
      <c r="F11" s="7"/>
      <c r="G11" s="7">
        <v>30941794350</v>
      </c>
      <c r="H11" s="7"/>
      <c r="I11" s="7">
        <v>0</v>
      </c>
      <c r="J11" s="7"/>
      <c r="K11" s="7">
        <v>0</v>
      </c>
      <c r="L11" s="7"/>
      <c r="M11" s="7">
        <v>-2500000</v>
      </c>
      <c r="N11" s="7"/>
      <c r="O11" s="7">
        <v>9025134389</v>
      </c>
      <c r="P11" s="7"/>
      <c r="Q11" s="7">
        <v>6000000</v>
      </c>
      <c r="R11" s="7"/>
      <c r="S11" s="7">
        <v>3503</v>
      </c>
      <c r="T11" s="7"/>
      <c r="U11" s="7">
        <v>22427713724</v>
      </c>
      <c r="V11" s="7"/>
      <c r="W11" s="7">
        <v>20892942900</v>
      </c>
      <c r="Y11" s="8">
        <v>7.7999999999999996E-3</v>
      </c>
    </row>
    <row r="12" spans="1:28" x14ac:dyDescent="0.55000000000000004">
      <c r="A12" s="1" t="s">
        <v>18</v>
      </c>
      <c r="C12" s="7">
        <v>5602409</v>
      </c>
      <c r="D12" s="7"/>
      <c r="E12" s="7">
        <v>29524340617</v>
      </c>
      <c r="F12" s="7"/>
      <c r="G12" s="7">
        <v>22510199801.790901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5602409</v>
      </c>
      <c r="R12" s="7"/>
      <c r="S12" s="7">
        <v>3762</v>
      </c>
      <c r="T12" s="7"/>
      <c r="U12" s="7">
        <v>29524340617</v>
      </c>
      <c r="V12" s="7"/>
      <c r="W12" s="7">
        <v>20950858895.184898</v>
      </c>
      <c r="Y12" s="8">
        <v>7.7999999999999996E-3</v>
      </c>
    </row>
    <row r="13" spans="1:28" x14ac:dyDescent="0.55000000000000004">
      <c r="A13" s="1" t="s">
        <v>19</v>
      </c>
      <c r="C13" s="7">
        <v>12633065</v>
      </c>
      <c r="D13" s="7"/>
      <c r="E13" s="7">
        <v>101918356382</v>
      </c>
      <c r="F13" s="7"/>
      <c r="G13" s="7">
        <v>156722570325.35999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12633065</v>
      </c>
      <c r="R13" s="7"/>
      <c r="S13" s="7">
        <v>10624</v>
      </c>
      <c r="T13" s="7"/>
      <c r="U13" s="7">
        <v>101918356382</v>
      </c>
      <c r="V13" s="7"/>
      <c r="W13" s="7">
        <v>133415111148.76801</v>
      </c>
      <c r="Y13" s="8">
        <v>4.9799999999999997E-2</v>
      </c>
    </row>
    <row r="14" spans="1:28" x14ac:dyDescent="0.55000000000000004">
      <c r="A14" s="1" t="s">
        <v>20</v>
      </c>
      <c r="C14" s="7">
        <v>224</v>
      </c>
      <c r="D14" s="7"/>
      <c r="E14" s="7">
        <v>7006496</v>
      </c>
      <c r="F14" s="7"/>
      <c r="G14" s="7">
        <v>8532607.1040000003</v>
      </c>
      <c r="H14" s="7"/>
      <c r="I14" s="7">
        <v>0</v>
      </c>
      <c r="J14" s="7"/>
      <c r="K14" s="7">
        <v>0</v>
      </c>
      <c r="L14" s="7"/>
      <c r="M14" s="7">
        <v>-224</v>
      </c>
      <c r="N14" s="7"/>
      <c r="O14" s="7">
        <v>8285448</v>
      </c>
      <c r="P14" s="7"/>
      <c r="Q14" s="7">
        <v>0</v>
      </c>
      <c r="R14" s="7"/>
      <c r="S14" s="7">
        <v>0</v>
      </c>
      <c r="T14" s="7"/>
      <c r="U14" s="7">
        <v>0</v>
      </c>
      <c r="V14" s="7"/>
      <c r="W14" s="7">
        <v>0</v>
      </c>
      <c r="Y14" s="8">
        <v>0</v>
      </c>
    </row>
    <row r="15" spans="1:28" x14ac:dyDescent="0.55000000000000004">
      <c r="A15" s="1" t="s">
        <v>21</v>
      </c>
      <c r="C15" s="7">
        <v>3639777</v>
      </c>
      <c r="D15" s="7"/>
      <c r="E15" s="7">
        <v>116246674984</v>
      </c>
      <c r="F15" s="7"/>
      <c r="G15" s="7">
        <v>138646370924.892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3639777</v>
      </c>
      <c r="R15" s="7"/>
      <c r="S15" s="7">
        <v>38050</v>
      </c>
      <c r="T15" s="7"/>
      <c r="U15" s="7">
        <v>116246674984</v>
      </c>
      <c r="V15" s="7"/>
      <c r="W15" s="7">
        <v>137669478436.642</v>
      </c>
      <c r="Y15" s="8">
        <v>5.1400000000000001E-2</v>
      </c>
    </row>
    <row r="16" spans="1:28" x14ac:dyDescent="0.55000000000000004">
      <c r="A16" s="1" t="s">
        <v>22</v>
      </c>
      <c r="C16" s="7">
        <v>855000</v>
      </c>
      <c r="D16" s="7"/>
      <c r="E16" s="7">
        <v>72629822742</v>
      </c>
      <c r="F16" s="7"/>
      <c r="G16" s="7">
        <v>85049918979.75</v>
      </c>
      <c r="H16" s="7"/>
      <c r="I16" s="7">
        <v>0</v>
      </c>
      <c r="J16" s="7"/>
      <c r="K16" s="7">
        <v>0</v>
      </c>
      <c r="L16" s="7"/>
      <c r="M16" s="7">
        <v>-305000</v>
      </c>
      <c r="N16" s="7"/>
      <c r="O16" s="7">
        <v>32149652747</v>
      </c>
      <c r="P16" s="7"/>
      <c r="Q16" s="7">
        <v>550000</v>
      </c>
      <c r="R16" s="7"/>
      <c r="S16" s="7">
        <v>110816</v>
      </c>
      <c r="T16" s="7"/>
      <c r="U16" s="7">
        <v>46720938612</v>
      </c>
      <c r="V16" s="7"/>
      <c r="W16" s="7">
        <v>60586154640</v>
      </c>
      <c r="Y16" s="8">
        <v>2.2599999999999999E-2</v>
      </c>
    </row>
    <row r="17" spans="1:25" x14ac:dyDescent="0.55000000000000004">
      <c r="A17" s="1" t="s">
        <v>23</v>
      </c>
      <c r="C17" s="7">
        <v>10400000</v>
      </c>
      <c r="D17" s="7"/>
      <c r="E17" s="7">
        <v>49716785822</v>
      </c>
      <c r="F17" s="7"/>
      <c r="G17" s="7">
        <v>48382401600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10400000</v>
      </c>
      <c r="R17" s="7"/>
      <c r="S17" s="7">
        <v>3945</v>
      </c>
      <c r="T17" s="7"/>
      <c r="U17" s="7">
        <v>49716785822</v>
      </c>
      <c r="V17" s="7"/>
      <c r="W17" s="7">
        <v>40783883400</v>
      </c>
      <c r="Y17" s="8">
        <v>1.52E-2</v>
      </c>
    </row>
    <row r="18" spans="1:25" x14ac:dyDescent="0.55000000000000004">
      <c r="A18" s="1" t="s">
        <v>24</v>
      </c>
      <c r="C18" s="7">
        <v>1510381</v>
      </c>
      <c r="D18" s="7"/>
      <c r="E18" s="7">
        <v>11827829490</v>
      </c>
      <c r="F18" s="7"/>
      <c r="G18" s="7">
        <v>13347394731.814501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1510381</v>
      </c>
      <c r="R18" s="7"/>
      <c r="S18" s="7">
        <v>5590</v>
      </c>
      <c r="T18" s="7"/>
      <c r="U18" s="7">
        <v>7701471330</v>
      </c>
      <c r="V18" s="7"/>
      <c r="W18" s="7">
        <v>8392793762.7495003</v>
      </c>
      <c r="Y18" s="8">
        <v>3.0999999999999999E-3</v>
      </c>
    </row>
    <row r="19" spans="1:25" x14ac:dyDescent="0.55000000000000004">
      <c r="A19" s="1" t="s">
        <v>25</v>
      </c>
      <c r="C19" s="7">
        <v>1100000</v>
      </c>
      <c r="D19" s="7"/>
      <c r="E19" s="7">
        <v>36781177615</v>
      </c>
      <c r="F19" s="7"/>
      <c r="G19" s="7">
        <v>40072938840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1100000</v>
      </c>
      <c r="R19" s="7"/>
      <c r="S19" s="7">
        <v>36774</v>
      </c>
      <c r="T19" s="7"/>
      <c r="U19" s="7">
        <v>36781177615</v>
      </c>
      <c r="V19" s="7"/>
      <c r="W19" s="7">
        <v>40210714170</v>
      </c>
      <c r="Y19" s="8">
        <v>1.4999999999999999E-2</v>
      </c>
    </row>
    <row r="20" spans="1:25" x14ac:dyDescent="0.55000000000000004">
      <c r="A20" s="1" t="s">
        <v>26</v>
      </c>
      <c r="C20" s="7">
        <v>650804</v>
      </c>
      <c r="D20" s="7"/>
      <c r="E20" s="7">
        <v>4970143314</v>
      </c>
      <c r="F20" s="7"/>
      <c r="G20" s="7">
        <v>6190489592.3177996</v>
      </c>
      <c r="H20" s="7"/>
      <c r="I20" s="7">
        <v>0</v>
      </c>
      <c r="J20" s="7"/>
      <c r="K20" s="7">
        <v>0</v>
      </c>
      <c r="L20" s="7"/>
      <c r="M20" s="7">
        <v>-325402</v>
      </c>
      <c r="N20" s="7"/>
      <c r="O20" s="7">
        <v>4140364352</v>
      </c>
      <c r="P20" s="7"/>
      <c r="Q20" s="7">
        <v>325402</v>
      </c>
      <c r="R20" s="7"/>
      <c r="S20" s="7">
        <v>14816</v>
      </c>
      <c r="T20" s="7"/>
      <c r="U20" s="7">
        <v>2485071656</v>
      </c>
      <c r="V20" s="7"/>
      <c r="W20" s="7">
        <v>4792470153.6096001</v>
      </c>
      <c r="Y20" s="8">
        <v>1.8E-3</v>
      </c>
    </row>
    <row r="21" spans="1:25" x14ac:dyDescent="0.55000000000000004">
      <c r="A21" s="1" t="s">
        <v>27</v>
      </c>
      <c r="C21" s="7">
        <v>1274927</v>
      </c>
      <c r="D21" s="7"/>
      <c r="E21" s="7">
        <v>13966402491</v>
      </c>
      <c r="F21" s="7"/>
      <c r="G21" s="7">
        <v>16526129043.924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1274927</v>
      </c>
      <c r="R21" s="7"/>
      <c r="S21" s="7">
        <v>13220</v>
      </c>
      <c r="T21" s="7"/>
      <c r="U21" s="7">
        <v>13966402491</v>
      </c>
      <c r="V21" s="7"/>
      <c r="W21" s="7">
        <v>16754250457.107</v>
      </c>
      <c r="Y21" s="8">
        <v>6.3E-3</v>
      </c>
    </row>
    <row r="22" spans="1:25" x14ac:dyDescent="0.55000000000000004">
      <c r="A22" s="1" t="s">
        <v>28</v>
      </c>
      <c r="C22" s="7">
        <v>337702</v>
      </c>
      <c r="D22" s="7"/>
      <c r="E22" s="7">
        <v>2358571279</v>
      </c>
      <c r="F22" s="7"/>
      <c r="G22" s="7">
        <v>2459620215.8037</v>
      </c>
      <c r="H22" s="7"/>
      <c r="I22" s="7">
        <f>19149+2500000</f>
        <v>2519149</v>
      </c>
      <c r="J22" s="7"/>
      <c r="K22" s="7">
        <v>14384279646</v>
      </c>
      <c r="L22" s="7"/>
      <c r="M22" s="7">
        <v>-356850</v>
      </c>
      <c r="N22" s="7"/>
      <c r="O22" s="7">
        <v>2496626082</v>
      </c>
      <c r="P22" s="7"/>
      <c r="Q22" s="7">
        <v>2500001</v>
      </c>
      <c r="R22" s="7"/>
      <c r="S22" s="7">
        <v>5650</v>
      </c>
      <c r="T22" s="7"/>
      <c r="U22" s="7">
        <v>14256324311</v>
      </c>
      <c r="V22" s="7"/>
      <c r="W22" s="7">
        <v>14040961866.3825</v>
      </c>
      <c r="Y22" s="8">
        <v>5.1999999999999998E-3</v>
      </c>
    </row>
    <row r="23" spans="1:25" x14ac:dyDescent="0.55000000000000004">
      <c r="A23" s="1" t="s">
        <v>29</v>
      </c>
      <c r="C23" s="7">
        <v>2400000</v>
      </c>
      <c r="D23" s="7"/>
      <c r="E23" s="7">
        <v>35140846869</v>
      </c>
      <c r="F23" s="7"/>
      <c r="G23" s="7">
        <v>31021517160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2400000</v>
      </c>
      <c r="R23" s="7"/>
      <c r="S23" s="7">
        <v>12863</v>
      </c>
      <c r="T23" s="7"/>
      <c r="U23" s="7">
        <v>35140846869</v>
      </c>
      <c r="V23" s="7"/>
      <c r="W23" s="7">
        <v>30687516360</v>
      </c>
      <c r="Y23" s="8">
        <v>1.14E-2</v>
      </c>
    </row>
    <row r="24" spans="1:25" x14ac:dyDescent="0.55000000000000004">
      <c r="A24" s="1" t="s">
        <v>30</v>
      </c>
      <c r="C24" s="7">
        <v>1471208</v>
      </c>
      <c r="D24" s="7"/>
      <c r="E24" s="7">
        <v>131802647036</v>
      </c>
      <c r="F24" s="7"/>
      <c r="G24" s="7">
        <v>138492960929.96799</v>
      </c>
      <c r="H24" s="7"/>
      <c r="I24" s="7">
        <v>0</v>
      </c>
      <c r="J24" s="7"/>
      <c r="K24" s="7">
        <v>0</v>
      </c>
      <c r="L24" s="7"/>
      <c r="M24" s="7">
        <v>-51208</v>
      </c>
      <c r="N24" s="7"/>
      <c r="O24" s="7">
        <v>5455348264</v>
      </c>
      <c r="P24" s="7"/>
      <c r="Q24" s="7">
        <v>1420000</v>
      </c>
      <c r="R24" s="7"/>
      <c r="S24" s="7">
        <v>100897</v>
      </c>
      <c r="T24" s="7"/>
      <c r="U24" s="7">
        <v>127215022483</v>
      </c>
      <c r="V24" s="7"/>
      <c r="W24" s="7">
        <v>142421261247</v>
      </c>
      <c r="Y24" s="8">
        <v>5.3100000000000001E-2</v>
      </c>
    </row>
    <row r="25" spans="1:25" x14ac:dyDescent="0.55000000000000004">
      <c r="A25" s="1" t="s">
        <v>31</v>
      </c>
      <c r="C25" s="7">
        <v>876920</v>
      </c>
      <c r="D25" s="7"/>
      <c r="E25" s="7">
        <v>21822029487</v>
      </c>
      <c r="F25" s="7"/>
      <c r="G25" s="7">
        <v>23841058616.099998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876920</v>
      </c>
      <c r="R25" s="7"/>
      <c r="S25" s="7">
        <v>24830</v>
      </c>
      <c r="T25" s="7"/>
      <c r="U25" s="7">
        <v>21822029487</v>
      </c>
      <c r="V25" s="7"/>
      <c r="W25" s="7">
        <v>21644368754.580002</v>
      </c>
      <c r="Y25" s="8">
        <v>8.0999999999999996E-3</v>
      </c>
    </row>
    <row r="26" spans="1:25" x14ac:dyDescent="0.55000000000000004">
      <c r="A26" s="1" t="s">
        <v>32</v>
      </c>
      <c r="C26" s="7">
        <v>1178091</v>
      </c>
      <c r="D26" s="7"/>
      <c r="E26" s="7">
        <v>18835318908</v>
      </c>
      <c r="F26" s="7"/>
      <c r="G26" s="7">
        <v>27965422842.174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1178091</v>
      </c>
      <c r="R26" s="7"/>
      <c r="S26" s="7">
        <v>26710</v>
      </c>
      <c r="T26" s="7"/>
      <c r="U26" s="7">
        <v>18835318908</v>
      </c>
      <c r="V26" s="7"/>
      <c r="W26" s="7">
        <v>31279583086.870499</v>
      </c>
      <c r="Y26" s="8">
        <v>1.17E-2</v>
      </c>
    </row>
    <row r="27" spans="1:25" x14ac:dyDescent="0.55000000000000004">
      <c r="A27" s="1" t="s">
        <v>33</v>
      </c>
      <c r="C27" s="7">
        <v>1350000</v>
      </c>
      <c r="D27" s="7"/>
      <c r="E27" s="7">
        <v>59566846886</v>
      </c>
      <c r="F27" s="7"/>
      <c r="G27" s="7">
        <v>59865170175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1350000</v>
      </c>
      <c r="R27" s="7"/>
      <c r="S27" s="7">
        <v>47200</v>
      </c>
      <c r="T27" s="7"/>
      <c r="U27" s="7">
        <v>59566846886</v>
      </c>
      <c r="V27" s="7"/>
      <c r="W27" s="7">
        <v>63340866000</v>
      </c>
      <c r="Y27" s="8">
        <v>2.3599999999999999E-2</v>
      </c>
    </row>
    <row r="28" spans="1:25" x14ac:dyDescent="0.55000000000000004">
      <c r="A28" s="1" t="s">
        <v>34</v>
      </c>
      <c r="C28" s="7">
        <v>1491627</v>
      </c>
      <c r="D28" s="7"/>
      <c r="E28" s="7">
        <v>31101470011</v>
      </c>
      <c r="F28" s="7"/>
      <c r="G28" s="7">
        <v>30603997551.383999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1491627</v>
      </c>
      <c r="R28" s="7"/>
      <c r="S28" s="7">
        <v>19220</v>
      </c>
      <c r="T28" s="7"/>
      <c r="U28" s="7">
        <v>31101470011</v>
      </c>
      <c r="V28" s="7"/>
      <c r="W28" s="7">
        <v>28498489967.907001</v>
      </c>
      <c r="Y28" s="8">
        <v>1.06E-2</v>
      </c>
    </row>
    <row r="29" spans="1:25" x14ac:dyDescent="0.55000000000000004">
      <c r="A29" s="1" t="s">
        <v>35</v>
      </c>
      <c r="C29" s="7">
        <v>2139534</v>
      </c>
      <c r="D29" s="7"/>
      <c r="E29" s="7">
        <v>7137541830</v>
      </c>
      <c r="F29" s="7"/>
      <c r="G29" s="7">
        <v>9834340644.9647999</v>
      </c>
      <c r="H29" s="7"/>
      <c r="I29" s="7">
        <v>0</v>
      </c>
      <c r="J29" s="7"/>
      <c r="K29" s="7">
        <v>0</v>
      </c>
      <c r="L29" s="7"/>
      <c r="M29" s="7">
        <v>-744767</v>
      </c>
      <c r="N29" s="7"/>
      <c r="O29" s="7">
        <v>3419924686</v>
      </c>
      <c r="P29" s="7"/>
      <c r="Q29" s="7">
        <v>1394767</v>
      </c>
      <c r="R29" s="7"/>
      <c r="S29" s="7">
        <v>4418</v>
      </c>
      <c r="T29" s="7"/>
      <c r="U29" s="7">
        <v>4652979484</v>
      </c>
      <c r="V29" s="7"/>
      <c r="W29" s="7">
        <v>6125416226.3943005</v>
      </c>
      <c r="Y29" s="8">
        <v>2.3E-3</v>
      </c>
    </row>
    <row r="30" spans="1:25" x14ac:dyDescent="0.55000000000000004">
      <c r="A30" s="1" t="s">
        <v>36</v>
      </c>
      <c r="C30" s="7">
        <v>4200000</v>
      </c>
      <c r="D30" s="7"/>
      <c r="E30" s="7">
        <v>60232444653</v>
      </c>
      <c r="F30" s="7"/>
      <c r="G30" s="7">
        <v>54525630600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4200000</v>
      </c>
      <c r="R30" s="7"/>
      <c r="S30" s="7">
        <v>14540</v>
      </c>
      <c r="T30" s="7"/>
      <c r="U30" s="7">
        <v>60232444653</v>
      </c>
      <c r="V30" s="7"/>
      <c r="W30" s="7">
        <v>60704645400</v>
      </c>
      <c r="Y30" s="8">
        <v>2.2599999999999999E-2</v>
      </c>
    </row>
    <row r="31" spans="1:25" x14ac:dyDescent="0.55000000000000004">
      <c r="A31" s="1" t="s">
        <v>37</v>
      </c>
      <c r="C31" s="7">
        <v>7100000</v>
      </c>
      <c r="D31" s="7"/>
      <c r="E31" s="7">
        <v>67478477464</v>
      </c>
      <c r="F31" s="7"/>
      <c r="G31" s="7">
        <v>56532617550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7100000</v>
      </c>
      <c r="R31" s="7"/>
      <c r="S31" s="7">
        <v>8990</v>
      </c>
      <c r="T31" s="7"/>
      <c r="U31" s="7">
        <v>67478477464</v>
      </c>
      <c r="V31" s="7"/>
      <c r="W31" s="7">
        <v>63449217450</v>
      </c>
      <c r="Y31" s="8">
        <v>2.3699999999999999E-2</v>
      </c>
    </row>
    <row r="32" spans="1:25" x14ac:dyDescent="0.55000000000000004">
      <c r="A32" s="1" t="s">
        <v>38</v>
      </c>
      <c r="C32" s="7">
        <v>334132</v>
      </c>
      <c r="D32" s="7"/>
      <c r="E32" s="7">
        <v>3899794722</v>
      </c>
      <c r="F32" s="7"/>
      <c r="G32" s="7">
        <v>2693687147.4060001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334132</v>
      </c>
      <c r="R32" s="7"/>
      <c r="S32" s="7">
        <v>8230</v>
      </c>
      <c r="T32" s="7"/>
      <c r="U32" s="7">
        <v>3899794722</v>
      </c>
      <c r="V32" s="7"/>
      <c r="W32" s="7">
        <v>2733544417.158</v>
      </c>
      <c r="Y32" s="8">
        <v>1E-3</v>
      </c>
    </row>
    <row r="33" spans="1:25" x14ac:dyDescent="0.55000000000000004">
      <c r="A33" s="1" t="s">
        <v>39</v>
      </c>
      <c r="C33" s="7">
        <v>15735187</v>
      </c>
      <c r="D33" s="7"/>
      <c r="E33" s="7">
        <v>185203318373</v>
      </c>
      <c r="F33" s="7"/>
      <c r="G33" s="7">
        <v>159387523274.59698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15735187</v>
      </c>
      <c r="R33" s="7"/>
      <c r="S33" s="7">
        <v>11420</v>
      </c>
      <c r="T33" s="7"/>
      <c r="U33" s="7">
        <v>185203318373</v>
      </c>
      <c r="V33" s="7"/>
      <c r="W33" s="7">
        <v>178626645318.53699</v>
      </c>
      <c r="Y33" s="8">
        <v>6.6600000000000006E-2</v>
      </c>
    </row>
    <row r="34" spans="1:25" x14ac:dyDescent="0.55000000000000004">
      <c r="A34" s="1" t="s">
        <v>40</v>
      </c>
      <c r="C34" s="7">
        <v>6000000</v>
      </c>
      <c r="D34" s="7"/>
      <c r="E34" s="7">
        <v>85405457134</v>
      </c>
      <c r="F34" s="7"/>
      <c r="G34" s="7">
        <v>103480605000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6000000</v>
      </c>
      <c r="R34" s="7"/>
      <c r="S34" s="7">
        <v>19910</v>
      </c>
      <c r="T34" s="7"/>
      <c r="U34" s="7">
        <v>85405457134</v>
      </c>
      <c r="V34" s="7"/>
      <c r="W34" s="7">
        <v>118749213000</v>
      </c>
      <c r="Y34" s="8">
        <v>4.4299999999999999E-2</v>
      </c>
    </row>
    <row r="35" spans="1:25" x14ac:dyDescent="0.55000000000000004">
      <c r="A35" s="1" t="s">
        <v>41</v>
      </c>
      <c r="C35" s="7">
        <v>16850000</v>
      </c>
      <c r="D35" s="7"/>
      <c r="E35" s="7">
        <v>249952679701</v>
      </c>
      <c r="F35" s="7"/>
      <c r="G35" s="7">
        <v>231146446500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16850000</v>
      </c>
      <c r="R35" s="7"/>
      <c r="S35" s="7">
        <v>16130</v>
      </c>
      <c r="T35" s="7"/>
      <c r="U35" s="7">
        <v>249952679701</v>
      </c>
      <c r="V35" s="7"/>
      <c r="W35" s="7">
        <v>270173346525</v>
      </c>
      <c r="Y35" s="8">
        <v>0.1008</v>
      </c>
    </row>
    <row r="36" spans="1:25" x14ac:dyDescent="0.55000000000000004">
      <c r="A36" s="1" t="s">
        <v>42</v>
      </c>
      <c r="C36" s="7">
        <v>5140507</v>
      </c>
      <c r="D36" s="7"/>
      <c r="E36" s="7">
        <v>80529442702</v>
      </c>
      <c r="F36" s="7"/>
      <c r="G36" s="7">
        <v>74196052678.242004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5140507</v>
      </c>
      <c r="R36" s="7"/>
      <c r="S36" s="7">
        <v>15170</v>
      </c>
      <c r="T36" s="7"/>
      <c r="U36" s="7">
        <v>80529442702</v>
      </c>
      <c r="V36" s="7"/>
      <c r="W36" s="7">
        <v>77517501317.419495</v>
      </c>
      <c r="Y36" s="8">
        <v>2.8899999999999999E-2</v>
      </c>
    </row>
    <row r="37" spans="1:25" x14ac:dyDescent="0.55000000000000004">
      <c r="A37" s="1" t="s">
        <v>43</v>
      </c>
      <c r="C37" s="7">
        <v>850986</v>
      </c>
      <c r="D37" s="7"/>
      <c r="E37" s="7">
        <v>22260494948</v>
      </c>
      <c r="F37" s="7"/>
      <c r="G37" s="7">
        <v>23163053545.020599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850986</v>
      </c>
      <c r="R37" s="7"/>
      <c r="S37" s="7">
        <v>18895</v>
      </c>
      <c r="T37" s="7"/>
      <c r="U37" s="7">
        <v>22260494948</v>
      </c>
      <c r="V37" s="7"/>
      <c r="W37" s="7">
        <v>15983708156.203501</v>
      </c>
      <c r="Y37" s="8">
        <v>6.0000000000000001E-3</v>
      </c>
    </row>
    <row r="38" spans="1:25" x14ac:dyDescent="0.55000000000000004">
      <c r="A38" s="1" t="s">
        <v>44</v>
      </c>
      <c r="C38" s="7">
        <v>6460</v>
      </c>
      <c r="D38" s="7"/>
      <c r="E38" s="7">
        <v>176198356</v>
      </c>
      <c r="F38" s="7"/>
      <c r="G38" s="7">
        <v>175437101.16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6460</v>
      </c>
      <c r="R38" s="7"/>
      <c r="S38" s="7">
        <v>24550</v>
      </c>
      <c r="T38" s="7"/>
      <c r="U38" s="7">
        <v>176198356</v>
      </c>
      <c r="V38" s="7"/>
      <c r="W38" s="7">
        <v>157649371.65000001</v>
      </c>
      <c r="Y38" s="8">
        <v>1E-4</v>
      </c>
    </row>
    <row r="39" spans="1:25" x14ac:dyDescent="0.55000000000000004">
      <c r="A39" s="1" t="s">
        <v>45</v>
      </c>
      <c r="C39" s="7">
        <v>6951664</v>
      </c>
      <c r="D39" s="7"/>
      <c r="E39" s="7">
        <v>102355370550</v>
      </c>
      <c r="F39" s="7"/>
      <c r="G39" s="7">
        <v>83614649350.320007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6951664</v>
      </c>
      <c r="R39" s="7"/>
      <c r="S39" s="7">
        <v>12370</v>
      </c>
      <c r="T39" s="7"/>
      <c r="U39" s="7">
        <v>102355370550</v>
      </c>
      <c r="V39" s="7"/>
      <c r="W39" s="7">
        <v>85480430782.104004</v>
      </c>
      <c r="Y39" s="8">
        <v>3.1899999999999998E-2</v>
      </c>
    </row>
    <row r="40" spans="1:25" x14ac:dyDescent="0.55000000000000004">
      <c r="A40" s="1" t="s">
        <v>46</v>
      </c>
      <c r="C40" s="7">
        <v>607472</v>
      </c>
      <c r="D40" s="7"/>
      <c r="E40" s="7">
        <v>12342878765</v>
      </c>
      <c r="F40" s="7"/>
      <c r="G40" s="7">
        <v>12871223499.204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607472</v>
      </c>
      <c r="R40" s="7"/>
      <c r="S40" s="7">
        <v>34153</v>
      </c>
      <c r="T40" s="7"/>
      <c r="U40" s="7">
        <v>12342878765</v>
      </c>
      <c r="V40" s="7"/>
      <c r="W40" s="7">
        <v>20623546618.264801</v>
      </c>
      <c r="Y40" s="8">
        <v>7.7000000000000002E-3</v>
      </c>
    </row>
    <row r="41" spans="1:25" x14ac:dyDescent="0.55000000000000004">
      <c r="A41" s="1" t="s">
        <v>47</v>
      </c>
      <c r="C41" s="7">
        <v>1000000</v>
      </c>
      <c r="D41" s="7"/>
      <c r="E41" s="7">
        <v>38127974847</v>
      </c>
      <c r="F41" s="7"/>
      <c r="G41" s="7">
        <v>43837605000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1000000</v>
      </c>
      <c r="R41" s="7"/>
      <c r="S41" s="7">
        <v>46880</v>
      </c>
      <c r="T41" s="7"/>
      <c r="U41" s="7">
        <v>38127974847</v>
      </c>
      <c r="V41" s="7"/>
      <c r="W41" s="7">
        <v>46601064000</v>
      </c>
      <c r="Y41" s="8">
        <v>1.7399999999999999E-2</v>
      </c>
    </row>
    <row r="42" spans="1:25" x14ac:dyDescent="0.55000000000000004">
      <c r="A42" s="1" t="s">
        <v>48</v>
      </c>
      <c r="C42" s="7">
        <v>434256</v>
      </c>
      <c r="D42" s="7"/>
      <c r="E42" s="7">
        <v>32382261241</v>
      </c>
      <c r="F42" s="7"/>
      <c r="G42" s="7">
        <v>35856849365.891998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434256</v>
      </c>
      <c r="R42" s="7"/>
      <c r="S42" s="7">
        <v>78974</v>
      </c>
      <c r="T42" s="7"/>
      <c r="U42" s="7">
        <v>32382261241</v>
      </c>
      <c r="V42" s="7"/>
      <c r="W42" s="7">
        <v>34090878490.603199</v>
      </c>
      <c r="Y42" s="8">
        <v>1.2699999999999999E-2</v>
      </c>
    </row>
    <row r="43" spans="1:25" x14ac:dyDescent="0.55000000000000004">
      <c r="A43" s="1" t="s">
        <v>49</v>
      </c>
      <c r="C43" s="7">
        <v>24201559</v>
      </c>
      <c r="D43" s="7"/>
      <c r="E43" s="7">
        <v>239231813636</v>
      </c>
      <c r="F43" s="7"/>
      <c r="G43" s="7">
        <v>242981353211.89499</v>
      </c>
      <c r="H43" s="7"/>
      <c r="I43" s="7">
        <v>0</v>
      </c>
      <c r="J43" s="7"/>
      <c r="K43" s="7">
        <v>0</v>
      </c>
      <c r="L43" s="7"/>
      <c r="M43" s="7">
        <v>-10201558</v>
      </c>
      <c r="N43" s="7"/>
      <c r="O43" s="7">
        <v>105952193499</v>
      </c>
      <c r="P43" s="7"/>
      <c r="Q43" s="7">
        <v>14000001</v>
      </c>
      <c r="R43" s="7"/>
      <c r="S43" s="7">
        <v>10550</v>
      </c>
      <c r="T43" s="7"/>
      <c r="U43" s="7">
        <v>138389664481</v>
      </c>
      <c r="V43" s="7"/>
      <c r="W43" s="7">
        <v>146821195487.228</v>
      </c>
      <c r="Y43" s="8">
        <v>5.4699999999999999E-2</v>
      </c>
    </row>
    <row r="44" spans="1:25" x14ac:dyDescent="0.55000000000000004">
      <c r="A44" s="1" t="s">
        <v>50</v>
      </c>
      <c r="C44" s="7">
        <v>45631189</v>
      </c>
      <c r="D44" s="7"/>
      <c r="E44" s="7">
        <v>119075241131</v>
      </c>
      <c r="F44" s="7"/>
      <c r="G44" s="7">
        <v>71441501395.083801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45631189</v>
      </c>
      <c r="R44" s="7"/>
      <c r="S44" s="7">
        <v>1751</v>
      </c>
      <c r="T44" s="7"/>
      <c r="U44" s="7">
        <v>119075241131</v>
      </c>
      <c r="V44" s="7"/>
      <c r="W44" s="7">
        <v>79424805677.962997</v>
      </c>
      <c r="Y44" s="8">
        <v>2.9600000000000001E-2</v>
      </c>
    </row>
    <row r="45" spans="1:25" x14ac:dyDescent="0.55000000000000004">
      <c r="A45" s="1" t="s">
        <v>51</v>
      </c>
      <c r="C45" s="7">
        <v>3249489</v>
      </c>
      <c r="D45" s="7"/>
      <c r="E45" s="7">
        <v>108078111323</v>
      </c>
      <c r="F45" s="7"/>
      <c r="G45" s="7">
        <v>93060752310.364502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3249489</v>
      </c>
      <c r="R45" s="7"/>
      <c r="S45" s="7">
        <v>35230</v>
      </c>
      <c r="T45" s="7"/>
      <c r="U45" s="7">
        <v>108078111323</v>
      </c>
      <c r="V45" s="7"/>
      <c r="W45" s="7">
        <v>113798344460.054</v>
      </c>
      <c r="Y45" s="8">
        <v>4.2500000000000003E-2</v>
      </c>
    </row>
    <row r="46" spans="1:25" x14ac:dyDescent="0.55000000000000004">
      <c r="A46" s="1" t="s">
        <v>52</v>
      </c>
      <c r="C46" s="7">
        <v>799025</v>
      </c>
      <c r="D46" s="7"/>
      <c r="E46" s="7">
        <v>173135725734</v>
      </c>
      <c r="F46" s="7"/>
      <c r="G46" s="7">
        <v>127998328163.03999</v>
      </c>
      <c r="H46" s="7"/>
      <c r="I46" s="7">
        <v>0</v>
      </c>
      <c r="J46" s="7"/>
      <c r="K46" s="7">
        <v>0</v>
      </c>
      <c r="L46" s="7"/>
      <c r="M46" s="7">
        <v>-150000</v>
      </c>
      <c r="N46" s="7"/>
      <c r="O46" s="7">
        <v>24866480677</v>
      </c>
      <c r="P46" s="7"/>
      <c r="Q46" s="7">
        <v>649025</v>
      </c>
      <c r="R46" s="7"/>
      <c r="S46" s="7">
        <v>160159</v>
      </c>
      <c r="T46" s="7"/>
      <c r="U46" s="7">
        <v>140633164663</v>
      </c>
      <c r="V46" s="7"/>
      <c r="W46" s="7">
        <v>103328709164.899</v>
      </c>
      <c r="Y46" s="8">
        <v>3.8600000000000002E-2</v>
      </c>
    </row>
    <row r="47" spans="1:25" x14ac:dyDescent="0.55000000000000004">
      <c r="A47" s="1" t="s">
        <v>53</v>
      </c>
      <c r="C47" s="7">
        <v>1756700</v>
      </c>
      <c r="D47" s="7"/>
      <c r="E47" s="7">
        <v>27492463717</v>
      </c>
      <c r="F47" s="7"/>
      <c r="G47" s="7">
        <v>38784159973.349998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1756700</v>
      </c>
      <c r="R47" s="7"/>
      <c r="S47" s="7">
        <v>24620</v>
      </c>
      <c r="T47" s="7"/>
      <c r="U47" s="7">
        <v>27492463717</v>
      </c>
      <c r="V47" s="7"/>
      <c r="W47" s="7">
        <v>42992616773.699997</v>
      </c>
      <c r="Y47" s="8">
        <v>1.6E-2</v>
      </c>
    </row>
    <row r="48" spans="1:25" x14ac:dyDescent="0.55000000000000004">
      <c r="A48" s="1" t="s">
        <v>54</v>
      </c>
      <c r="C48" s="7">
        <v>2600000</v>
      </c>
      <c r="D48" s="7"/>
      <c r="E48" s="7">
        <v>24746380049</v>
      </c>
      <c r="F48" s="7"/>
      <c r="G48" s="7">
        <v>22433720400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2600000</v>
      </c>
      <c r="R48" s="7"/>
      <c r="S48" s="7">
        <v>8150</v>
      </c>
      <c r="T48" s="7"/>
      <c r="U48" s="7">
        <v>24746380049</v>
      </c>
      <c r="V48" s="7"/>
      <c r="W48" s="7">
        <v>21063919500</v>
      </c>
      <c r="Y48" s="8">
        <v>7.9000000000000008E-3</v>
      </c>
    </row>
    <row r="49" spans="1:25" x14ac:dyDescent="0.55000000000000004">
      <c r="A49" s="1" t="s">
        <v>55</v>
      </c>
      <c r="C49" s="7">
        <v>3075286</v>
      </c>
      <c r="D49" s="7"/>
      <c r="E49" s="7">
        <v>95474776600</v>
      </c>
      <c r="F49" s="7"/>
      <c r="G49" s="7">
        <v>80735054355.602997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3075286</v>
      </c>
      <c r="R49" s="7"/>
      <c r="S49" s="7">
        <v>28030</v>
      </c>
      <c r="T49" s="7"/>
      <c r="U49" s="7">
        <v>95474776600</v>
      </c>
      <c r="V49" s="7"/>
      <c r="W49" s="7">
        <v>85687374993.848999</v>
      </c>
      <c r="Y49" s="8">
        <v>3.2000000000000001E-2</v>
      </c>
    </row>
    <row r="50" spans="1:25" x14ac:dyDescent="0.55000000000000004">
      <c r="A50" s="1" t="s">
        <v>56</v>
      </c>
      <c r="C50" s="7">
        <v>5181836</v>
      </c>
      <c r="D50" s="7"/>
      <c r="E50" s="7">
        <v>71522234370</v>
      </c>
      <c r="F50" s="7"/>
      <c r="G50" s="7">
        <v>62069599113.389999</v>
      </c>
      <c r="H50" s="7"/>
      <c r="I50" s="7">
        <v>0</v>
      </c>
      <c r="J50" s="7"/>
      <c r="K50" s="7">
        <v>0</v>
      </c>
      <c r="L50" s="7"/>
      <c r="M50" s="7">
        <v>-1181836</v>
      </c>
      <c r="N50" s="7"/>
      <c r="O50" s="7">
        <v>14812648601</v>
      </c>
      <c r="P50" s="7"/>
      <c r="Q50" s="7">
        <v>4000000</v>
      </c>
      <c r="R50" s="7"/>
      <c r="S50" s="7">
        <v>13530</v>
      </c>
      <c r="T50" s="7"/>
      <c r="U50" s="7">
        <v>55209955989</v>
      </c>
      <c r="V50" s="7"/>
      <c r="W50" s="7">
        <v>53797986000</v>
      </c>
      <c r="Y50" s="8">
        <v>2.01E-2</v>
      </c>
    </row>
    <row r="51" spans="1:25" x14ac:dyDescent="0.55000000000000004">
      <c r="A51" s="1" t="s">
        <v>57</v>
      </c>
      <c r="C51" s="7">
        <v>52611</v>
      </c>
      <c r="D51" s="7"/>
      <c r="E51" s="7">
        <v>2232949611</v>
      </c>
      <c r="F51" s="7"/>
      <c r="G51" s="7">
        <v>2292167488.26195</v>
      </c>
      <c r="H51" s="7"/>
      <c r="I51" s="7">
        <v>0</v>
      </c>
      <c r="J51" s="7"/>
      <c r="K51" s="7">
        <v>0</v>
      </c>
      <c r="L51" s="7"/>
      <c r="M51" s="7">
        <v>-52611</v>
      </c>
      <c r="N51" s="7"/>
      <c r="O51" s="7">
        <v>2364606638</v>
      </c>
      <c r="P51" s="7"/>
      <c r="Q51" s="7">
        <v>0</v>
      </c>
      <c r="R51" s="7"/>
      <c r="S51" s="7">
        <v>0</v>
      </c>
      <c r="T51" s="7"/>
      <c r="U51" s="7">
        <v>0</v>
      </c>
      <c r="V51" s="7"/>
      <c r="W51" s="7">
        <v>0</v>
      </c>
      <c r="Y51" s="8">
        <v>0</v>
      </c>
    </row>
    <row r="52" spans="1:25" x14ac:dyDescent="0.55000000000000004">
      <c r="A52" s="1" t="s">
        <v>58</v>
      </c>
      <c r="C52" s="7">
        <v>2895286</v>
      </c>
      <c r="D52" s="7"/>
      <c r="E52" s="7">
        <f>45318278040-31</f>
        <v>45318278009</v>
      </c>
      <c r="F52" s="7"/>
      <c r="G52" s="7">
        <f>37328425856.451-47</f>
        <v>37328425809.450996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2895286</v>
      </c>
      <c r="R52" s="7"/>
      <c r="S52" s="7">
        <v>6355</v>
      </c>
      <c r="T52" s="7"/>
      <c r="U52" s="7">
        <v>24107412804</v>
      </c>
      <c r="V52" s="7"/>
      <c r="W52" s="7">
        <v>18290065251.946499</v>
      </c>
      <c r="Y52" s="8">
        <v>6.7999999999999996E-3</v>
      </c>
    </row>
    <row r="53" spans="1:25" x14ac:dyDescent="0.55000000000000004">
      <c r="A53" s="1" t="s">
        <v>59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2895286</v>
      </c>
      <c r="R53" s="7"/>
      <c r="S53" s="7">
        <v>5355</v>
      </c>
      <c r="T53" s="7"/>
      <c r="U53" s="7">
        <v>21210865236</v>
      </c>
      <c r="V53" s="7"/>
      <c r="W53" s="7">
        <v>15412006203.6465</v>
      </c>
      <c r="Y53" s="8">
        <v>5.7999999999999996E-3</v>
      </c>
    </row>
    <row r="54" spans="1:25" x14ac:dyDescent="0.55000000000000004">
      <c r="A54" s="1" t="s">
        <v>60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7600000</v>
      </c>
      <c r="J54" s="7"/>
      <c r="K54" s="7">
        <v>29921290784</v>
      </c>
      <c r="L54" s="7"/>
      <c r="M54" s="7">
        <v>0</v>
      </c>
      <c r="N54" s="7"/>
      <c r="O54" s="7">
        <v>0</v>
      </c>
      <c r="P54" s="7"/>
      <c r="Q54" s="7">
        <v>7600000</v>
      </c>
      <c r="R54" s="7"/>
      <c r="S54" s="7">
        <v>3333</v>
      </c>
      <c r="T54" s="7"/>
      <c r="U54" s="7">
        <v>29921290784</v>
      </c>
      <c r="V54" s="7"/>
      <c r="W54" s="7">
        <v>25180081740</v>
      </c>
      <c r="Y54" s="8">
        <v>9.4000000000000004E-3</v>
      </c>
    </row>
    <row r="55" spans="1:25" x14ac:dyDescent="0.55000000000000004">
      <c r="A55" s="1" t="s">
        <v>61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1006920</v>
      </c>
      <c r="R55" s="7"/>
      <c r="S55" s="7">
        <v>4190</v>
      </c>
      <c r="T55" s="7"/>
      <c r="U55" s="7">
        <f>4126358160-31</f>
        <v>4126358129</v>
      </c>
      <c r="V55" s="7"/>
      <c r="W55" s="7">
        <f>4193891780.94-47</f>
        <v>4193891733.9400001</v>
      </c>
      <c r="Y55" s="8">
        <v>1.6000000000000001E-3</v>
      </c>
    </row>
    <row r="56" spans="1:25" ht="23.25" thickBot="1" x14ac:dyDescent="0.6">
      <c r="C56" s="9">
        <f>SUM(C9:C55)</f>
        <v>222339068</v>
      </c>
      <c r="D56" s="7"/>
      <c r="E56" s="9">
        <f>SUM(E9:E55)</f>
        <v>2735107142404</v>
      </c>
      <c r="F56" s="7"/>
      <c r="G56" s="9">
        <f>SUM(G9:G55)</f>
        <v>2630014239903.1226</v>
      </c>
      <c r="H56" s="7"/>
      <c r="I56" s="9">
        <f>SUM(I9:I55)</f>
        <v>10119149</v>
      </c>
      <c r="J56" s="7"/>
      <c r="K56" s="9">
        <f>SUM(K9:K55)</f>
        <v>44305570430</v>
      </c>
      <c r="L56" s="7"/>
      <c r="M56" s="9">
        <f>SUM(M9:M55)</f>
        <v>-15993210</v>
      </c>
      <c r="N56" s="7"/>
      <c r="O56" s="9">
        <f>SUM(O9:O55)</f>
        <v>208861564202</v>
      </c>
      <c r="P56" s="7"/>
      <c r="Q56" s="9">
        <f>SUM(Q9:Q55)</f>
        <v>220367213</v>
      </c>
      <c r="R56" s="7"/>
      <c r="S56" s="9">
        <f>SUM(S9:S55)</f>
        <v>1101544</v>
      </c>
      <c r="T56" s="7"/>
      <c r="U56" s="9">
        <f>SUM(U9:U55)</f>
        <v>2577369234697</v>
      </c>
      <c r="V56" s="7"/>
      <c r="W56" s="9">
        <f>SUM(W9:W55)</f>
        <v>2579923876839.8613</v>
      </c>
      <c r="Y56" s="30">
        <f>SUM(Y9:Y55)</f>
        <v>0.96260000000000012</v>
      </c>
    </row>
    <row r="57" spans="1:25" ht="23.25" thickTop="1" x14ac:dyDescent="0.55000000000000004">
      <c r="G57" s="6"/>
      <c r="U57" s="6"/>
    </row>
    <row r="58" spans="1:25" x14ac:dyDescent="0.55000000000000004">
      <c r="O58" s="6"/>
      <c r="U58" s="6"/>
      <c r="W58" s="11"/>
      <c r="Y58" s="12"/>
    </row>
    <row r="59" spans="1:25" x14ac:dyDescent="0.55000000000000004">
      <c r="O59" s="6"/>
      <c r="U59" s="10"/>
      <c r="W59" s="11"/>
      <c r="Y59" s="6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3"/>
  <sheetViews>
    <sheetView rightToLeft="1" view="pageBreakPreview" zoomScale="145" zoomScaleNormal="100" zoomScaleSheetLayoutView="145" workbookViewId="0">
      <selection activeCell="E11" sqref="E11:E15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24.85546875" style="1" customWidth="1"/>
    <col min="10" max="16384" width="9.140625" style="1"/>
  </cols>
  <sheetData>
    <row r="2" spans="1:10" ht="30" x14ac:dyDescent="0.45">
      <c r="A2" s="41" t="s">
        <v>0</v>
      </c>
      <c r="B2" s="41"/>
      <c r="C2" s="41"/>
      <c r="D2" s="41"/>
      <c r="E2" s="41"/>
      <c r="F2" s="41"/>
      <c r="G2" s="41"/>
    </row>
    <row r="3" spans="1:10" ht="30" x14ac:dyDescent="0.45">
      <c r="A3" s="41" t="s">
        <v>91</v>
      </c>
      <c r="B3" s="41"/>
      <c r="C3" s="41"/>
      <c r="D3" s="41"/>
      <c r="E3" s="41"/>
      <c r="F3" s="41"/>
      <c r="G3" s="41"/>
    </row>
    <row r="4" spans="1:10" ht="30" x14ac:dyDescent="0.45">
      <c r="A4" s="41" t="s">
        <v>2</v>
      </c>
      <c r="B4" s="41"/>
      <c r="C4" s="41"/>
      <c r="D4" s="41"/>
      <c r="E4" s="41"/>
      <c r="F4" s="41"/>
      <c r="G4" s="41"/>
    </row>
    <row r="5" spans="1:10" x14ac:dyDescent="0.45">
      <c r="J5" s="3"/>
    </row>
    <row r="6" spans="1:10" ht="30" x14ac:dyDescent="0.45">
      <c r="A6" s="40" t="s">
        <v>95</v>
      </c>
      <c r="C6" s="40" t="s">
        <v>69</v>
      </c>
      <c r="E6" s="40" t="s">
        <v>182</v>
      </c>
      <c r="G6" s="40" t="s">
        <v>13</v>
      </c>
    </row>
    <row r="7" spans="1:10" x14ac:dyDescent="0.45">
      <c r="A7" s="1" t="s">
        <v>191</v>
      </c>
      <c r="C7" s="7">
        <v>119640459901</v>
      </c>
      <c r="E7" s="28">
        <v>0.98329999999999995</v>
      </c>
      <c r="F7" s="4"/>
      <c r="G7" s="28">
        <v>4.4600000000000001E-2</v>
      </c>
      <c r="H7" s="4"/>
      <c r="I7" s="4"/>
    </row>
    <row r="8" spans="1:10" x14ac:dyDescent="0.45">
      <c r="A8" s="1" t="s">
        <v>192</v>
      </c>
      <c r="C8" s="7">
        <v>0</v>
      </c>
      <c r="E8" s="28">
        <v>0</v>
      </c>
      <c r="F8" s="4"/>
      <c r="G8" s="28">
        <v>0</v>
      </c>
      <c r="H8" s="4"/>
      <c r="I8" s="4"/>
    </row>
    <row r="9" spans="1:10" x14ac:dyDescent="0.45">
      <c r="A9" s="1" t="s">
        <v>193</v>
      </c>
      <c r="C9" s="7">
        <v>81488983</v>
      </c>
      <c r="E9" s="28">
        <v>6.9999999999999999E-4</v>
      </c>
      <c r="F9" s="4"/>
      <c r="G9" s="28">
        <v>0</v>
      </c>
      <c r="H9" s="4"/>
      <c r="I9" s="4"/>
    </row>
    <row r="10" spans="1:10" ht="19.5" thickBot="1" x14ac:dyDescent="0.5">
      <c r="C10" s="9">
        <f>SUM(C7:C9)</f>
        <v>119721948884</v>
      </c>
      <c r="E10" s="4"/>
      <c r="F10" s="4"/>
      <c r="G10" s="4"/>
      <c r="H10" s="4"/>
      <c r="I10" s="4"/>
    </row>
    <row r="11" spans="1:10" ht="19.5" thickTop="1" x14ac:dyDescent="0.45">
      <c r="E11" s="29"/>
      <c r="F11" s="4"/>
      <c r="G11" s="4"/>
      <c r="H11" s="4"/>
      <c r="I11" s="4"/>
    </row>
    <row r="12" spans="1:10" x14ac:dyDescent="0.45">
      <c r="C12" s="3"/>
      <c r="E12" s="26"/>
      <c r="F12" s="4"/>
      <c r="G12" s="4"/>
      <c r="H12" s="4"/>
      <c r="I12" s="4"/>
    </row>
    <row r="13" spans="1:10" x14ac:dyDescent="0.45">
      <c r="E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6"/>
  <sheetViews>
    <sheetView rightToLeft="1" view="pageBreakPreview" zoomScale="85" zoomScaleNormal="85" zoomScaleSheetLayoutView="85" workbookViewId="0">
      <selection activeCell="S8" sqref="S8:S15"/>
    </sheetView>
  </sheetViews>
  <sheetFormatPr defaultRowHeight="18.75" x14ac:dyDescent="0.45"/>
  <cols>
    <col min="1" max="1" width="21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14.28515625" style="20" bestFit="1" customWidth="1"/>
    <col min="22" max="16384" width="9.140625" style="1"/>
  </cols>
  <sheetData>
    <row r="1" spans="1:22" x14ac:dyDescent="0.45">
      <c r="V1" s="3"/>
    </row>
    <row r="2" spans="1:22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V2" s="3"/>
    </row>
    <row r="3" spans="1:22" ht="30" x14ac:dyDescent="0.4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3"/>
    </row>
    <row r="4" spans="1:22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V4" s="3"/>
    </row>
    <row r="5" spans="1:22" x14ac:dyDescent="0.45">
      <c r="V5" s="3"/>
    </row>
    <row r="6" spans="1:22" ht="30" x14ac:dyDescent="0.45">
      <c r="A6" s="42" t="s">
        <v>64</v>
      </c>
      <c r="C6" s="40" t="s">
        <v>65</v>
      </c>
      <c r="D6" s="40" t="s">
        <v>65</v>
      </c>
      <c r="E6" s="40" t="s">
        <v>65</v>
      </c>
      <c r="F6" s="40" t="s">
        <v>65</v>
      </c>
      <c r="G6" s="40" t="s">
        <v>65</v>
      </c>
      <c r="H6" s="40" t="s">
        <v>65</v>
      </c>
      <c r="I6" s="40" t="s">
        <v>65</v>
      </c>
      <c r="K6" s="40" t="s">
        <v>4</v>
      </c>
      <c r="M6" s="40" t="s">
        <v>5</v>
      </c>
      <c r="N6" s="40" t="s">
        <v>5</v>
      </c>
      <c r="O6" s="40" t="s">
        <v>5</v>
      </c>
      <c r="Q6" s="40" t="s">
        <v>6</v>
      </c>
      <c r="R6" s="40" t="s">
        <v>6</v>
      </c>
      <c r="S6" s="40" t="s">
        <v>6</v>
      </c>
      <c r="V6" s="3"/>
    </row>
    <row r="7" spans="1:22" ht="30" x14ac:dyDescent="0.45">
      <c r="A7" s="40" t="s">
        <v>64</v>
      </c>
      <c r="C7" s="40" t="s">
        <v>66</v>
      </c>
      <c r="E7" s="40" t="s">
        <v>67</v>
      </c>
      <c r="G7" s="40" t="s">
        <v>68</v>
      </c>
      <c r="I7" s="40" t="s">
        <v>62</v>
      </c>
      <c r="K7" s="40" t="s">
        <v>69</v>
      </c>
      <c r="M7" s="40" t="s">
        <v>70</v>
      </c>
      <c r="O7" s="40" t="s">
        <v>71</v>
      </c>
      <c r="Q7" s="40" t="s">
        <v>69</v>
      </c>
      <c r="S7" s="40" t="s">
        <v>63</v>
      </c>
      <c r="V7" s="3"/>
    </row>
    <row r="8" spans="1:22" x14ac:dyDescent="0.45">
      <c r="A8" s="1" t="s">
        <v>72</v>
      </c>
      <c r="C8" s="13">
        <v>279927370</v>
      </c>
      <c r="E8" s="14" t="s">
        <v>73</v>
      </c>
      <c r="F8" s="15"/>
      <c r="G8" s="18" t="s">
        <v>74</v>
      </c>
      <c r="H8" s="7"/>
      <c r="I8" s="7">
        <v>0</v>
      </c>
      <c r="J8" s="7"/>
      <c r="K8" s="7">
        <v>31311241460</v>
      </c>
      <c r="L8" s="7"/>
      <c r="M8" s="7">
        <v>372686553794</v>
      </c>
      <c r="N8" s="7"/>
      <c r="O8" s="7">
        <v>358971474209</v>
      </c>
      <c r="P8" s="7"/>
      <c r="Q8" s="7">
        <v>45026321045</v>
      </c>
      <c r="S8" s="28">
        <v>1.6799999999999999E-2</v>
      </c>
      <c r="U8" s="19"/>
    </row>
    <row r="9" spans="1:22" x14ac:dyDescent="0.45">
      <c r="A9" s="1" t="s">
        <v>75</v>
      </c>
      <c r="C9" s="4" t="s">
        <v>76</v>
      </c>
      <c r="E9" s="14" t="s">
        <v>73</v>
      </c>
      <c r="F9" s="15"/>
      <c r="G9" s="18" t="s">
        <v>77</v>
      </c>
      <c r="H9" s="7"/>
      <c r="I9" s="7">
        <v>10</v>
      </c>
      <c r="J9" s="7"/>
      <c r="K9" s="7">
        <v>2251144844</v>
      </c>
      <c r="L9" s="7"/>
      <c r="M9" s="7">
        <v>15290067</v>
      </c>
      <c r="N9" s="7"/>
      <c r="O9" s="7">
        <v>0</v>
      </c>
      <c r="P9" s="7"/>
      <c r="Q9" s="7">
        <v>2266434911</v>
      </c>
      <c r="S9" s="28">
        <v>8.9999999999999998E-4</v>
      </c>
      <c r="U9" s="19"/>
    </row>
    <row r="10" spans="1:22" x14ac:dyDescent="0.45">
      <c r="A10" s="1" t="s">
        <v>78</v>
      </c>
      <c r="C10" s="4" t="s">
        <v>79</v>
      </c>
      <c r="E10" s="14" t="s">
        <v>73</v>
      </c>
      <c r="F10" s="15"/>
      <c r="G10" s="18" t="s">
        <v>80</v>
      </c>
      <c r="H10" s="7"/>
      <c r="I10" s="7">
        <v>10</v>
      </c>
      <c r="J10" s="7"/>
      <c r="K10" s="7">
        <v>5213526</v>
      </c>
      <c r="L10" s="7"/>
      <c r="M10" s="7">
        <v>35185</v>
      </c>
      <c r="N10" s="7"/>
      <c r="O10" s="7">
        <v>0</v>
      </c>
      <c r="P10" s="7"/>
      <c r="Q10" s="7">
        <v>5248711</v>
      </c>
      <c r="S10" s="28">
        <v>0</v>
      </c>
      <c r="U10" s="19"/>
    </row>
    <row r="11" spans="1:22" x14ac:dyDescent="0.45">
      <c r="A11" s="1" t="s">
        <v>81</v>
      </c>
      <c r="C11" s="4" t="s">
        <v>82</v>
      </c>
      <c r="E11" s="14" t="s">
        <v>73</v>
      </c>
      <c r="F11" s="15"/>
      <c r="G11" s="18" t="s">
        <v>80</v>
      </c>
      <c r="H11" s="7"/>
      <c r="I11" s="7">
        <v>10</v>
      </c>
      <c r="J11" s="7"/>
      <c r="K11" s="7">
        <v>11824737954</v>
      </c>
      <c r="L11" s="7"/>
      <c r="M11" s="7">
        <v>4349892324</v>
      </c>
      <c r="N11" s="7"/>
      <c r="O11" s="7">
        <v>14500250000</v>
      </c>
      <c r="P11" s="7"/>
      <c r="Q11" s="7">
        <v>1674380278</v>
      </c>
      <c r="S11" s="28">
        <v>5.9999999999999995E-4</v>
      </c>
      <c r="U11" s="19"/>
    </row>
    <row r="12" spans="1:22" x14ac:dyDescent="0.45">
      <c r="A12" s="1" t="s">
        <v>83</v>
      </c>
      <c r="C12" s="4" t="s">
        <v>84</v>
      </c>
      <c r="E12" s="14" t="s">
        <v>73</v>
      </c>
      <c r="F12" s="15"/>
      <c r="G12" s="18" t="s">
        <v>85</v>
      </c>
      <c r="H12" s="7"/>
      <c r="I12" s="7">
        <v>0</v>
      </c>
      <c r="J12" s="7"/>
      <c r="K12" s="7">
        <v>20678</v>
      </c>
      <c r="L12" s="7"/>
      <c r="M12" s="7">
        <v>0</v>
      </c>
      <c r="N12" s="7"/>
      <c r="O12" s="7">
        <v>0</v>
      </c>
      <c r="P12" s="7"/>
      <c r="Q12" s="7">
        <v>20678</v>
      </c>
      <c r="S12" s="28">
        <v>0</v>
      </c>
      <c r="U12" s="19"/>
    </row>
    <row r="13" spans="1:22" x14ac:dyDescent="0.45">
      <c r="A13" s="1" t="s">
        <v>86</v>
      </c>
      <c r="C13" s="13">
        <v>279914422</v>
      </c>
      <c r="E13" s="14" t="s">
        <v>87</v>
      </c>
      <c r="F13" s="15"/>
      <c r="G13" s="18" t="s">
        <v>88</v>
      </c>
      <c r="H13" s="7"/>
      <c r="I13" s="7">
        <v>0</v>
      </c>
      <c r="J13" s="7"/>
      <c r="K13" s="7">
        <v>364817603</v>
      </c>
      <c r="L13" s="7"/>
      <c r="M13" s="7">
        <v>13682777500</v>
      </c>
      <c r="N13" s="7"/>
      <c r="O13" s="7">
        <v>12900000300</v>
      </c>
      <c r="P13" s="7"/>
      <c r="Q13" s="7">
        <v>1147594803</v>
      </c>
      <c r="S13" s="28">
        <v>4.0000000000000002E-4</v>
      </c>
      <c r="U13" s="19"/>
    </row>
    <row r="14" spans="1:22" x14ac:dyDescent="0.45">
      <c r="A14" s="1" t="s">
        <v>83</v>
      </c>
      <c r="C14" s="4" t="s">
        <v>89</v>
      </c>
      <c r="E14" s="14" t="s">
        <v>87</v>
      </c>
      <c r="F14" s="15"/>
      <c r="G14" s="18" t="s">
        <v>90</v>
      </c>
      <c r="H14" s="7"/>
      <c r="I14" s="7">
        <v>0</v>
      </c>
      <c r="J14" s="7"/>
      <c r="K14" s="7">
        <v>70858</v>
      </c>
      <c r="L14" s="7"/>
      <c r="M14" s="7">
        <v>0</v>
      </c>
      <c r="N14" s="7"/>
      <c r="O14" s="7">
        <v>0</v>
      </c>
      <c r="P14" s="7"/>
      <c r="Q14" s="7">
        <v>70858</v>
      </c>
      <c r="S14" s="28">
        <v>0</v>
      </c>
      <c r="U14" s="19"/>
    </row>
    <row r="15" spans="1:22" ht="19.5" thickBot="1" x14ac:dyDescent="0.5">
      <c r="C15" s="4"/>
      <c r="K15" s="17">
        <f>SUM(K8:K14)</f>
        <v>45757246923</v>
      </c>
      <c r="M15" s="17">
        <f>SUM(M8:M14)</f>
        <v>390734548870</v>
      </c>
      <c r="O15" s="17">
        <f>SUM(O8:O14)</f>
        <v>386371724509</v>
      </c>
      <c r="Q15" s="17">
        <f>SUM(Q8:Q14)</f>
        <v>50120071284</v>
      </c>
      <c r="S15" s="31">
        <f>SUM(S8:S14)</f>
        <v>1.8700000000000001E-2</v>
      </c>
      <c r="U15" s="19"/>
    </row>
    <row r="16" spans="1:22" ht="19.5" thickTop="1" x14ac:dyDescent="0.45">
      <c r="S16" s="20"/>
    </row>
  </sheetData>
  <mergeCells count="17"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5"/>
  <sheetViews>
    <sheetView rightToLeft="1" view="pageBreakPreview" zoomScale="85" zoomScaleNormal="85" zoomScaleSheetLayoutView="85" workbookViewId="0">
      <selection activeCell="D9" sqref="D9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91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30" x14ac:dyDescent="0.45">
      <c r="A6" s="40" t="s">
        <v>92</v>
      </c>
      <c r="B6" s="40" t="s">
        <v>92</v>
      </c>
      <c r="C6" s="40" t="s">
        <v>92</v>
      </c>
      <c r="D6" s="40" t="s">
        <v>92</v>
      </c>
      <c r="E6" s="40" t="s">
        <v>92</v>
      </c>
      <c r="G6" s="40" t="s">
        <v>93</v>
      </c>
      <c r="H6" s="40" t="s">
        <v>93</v>
      </c>
      <c r="I6" s="40" t="s">
        <v>93</v>
      </c>
      <c r="J6" s="40" t="s">
        <v>93</v>
      </c>
      <c r="K6" s="40" t="s">
        <v>93</v>
      </c>
      <c r="M6" s="40" t="s">
        <v>94</v>
      </c>
      <c r="N6" s="40" t="s">
        <v>94</v>
      </c>
      <c r="O6" s="40" t="s">
        <v>94</v>
      </c>
      <c r="P6" s="40" t="s">
        <v>94</v>
      </c>
      <c r="Q6" s="40" t="s">
        <v>94</v>
      </c>
    </row>
    <row r="7" spans="1:17" ht="30" x14ac:dyDescent="0.45">
      <c r="A7" s="40" t="s">
        <v>95</v>
      </c>
      <c r="C7" s="40" t="s">
        <v>96</v>
      </c>
      <c r="E7" s="40" t="s">
        <v>62</v>
      </c>
      <c r="G7" s="40" t="s">
        <v>97</v>
      </c>
      <c r="I7" s="40" t="s">
        <v>98</v>
      </c>
      <c r="K7" s="40" t="s">
        <v>99</v>
      </c>
      <c r="M7" s="40" t="s">
        <v>97</v>
      </c>
      <c r="O7" s="40" t="s">
        <v>98</v>
      </c>
      <c r="Q7" s="40" t="s">
        <v>99</v>
      </c>
    </row>
    <row r="8" spans="1:17" x14ac:dyDescent="0.45">
      <c r="A8" s="1" t="s">
        <v>72</v>
      </c>
      <c r="C8" s="7">
        <v>30</v>
      </c>
      <c r="D8" s="7"/>
      <c r="E8" s="7">
        <v>0</v>
      </c>
      <c r="F8" s="7"/>
      <c r="G8" s="7">
        <v>80470551</v>
      </c>
      <c r="H8" s="7"/>
      <c r="I8" s="7">
        <v>0</v>
      </c>
      <c r="J8" s="7"/>
      <c r="K8" s="7">
        <v>80470551</v>
      </c>
      <c r="L8" s="7"/>
      <c r="M8" s="7">
        <v>554969069</v>
      </c>
      <c r="N8" s="7"/>
      <c r="O8" s="7">
        <v>0</v>
      </c>
      <c r="P8" s="7"/>
      <c r="Q8" s="7">
        <f>M8+O8</f>
        <v>554969069</v>
      </c>
    </row>
    <row r="9" spans="1:17" x14ac:dyDescent="0.45">
      <c r="A9" s="1" t="s">
        <v>75</v>
      </c>
      <c r="C9" s="7">
        <v>28</v>
      </c>
      <c r="D9" s="7"/>
      <c r="E9" s="7">
        <v>10</v>
      </c>
      <c r="F9" s="7"/>
      <c r="G9" s="7">
        <v>14681911</v>
      </c>
      <c r="H9" s="7"/>
      <c r="I9" s="7">
        <v>-4630</v>
      </c>
      <c r="J9" s="7"/>
      <c r="K9" s="7">
        <f>G9+I9</f>
        <v>14677281</v>
      </c>
      <c r="L9" s="7"/>
      <c r="M9" s="7">
        <v>20817125</v>
      </c>
      <c r="N9" s="7"/>
      <c r="O9" s="7">
        <v>-14149</v>
      </c>
      <c r="P9" s="7"/>
      <c r="Q9" s="7">
        <f t="shared" ref="Q9:Q12" si="0">M9+O9</f>
        <v>20802976</v>
      </c>
    </row>
    <row r="10" spans="1:17" x14ac:dyDescent="0.45">
      <c r="A10" s="1" t="s">
        <v>78</v>
      </c>
      <c r="C10" s="7">
        <v>23</v>
      </c>
      <c r="D10" s="7"/>
      <c r="E10" s="7">
        <v>10</v>
      </c>
      <c r="F10" s="7"/>
      <c r="G10" s="7">
        <v>33837</v>
      </c>
      <c r="H10" s="7"/>
      <c r="I10" s="7">
        <v>-8</v>
      </c>
      <c r="J10" s="7"/>
      <c r="K10" s="7">
        <f t="shared" ref="K10:K11" si="1">G10+I10</f>
        <v>33829</v>
      </c>
      <c r="L10" s="7"/>
      <c r="M10" s="7">
        <v>302340</v>
      </c>
      <c r="N10" s="7"/>
      <c r="O10" s="7">
        <v>-72</v>
      </c>
      <c r="P10" s="7"/>
      <c r="Q10" s="7">
        <f t="shared" si="0"/>
        <v>302268</v>
      </c>
    </row>
    <row r="11" spans="1:17" x14ac:dyDescent="0.45">
      <c r="A11" s="1" t="s">
        <v>81</v>
      </c>
      <c r="C11" s="7">
        <v>26</v>
      </c>
      <c r="D11" s="7"/>
      <c r="E11" s="7">
        <v>10</v>
      </c>
      <c r="F11" s="7"/>
      <c r="G11" s="7">
        <v>-13697316</v>
      </c>
      <c r="H11" s="7"/>
      <c r="I11" s="7">
        <v>-114908</v>
      </c>
      <c r="J11" s="7"/>
      <c r="K11" s="7">
        <f t="shared" si="1"/>
        <v>-13812224</v>
      </c>
      <c r="L11" s="7"/>
      <c r="M11" s="7">
        <v>-68978074</v>
      </c>
      <c r="N11" s="7"/>
      <c r="O11" s="7">
        <v>-15159</v>
      </c>
      <c r="P11" s="7"/>
      <c r="Q11" s="7">
        <f t="shared" si="0"/>
        <v>-68993233</v>
      </c>
    </row>
    <row r="12" spans="1:17" x14ac:dyDescent="0.45">
      <c r="A12" s="1" t="s">
        <v>101</v>
      </c>
      <c r="C12" s="7">
        <v>12</v>
      </c>
      <c r="D12" s="7"/>
      <c r="E12" s="7">
        <v>20</v>
      </c>
      <c r="F12" s="7"/>
      <c r="G12" s="7">
        <v>0</v>
      </c>
      <c r="H12" s="7"/>
      <c r="I12" s="7">
        <v>0</v>
      </c>
      <c r="J12" s="7"/>
      <c r="K12" s="7">
        <v>0</v>
      </c>
      <c r="L12" s="7"/>
      <c r="M12" s="7">
        <v>4613698630</v>
      </c>
      <c r="N12" s="7"/>
      <c r="O12" s="7">
        <v>0</v>
      </c>
      <c r="P12" s="7"/>
      <c r="Q12" s="7">
        <f t="shared" si="0"/>
        <v>4613698630</v>
      </c>
    </row>
    <row r="13" spans="1:17" ht="19.5" thickBot="1" x14ac:dyDescent="0.5">
      <c r="C13" s="7"/>
      <c r="D13" s="7"/>
      <c r="E13" s="7"/>
      <c r="F13" s="7"/>
      <c r="G13" s="9">
        <f>SUM(G8:G12)</f>
        <v>81488983</v>
      </c>
      <c r="H13" s="7"/>
      <c r="I13" s="9">
        <f>SUM(I8:I12)</f>
        <v>-119546</v>
      </c>
      <c r="J13" s="7"/>
      <c r="K13" s="9">
        <f>SUM(K8:K12)</f>
        <v>81369437</v>
      </c>
      <c r="L13" s="7"/>
      <c r="M13" s="9">
        <f>SUM(M8:M12)</f>
        <v>5120809090</v>
      </c>
      <c r="N13" s="7"/>
      <c r="O13" s="9">
        <f>SUM(O8:O12)</f>
        <v>-29380</v>
      </c>
      <c r="P13" s="7"/>
      <c r="Q13" s="9">
        <f>SUM(Q8:Q12)</f>
        <v>5120779710</v>
      </c>
    </row>
    <row r="14" spans="1:17" ht="19.5" thickTop="1" x14ac:dyDescent="0.45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45">
      <c r="K15" s="16"/>
      <c r="Q15" s="16"/>
    </row>
  </sheetData>
  <mergeCells count="15">
    <mergeCell ref="A2:Q2"/>
    <mergeCell ref="A3:Q3"/>
    <mergeCell ref="A4:Q4"/>
    <mergeCell ref="A7"/>
    <mergeCell ref="C7"/>
    <mergeCell ref="E7"/>
    <mergeCell ref="A6:E6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2"/>
  <sheetViews>
    <sheetView rightToLeft="1" view="pageBreakPreview" zoomScale="85" zoomScaleNormal="70" zoomScaleSheetLayoutView="85" workbookViewId="0">
      <selection activeCell="E7" sqref="E7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28.7109375" style="1" customWidth="1"/>
    <col min="6" max="6" width="1" style="1" customWidth="1"/>
    <col min="7" max="7" width="19.7109375" style="1" customWidth="1"/>
    <col min="8" max="8" width="1" style="1" customWidth="1"/>
    <col min="9" max="9" width="22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3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23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45">
      <c r="A3" s="41" t="s">
        <v>91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19" ht="30" x14ac:dyDescent="0.45">
      <c r="A6" s="42" t="s">
        <v>3</v>
      </c>
      <c r="C6" s="40" t="s">
        <v>102</v>
      </c>
      <c r="D6" s="40" t="s">
        <v>102</v>
      </c>
      <c r="E6" s="40" t="s">
        <v>102</v>
      </c>
      <c r="F6" s="40" t="s">
        <v>102</v>
      </c>
      <c r="G6" s="40" t="s">
        <v>102</v>
      </c>
      <c r="I6" s="40" t="s">
        <v>93</v>
      </c>
      <c r="J6" s="40" t="s">
        <v>93</v>
      </c>
      <c r="K6" s="40" t="s">
        <v>93</v>
      </c>
      <c r="L6" s="40" t="s">
        <v>93</v>
      </c>
      <c r="M6" s="40" t="s">
        <v>93</v>
      </c>
      <c r="O6" s="40" t="s">
        <v>94</v>
      </c>
      <c r="P6" s="40" t="s">
        <v>94</v>
      </c>
      <c r="Q6" s="40" t="s">
        <v>94</v>
      </c>
      <c r="R6" s="40" t="s">
        <v>94</v>
      </c>
      <c r="S6" s="40" t="s">
        <v>94</v>
      </c>
    </row>
    <row r="7" spans="1:19" ht="65.25" customHeight="1" x14ac:dyDescent="0.45">
      <c r="A7" s="40" t="s">
        <v>3</v>
      </c>
      <c r="C7" s="40" t="s">
        <v>103</v>
      </c>
      <c r="E7" s="43" t="s">
        <v>104</v>
      </c>
      <c r="G7" s="43" t="s">
        <v>105</v>
      </c>
      <c r="I7" s="43" t="s">
        <v>106</v>
      </c>
      <c r="K7" s="40" t="s">
        <v>98</v>
      </c>
      <c r="M7" s="43" t="s">
        <v>107</v>
      </c>
      <c r="O7" s="43" t="s">
        <v>106</v>
      </c>
      <c r="Q7" s="40" t="s">
        <v>98</v>
      </c>
      <c r="S7" s="43" t="s">
        <v>107</v>
      </c>
    </row>
    <row r="8" spans="1:19" x14ac:dyDescent="0.45">
      <c r="A8" s="1" t="s">
        <v>108</v>
      </c>
      <c r="C8" s="21" t="s">
        <v>109</v>
      </c>
      <c r="D8" s="21"/>
      <c r="E8" s="7">
        <v>2602328</v>
      </c>
      <c r="F8" s="7"/>
      <c r="G8" s="7">
        <v>350</v>
      </c>
      <c r="H8" s="7"/>
      <c r="I8" s="7">
        <v>0</v>
      </c>
      <c r="J8" s="7"/>
      <c r="K8" s="7">
        <v>0</v>
      </c>
      <c r="L8" s="7"/>
      <c r="M8" s="7">
        <v>0</v>
      </c>
      <c r="N8" s="7"/>
      <c r="O8" s="7">
        <v>910814800</v>
      </c>
      <c r="P8" s="7"/>
      <c r="Q8" s="7">
        <v>-42238962</v>
      </c>
      <c r="R8" s="7"/>
      <c r="S8" s="7">
        <f>O8+Q8</f>
        <v>868575838</v>
      </c>
    </row>
    <row r="9" spans="1:19" x14ac:dyDescent="0.45">
      <c r="A9" s="1" t="s">
        <v>38</v>
      </c>
      <c r="C9" s="21" t="s">
        <v>110</v>
      </c>
      <c r="D9" s="21"/>
      <c r="E9" s="7">
        <v>1117838</v>
      </c>
      <c r="F9" s="7"/>
      <c r="G9" s="7">
        <v>1300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0</v>
      </c>
      <c r="R9" s="7"/>
      <c r="S9" s="7">
        <f t="shared" ref="S9:S36" si="0">O9+Q9</f>
        <v>0</v>
      </c>
    </row>
    <row r="10" spans="1:19" x14ac:dyDescent="0.45">
      <c r="A10" s="1" t="s">
        <v>40</v>
      </c>
      <c r="C10" s="21" t="s">
        <v>111</v>
      </c>
      <c r="D10" s="21"/>
      <c r="E10" s="7">
        <v>6000000</v>
      </c>
      <c r="F10" s="7"/>
      <c r="G10" s="7">
        <v>2000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12000000000</v>
      </c>
      <c r="P10" s="7"/>
      <c r="Q10" s="7">
        <v>-24606972</v>
      </c>
      <c r="R10" s="7"/>
      <c r="S10" s="7">
        <f t="shared" si="0"/>
        <v>11975393028</v>
      </c>
    </row>
    <row r="11" spans="1:19" x14ac:dyDescent="0.45">
      <c r="A11" s="1" t="s">
        <v>39</v>
      </c>
      <c r="C11" s="21" t="s">
        <v>112</v>
      </c>
      <c r="D11" s="21"/>
      <c r="E11" s="7">
        <v>7605975</v>
      </c>
      <c r="F11" s="7"/>
      <c r="G11" s="7">
        <v>320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2433912000</v>
      </c>
      <c r="P11" s="7"/>
      <c r="Q11" s="7">
        <v>-86810600</v>
      </c>
      <c r="R11" s="7"/>
      <c r="S11" s="7">
        <f t="shared" si="0"/>
        <v>2347101400</v>
      </c>
    </row>
    <row r="12" spans="1:19" x14ac:dyDescent="0.45">
      <c r="A12" s="1" t="s">
        <v>41</v>
      </c>
      <c r="C12" s="21" t="s">
        <v>113</v>
      </c>
      <c r="D12" s="21"/>
      <c r="E12" s="7">
        <v>8300000</v>
      </c>
      <c r="F12" s="7"/>
      <c r="G12" s="7">
        <v>800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6640000000</v>
      </c>
      <c r="P12" s="7"/>
      <c r="Q12" s="7">
        <v>0</v>
      </c>
      <c r="R12" s="7"/>
      <c r="S12" s="7">
        <f t="shared" si="0"/>
        <v>6640000000</v>
      </c>
    </row>
    <row r="13" spans="1:19" x14ac:dyDescent="0.45">
      <c r="A13" s="1" t="s">
        <v>56</v>
      </c>
      <c r="C13" s="21" t="s">
        <v>114</v>
      </c>
      <c r="D13" s="21"/>
      <c r="E13" s="7">
        <v>5181836</v>
      </c>
      <c r="F13" s="7"/>
      <c r="G13" s="7">
        <v>280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1450914080</v>
      </c>
      <c r="P13" s="7"/>
      <c r="Q13" s="7">
        <v>-134360595</v>
      </c>
      <c r="R13" s="7"/>
      <c r="S13" s="7">
        <f t="shared" si="0"/>
        <v>1316553485</v>
      </c>
    </row>
    <row r="14" spans="1:19" x14ac:dyDescent="0.45">
      <c r="A14" s="1" t="s">
        <v>50</v>
      </c>
      <c r="C14" s="21" t="s">
        <v>114</v>
      </c>
      <c r="D14" s="21"/>
      <c r="E14" s="7">
        <v>45631189</v>
      </c>
      <c r="F14" s="7"/>
      <c r="G14" s="7">
        <v>28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1277673292</v>
      </c>
      <c r="P14" s="7"/>
      <c r="Q14" s="7">
        <v>-118317788</v>
      </c>
      <c r="R14" s="7"/>
      <c r="S14" s="7">
        <f t="shared" si="0"/>
        <v>1159355504</v>
      </c>
    </row>
    <row r="15" spans="1:19" x14ac:dyDescent="0.45">
      <c r="A15" s="1" t="s">
        <v>37</v>
      </c>
      <c r="C15" s="21" t="s">
        <v>115</v>
      </c>
      <c r="D15" s="21"/>
      <c r="E15" s="7">
        <v>7100000</v>
      </c>
      <c r="F15" s="7"/>
      <c r="G15" s="7">
        <v>1000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7100000000</v>
      </c>
      <c r="P15" s="7"/>
      <c r="Q15" s="7">
        <v>0</v>
      </c>
      <c r="R15" s="7"/>
      <c r="S15" s="7">
        <f t="shared" si="0"/>
        <v>7100000000</v>
      </c>
    </row>
    <row r="16" spans="1:19" x14ac:dyDescent="0.45">
      <c r="A16" s="1" t="s">
        <v>21</v>
      </c>
      <c r="C16" s="21" t="s">
        <v>111</v>
      </c>
      <c r="D16" s="21"/>
      <c r="E16" s="7">
        <v>3000000</v>
      </c>
      <c r="F16" s="7"/>
      <c r="G16" s="7">
        <v>4175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12525000000</v>
      </c>
      <c r="P16" s="7"/>
      <c r="Q16" s="7">
        <v>0</v>
      </c>
      <c r="R16" s="7"/>
      <c r="S16" s="7">
        <f t="shared" si="0"/>
        <v>12525000000</v>
      </c>
    </row>
    <row r="17" spans="1:19" x14ac:dyDescent="0.45">
      <c r="A17" s="1" t="s">
        <v>49</v>
      </c>
      <c r="C17" s="21" t="s">
        <v>116</v>
      </c>
      <c r="D17" s="21"/>
      <c r="E17" s="7">
        <v>24201559</v>
      </c>
      <c r="F17" s="7"/>
      <c r="G17" s="7">
        <v>400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9680623600</v>
      </c>
      <c r="P17" s="7"/>
      <c r="Q17" s="7">
        <v>-65854582</v>
      </c>
      <c r="R17" s="7"/>
      <c r="S17" s="7">
        <f t="shared" si="0"/>
        <v>9614769018</v>
      </c>
    </row>
    <row r="18" spans="1:19" x14ac:dyDescent="0.45">
      <c r="A18" s="1" t="s">
        <v>17</v>
      </c>
      <c r="C18" s="21" t="s">
        <v>114</v>
      </c>
      <c r="D18" s="21"/>
      <c r="E18" s="7">
        <v>13239716</v>
      </c>
      <c r="F18" s="7"/>
      <c r="G18" s="7">
        <v>66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873821256</v>
      </c>
      <c r="P18" s="7"/>
      <c r="Q18" s="7">
        <v>-80919433</v>
      </c>
      <c r="R18" s="7"/>
      <c r="S18" s="7">
        <f t="shared" si="0"/>
        <v>792901823</v>
      </c>
    </row>
    <row r="19" spans="1:19" x14ac:dyDescent="0.45">
      <c r="A19" s="1" t="s">
        <v>51</v>
      </c>
      <c r="C19" s="21" t="s">
        <v>117</v>
      </c>
      <c r="D19" s="21"/>
      <c r="E19" s="7">
        <v>7500000</v>
      </c>
      <c r="F19" s="7"/>
      <c r="G19" s="7">
        <v>1250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9375000000</v>
      </c>
      <c r="P19" s="7"/>
      <c r="Q19" s="7">
        <v>0</v>
      </c>
      <c r="R19" s="7"/>
      <c r="S19" s="7">
        <f t="shared" si="0"/>
        <v>9375000000</v>
      </c>
    </row>
    <row r="20" spans="1:19" x14ac:dyDescent="0.45">
      <c r="A20" s="1" t="s">
        <v>16</v>
      </c>
      <c r="C20" s="21" t="s">
        <v>118</v>
      </c>
      <c r="D20" s="21"/>
      <c r="E20" s="7">
        <v>13000000</v>
      </c>
      <c r="F20" s="7"/>
      <c r="G20" s="7">
        <v>62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806000000</v>
      </c>
      <c r="P20" s="7"/>
      <c r="Q20" s="7">
        <v>0</v>
      </c>
      <c r="R20" s="7"/>
      <c r="S20" s="7">
        <f t="shared" si="0"/>
        <v>806000000</v>
      </c>
    </row>
    <row r="21" spans="1:19" x14ac:dyDescent="0.45">
      <c r="A21" s="1" t="s">
        <v>45</v>
      </c>
      <c r="C21" s="21" t="s">
        <v>119</v>
      </c>
      <c r="D21" s="21"/>
      <c r="E21" s="7">
        <v>6951664</v>
      </c>
      <c r="F21" s="7"/>
      <c r="G21" s="7">
        <v>600</v>
      </c>
      <c r="H21" s="7"/>
      <c r="I21" s="7">
        <v>4170998400</v>
      </c>
      <c r="J21" s="7"/>
      <c r="K21" s="7">
        <v>-584627573</v>
      </c>
      <c r="L21" s="7"/>
      <c r="M21" s="7">
        <f>I21+K21</f>
        <v>3586370827</v>
      </c>
      <c r="N21" s="7"/>
      <c r="O21" s="7">
        <v>4170998400</v>
      </c>
      <c r="P21" s="7"/>
      <c r="Q21" s="7">
        <v>-584627573</v>
      </c>
      <c r="R21" s="7"/>
      <c r="S21" s="7">
        <f t="shared" si="0"/>
        <v>3586370827</v>
      </c>
    </row>
    <row r="22" spans="1:19" x14ac:dyDescent="0.45">
      <c r="A22" s="1" t="s">
        <v>36</v>
      </c>
      <c r="C22" s="21" t="s">
        <v>120</v>
      </c>
      <c r="D22" s="21"/>
      <c r="E22" s="7">
        <v>4200000</v>
      </c>
      <c r="F22" s="7"/>
      <c r="G22" s="7">
        <v>1930</v>
      </c>
      <c r="H22" s="7"/>
      <c r="I22" s="7">
        <v>0</v>
      </c>
      <c r="J22" s="7"/>
      <c r="K22" s="7">
        <v>0</v>
      </c>
      <c r="L22" s="7"/>
      <c r="M22" s="7">
        <f t="shared" ref="M22:M26" si="1">I22+K22</f>
        <v>0</v>
      </c>
      <c r="N22" s="7"/>
      <c r="O22" s="7">
        <v>8106000000</v>
      </c>
      <c r="P22" s="7"/>
      <c r="Q22" s="7">
        <v>0</v>
      </c>
      <c r="R22" s="7"/>
      <c r="S22" s="7">
        <f t="shared" si="0"/>
        <v>8106000000</v>
      </c>
    </row>
    <row r="23" spans="1:19" x14ac:dyDescent="0.45">
      <c r="A23" s="1" t="s">
        <v>28</v>
      </c>
      <c r="C23" s="21" t="s">
        <v>118</v>
      </c>
      <c r="D23" s="21"/>
      <c r="E23" s="7">
        <v>307099</v>
      </c>
      <c r="F23" s="7"/>
      <c r="G23" s="7">
        <v>300</v>
      </c>
      <c r="H23" s="7"/>
      <c r="I23" s="7">
        <v>0</v>
      </c>
      <c r="J23" s="7"/>
      <c r="K23" s="7">
        <v>0</v>
      </c>
      <c r="L23" s="7"/>
      <c r="M23" s="7">
        <f t="shared" si="1"/>
        <v>0</v>
      </c>
      <c r="N23" s="7"/>
      <c r="O23" s="7">
        <v>92129700</v>
      </c>
      <c r="P23" s="7"/>
      <c r="Q23" s="7">
        <v>-8479599</v>
      </c>
      <c r="R23" s="7"/>
      <c r="S23" s="7">
        <f t="shared" si="0"/>
        <v>83650101</v>
      </c>
    </row>
    <row r="24" spans="1:19" x14ac:dyDescent="0.45">
      <c r="A24" s="1" t="s">
        <v>52</v>
      </c>
      <c r="C24" s="21" t="s">
        <v>121</v>
      </c>
      <c r="D24" s="21"/>
      <c r="E24" s="7">
        <v>649025</v>
      </c>
      <c r="F24" s="7"/>
      <c r="G24" s="7">
        <v>2600</v>
      </c>
      <c r="H24" s="7"/>
      <c r="I24" s="7">
        <v>1687465000</v>
      </c>
      <c r="J24" s="7"/>
      <c r="K24" s="7">
        <v>-99006651</v>
      </c>
      <c r="L24" s="7"/>
      <c r="M24" s="7">
        <f t="shared" si="1"/>
        <v>1588458349</v>
      </c>
      <c r="N24" s="7"/>
      <c r="O24" s="7">
        <v>1687465000</v>
      </c>
      <c r="P24" s="7"/>
      <c r="Q24" s="7">
        <v>-99006651</v>
      </c>
      <c r="R24" s="7"/>
      <c r="S24" s="7">
        <f t="shared" si="0"/>
        <v>1588458349</v>
      </c>
    </row>
    <row r="25" spans="1:19" x14ac:dyDescent="0.45">
      <c r="A25" s="1" t="s">
        <v>53</v>
      </c>
      <c r="C25" s="21" t="s">
        <v>122</v>
      </c>
      <c r="D25" s="21"/>
      <c r="E25" s="7">
        <v>6844597</v>
      </c>
      <c r="F25" s="7"/>
      <c r="G25" s="7">
        <v>1800</v>
      </c>
      <c r="H25" s="7"/>
      <c r="I25" s="7">
        <v>0</v>
      </c>
      <c r="J25" s="7"/>
      <c r="K25" s="7">
        <v>0</v>
      </c>
      <c r="L25" s="7"/>
      <c r="M25" s="7">
        <f t="shared" si="1"/>
        <v>0</v>
      </c>
      <c r="N25" s="7"/>
      <c r="O25" s="7">
        <v>12320274600</v>
      </c>
      <c r="P25" s="7"/>
      <c r="Q25" s="7">
        <v>0</v>
      </c>
      <c r="R25" s="7"/>
      <c r="S25" s="7">
        <f t="shared" si="0"/>
        <v>12320274600</v>
      </c>
    </row>
    <row r="26" spans="1:19" x14ac:dyDescent="0.45">
      <c r="A26" s="1" t="s">
        <v>123</v>
      </c>
      <c r="C26" s="21" t="s">
        <v>124</v>
      </c>
      <c r="D26" s="21"/>
      <c r="E26" s="7">
        <v>1073107</v>
      </c>
      <c r="F26" s="7"/>
      <c r="G26" s="7">
        <v>1680</v>
      </c>
      <c r="H26" s="7"/>
      <c r="I26" s="7">
        <v>0</v>
      </c>
      <c r="J26" s="7"/>
      <c r="K26" s="7">
        <v>0</v>
      </c>
      <c r="L26" s="7"/>
      <c r="M26" s="7">
        <f t="shared" si="1"/>
        <v>0</v>
      </c>
      <c r="N26" s="7"/>
      <c r="O26" s="7">
        <v>1802819760</v>
      </c>
      <c r="P26" s="7"/>
      <c r="Q26" s="7">
        <v>-109050874</v>
      </c>
      <c r="R26" s="7"/>
      <c r="S26" s="7">
        <f t="shared" si="0"/>
        <v>1693768886</v>
      </c>
    </row>
    <row r="27" spans="1:19" x14ac:dyDescent="0.45">
      <c r="A27" s="1" t="s">
        <v>125</v>
      </c>
      <c r="C27" s="21" t="s">
        <v>126</v>
      </c>
      <c r="D27" s="21"/>
      <c r="E27" s="7">
        <v>328775</v>
      </c>
      <c r="F27" s="7"/>
      <c r="G27" s="7">
        <v>20000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6575500000</v>
      </c>
      <c r="P27" s="7"/>
      <c r="Q27" s="7">
        <v>0</v>
      </c>
      <c r="R27" s="7"/>
      <c r="S27" s="7">
        <f t="shared" si="0"/>
        <v>6575500000</v>
      </c>
    </row>
    <row r="28" spans="1:19" x14ac:dyDescent="0.45">
      <c r="A28" s="1" t="s">
        <v>127</v>
      </c>
      <c r="C28" s="21" t="s">
        <v>128</v>
      </c>
      <c r="D28" s="21"/>
      <c r="E28" s="7">
        <v>300000</v>
      </c>
      <c r="F28" s="7"/>
      <c r="G28" s="7">
        <v>10000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3000000000</v>
      </c>
      <c r="P28" s="7"/>
      <c r="Q28" s="7">
        <v>-155844156</v>
      </c>
      <c r="R28" s="7"/>
      <c r="S28" s="7">
        <f t="shared" si="0"/>
        <v>2844155844</v>
      </c>
    </row>
    <row r="29" spans="1:19" x14ac:dyDescent="0.45">
      <c r="A29" s="1" t="s">
        <v>129</v>
      </c>
      <c r="C29" s="21" t="s">
        <v>130</v>
      </c>
      <c r="D29" s="21"/>
      <c r="E29" s="7">
        <v>1743303</v>
      </c>
      <c r="F29" s="7"/>
      <c r="G29" s="7">
        <v>825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1438224975</v>
      </c>
      <c r="P29" s="7"/>
      <c r="Q29" s="7">
        <v>-150788762</v>
      </c>
      <c r="R29" s="7"/>
      <c r="S29" s="7">
        <f t="shared" si="0"/>
        <v>1287436213</v>
      </c>
    </row>
    <row r="30" spans="1:19" x14ac:dyDescent="0.45">
      <c r="A30" s="1" t="s">
        <v>131</v>
      </c>
      <c r="C30" s="21" t="s">
        <v>118</v>
      </c>
      <c r="D30" s="21"/>
      <c r="E30" s="7">
        <v>638154</v>
      </c>
      <c r="F30" s="7"/>
      <c r="G30" s="7">
        <v>2000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1276308000</v>
      </c>
      <c r="P30" s="7"/>
      <c r="Q30" s="7">
        <v>-873585</v>
      </c>
      <c r="R30" s="7"/>
      <c r="S30" s="7">
        <f t="shared" si="0"/>
        <v>1275434415</v>
      </c>
    </row>
    <row r="31" spans="1:19" x14ac:dyDescent="0.45">
      <c r="A31" s="1" t="s">
        <v>132</v>
      </c>
      <c r="C31" s="21" t="s">
        <v>109</v>
      </c>
      <c r="D31" s="21"/>
      <c r="E31" s="7">
        <v>13055</v>
      </c>
      <c r="F31" s="7"/>
      <c r="G31" s="7">
        <v>5500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71802500</v>
      </c>
      <c r="P31" s="7"/>
      <c r="Q31" s="7">
        <v>0</v>
      </c>
      <c r="R31" s="7"/>
      <c r="S31" s="7">
        <f t="shared" si="0"/>
        <v>71802500</v>
      </c>
    </row>
    <row r="32" spans="1:19" x14ac:dyDescent="0.45">
      <c r="A32" s="1" t="s">
        <v>22</v>
      </c>
      <c r="C32" s="21" t="s">
        <v>133</v>
      </c>
      <c r="D32" s="21"/>
      <c r="E32" s="7">
        <v>1140000</v>
      </c>
      <c r="F32" s="7"/>
      <c r="G32" s="7">
        <v>11500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13110000000</v>
      </c>
      <c r="P32" s="7"/>
      <c r="Q32" s="7">
        <v>0</v>
      </c>
      <c r="R32" s="7"/>
      <c r="S32" s="7">
        <f t="shared" si="0"/>
        <v>13110000000</v>
      </c>
    </row>
    <row r="33" spans="1:19" x14ac:dyDescent="0.45">
      <c r="A33" s="1" t="s">
        <v>19</v>
      </c>
      <c r="C33" s="21" t="s">
        <v>134</v>
      </c>
      <c r="D33" s="21"/>
      <c r="E33" s="7">
        <v>15887538</v>
      </c>
      <c r="F33" s="7"/>
      <c r="G33" s="7">
        <v>121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1922392098</v>
      </c>
      <c r="P33" s="7"/>
      <c r="Q33" s="7">
        <v>0</v>
      </c>
      <c r="R33" s="7"/>
      <c r="S33" s="7">
        <f t="shared" si="0"/>
        <v>1922392098</v>
      </c>
    </row>
    <row r="34" spans="1:19" x14ac:dyDescent="0.45">
      <c r="A34" s="1" t="s">
        <v>135</v>
      </c>
      <c r="C34" s="21" t="s">
        <v>126</v>
      </c>
      <c r="D34" s="21"/>
      <c r="E34" s="7">
        <v>85464</v>
      </c>
      <c r="F34" s="7"/>
      <c r="G34" s="7">
        <v>3000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256392000</v>
      </c>
      <c r="P34" s="7"/>
      <c r="Q34" s="7">
        <v>0</v>
      </c>
      <c r="R34" s="7"/>
      <c r="S34" s="7">
        <f t="shared" si="0"/>
        <v>256392000</v>
      </c>
    </row>
    <row r="35" spans="1:19" x14ac:dyDescent="0.45">
      <c r="A35" s="1" t="s">
        <v>29</v>
      </c>
      <c r="C35" s="21" t="s">
        <v>136</v>
      </c>
      <c r="D35" s="21"/>
      <c r="E35" s="7">
        <v>21716</v>
      </c>
      <c r="F35" s="7"/>
      <c r="G35" s="7">
        <v>110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2388760</v>
      </c>
      <c r="P35" s="7"/>
      <c r="Q35" s="7">
        <v>0</v>
      </c>
      <c r="R35" s="7"/>
      <c r="S35" s="7">
        <f t="shared" si="0"/>
        <v>2388760</v>
      </c>
    </row>
    <row r="36" spans="1:19" x14ac:dyDescent="0.45">
      <c r="A36" s="1" t="s">
        <v>137</v>
      </c>
      <c r="C36" s="21" t="s">
        <v>138</v>
      </c>
      <c r="D36" s="21"/>
      <c r="E36" s="7">
        <v>276655</v>
      </c>
      <c r="F36" s="7"/>
      <c r="G36" s="7">
        <v>165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f>45648075-11048</f>
        <v>45637027</v>
      </c>
      <c r="P36" s="7"/>
      <c r="Q36" s="7">
        <v>-31244</v>
      </c>
      <c r="R36" s="7"/>
      <c r="S36" s="7">
        <f t="shared" si="0"/>
        <v>45605783</v>
      </c>
    </row>
    <row r="37" spans="1:19" ht="19.5" thickBot="1" x14ac:dyDescent="0.5">
      <c r="C37" s="21"/>
      <c r="D37" s="21"/>
      <c r="E37" s="9">
        <f>SUM(E8:E36)</f>
        <v>184940593</v>
      </c>
      <c r="F37" s="7"/>
      <c r="G37" s="9">
        <f>SUM(G8:G36)</f>
        <v>74162</v>
      </c>
      <c r="H37" s="7"/>
      <c r="I37" s="9">
        <f>SUM(I8:I36)</f>
        <v>5858463400</v>
      </c>
      <c r="J37" s="7"/>
      <c r="K37" s="9">
        <f>SUM(K8:K36)</f>
        <v>-683634224</v>
      </c>
      <c r="L37" s="7"/>
      <c r="M37" s="9">
        <f>SUM(M8:M36)</f>
        <v>5174829176</v>
      </c>
      <c r="N37" s="7"/>
      <c r="O37" s="9">
        <f>SUM(O8:O36)</f>
        <v>120952091848</v>
      </c>
      <c r="P37" s="7"/>
      <c r="Q37" s="9">
        <f>SUM(Q8:Q36)</f>
        <v>-1661811376</v>
      </c>
      <c r="R37" s="7"/>
      <c r="S37" s="9">
        <f>SUM(S8:S36)</f>
        <v>119290280472</v>
      </c>
    </row>
    <row r="38" spans="1:19" ht="19.5" thickTop="1" x14ac:dyDescent="0.45">
      <c r="M38" s="16"/>
      <c r="O38" s="3"/>
      <c r="Q38" s="22"/>
      <c r="S38" s="3"/>
    </row>
    <row r="39" spans="1:19" x14ac:dyDescent="0.45">
      <c r="O39" s="32"/>
      <c r="S39" s="3"/>
    </row>
    <row r="40" spans="1:19" x14ac:dyDescent="0.45">
      <c r="O40" s="33"/>
    </row>
    <row r="41" spans="1:19" x14ac:dyDescent="0.45">
      <c r="O41" s="33"/>
    </row>
    <row r="42" spans="1:19" x14ac:dyDescent="0.45">
      <c r="O42" s="3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59"/>
  <sheetViews>
    <sheetView rightToLeft="1" view="pageBreakPreview" zoomScale="85" zoomScaleNormal="85" zoomScaleSheetLayoutView="85" workbookViewId="0">
      <selection activeCell="S8" sqref="S8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0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0" ht="30" x14ac:dyDescent="0.45">
      <c r="A3" s="41" t="s">
        <v>91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0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20" ht="30" x14ac:dyDescent="0.45">
      <c r="A6" s="42" t="s">
        <v>3</v>
      </c>
      <c r="C6" s="40" t="s">
        <v>93</v>
      </c>
      <c r="D6" s="40" t="s">
        <v>93</v>
      </c>
      <c r="E6" s="40" t="s">
        <v>93</v>
      </c>
      <c r="F6" s="40" t="s">
        <v>93</v>
      </c>
      <c r="G6" s="40" t="s">
        <v>93</v>
      </c>
      <c r="H6" s="40" t="s">
        <v>93</v>
      </c>
      <c r="I6" s="40" t="s">
        <v>93</v>
      </c>
      <c r="K6" s="40" t="s">
        <v>94</v>
      </c>
      <c r="L6" s="40" t="s">
        <v>94</v>
      </c>
      <c r="M6" s="40" t="s">
        <v>94</v>
      </c>
      <c r="N6" s="40" t="s">
        <v>94</v>
      </c>
      <c r="O6" s="40" t="s">
        <v>94</v>
      </c>
      <c r="P6" s="40" t="s">
        <v>94</v>
      </c>
      <c r="Q6" s="40" t="s">
        <v>94</v>
      </c>
    </row>
    <row r="7" spans="1:20" ht="70.5" customHeight="1" x14ac:dyDescent="0.45">
      <c r="A7" s="40" t="s">
        <v>3</v>
      </c>
      <c r="C7" s="40" t="s">
        <v>7</v>
      </c>
      <c r="E7" s="40" t="s">
        <v>139</v>
      </c>
      <c r="G7" s="40" t="s">
        <v>140</v>
      </c>
      <c r="I7" s="43" t="s">
        <v>141</v>
      </c>
      <c r="K7" s="40" t="s">
        <v>7</v>
      </c>
      <c r="M7" s="40" t="s">
        <v>139</v>
      </c>
      <c r="O7" s="40" t="s">
        <v>140</v>
      </c>
      <c r="Q7" s="43" t="s">
        <v>141</v>
      </c>
    </row>
    <row r="8" spans="1:20" x14ac:dyDescent="0.45">
      <c r="A8" s="1" t="s">
        <v>59</v>
      </c>
      <c r="C8" s="7">
        <v>2895286</v>
      </c>
      <c r="D8" s="7"/>
      <c r="E8" s="7">
        <v>15412006203</v>
      </c>
      <c r="F8" s="7"/>
      <c r="G8" s="7">
        <v>-21210865236</v>
      </c>
      <c r="H8" s="7"/>
      <c r="I8" s="7">
        <f>E8+G8</f>
        <v>-5798859033</v>
      </c>
      <c r="J8" s="7"/>
      <c r="K8" s="7">
        <v>2895286</v>
      </c>
      <c r="L8" s="7"/>
      <c r="M8" s="7">
        <v>15412006203</v>
      </c>
      <c r="N8" s="7"/>
      <c r="O8" s="7">
        <v>-21210865236</v>
      </c>
      <c r="P8" s="7"/>
      <c r="Q8" s="7">
        <v>-5798859032</v>
      </c>
      <c r="R8" s="21"/>
      <c r="S8" s="21"/>
      <c r="T8" s="21"/>
    </row>
    <row r="9" spans="1:20" x14ac:dyDescent="0.45">
      <c r="A9" s="1" t="s">
        <v>61</v>
      </c>
      <c r="C9" s="7">
        <v>1006920</v>
      </c>
      <c r="D9" s="7"/>
      <c r="E9" s="7">
        <v>4193891780</v>
      </c>
      <c r="F9" s="7"/>
      <c r="G9" s="7">
        <v>-4126358160</v>
      </c>
      <c r="H9" s="7"/>
      <c r="I9" s="7">
        <f t="shared" ref="I9:I54" si="0">E9+G9</f>
        <v>67533620</v>
      </c>
      <c r="J9" s="7"/>
      <c r="K9" s="7">
        <v>1006920</v>
      </c>
      <c r="L9" s="7"/>
      <c r="M9" s="7">
        <v>4193891780</v>
      </c>
      <c r="N9" s="7"/>
      <c r="O9" s="7">
        <v>-4126358160</v>
      </c>
      <c r="P9" s="7"/>
      <c r="Q9" s="7">
        <v>67533620</v>
      </c>
      <c r="R9" s="21"/>
      <c r="S9" s="21"/>
      <c r="T9" s="21"/>
    </row>
    <row r="10" spans="1:20" x14ac:dyDescent="0.45">
      <c r="A10" s="1" t="s">
        <v>31</v>
      </c>
      <c r="C10" s="7">
        <v>876920</v>
      </c>
      <c r="D10" s="7"/>
      <c r="E10" s="7">
        <v>21644368754</v>
      </c>
      <c r="F10" s="7"/>
      <c r="G10" s="7">
        <v>-23841058616</v>
      </c>
      <c r="H10" s="7"/>
      <c r="I10" s="7">
        <f t="shared" si="0"/>
        <v>-2196689862</v>
      </c>
      <c r="J10" s="7"/>
      <c r="K10" s="7">
        <v>876920</v>
      </c>
      <c r="L10" s="7"/>
      <c r="M10" s="7">
        <v>21644368754</v>
      </c>
      <c r="N10" s="7"/>
      <c r="O10" s="7">
        <v>-21822029487</v>
      </c>
      <c r="P10" s="7"/>
      <c r="Q10" s="7">
        <v>-177660732</v>
      </c>
      <c r="R10" s="21"/>
      <c r="S10" s="21"/>
      <c r="T10" s="21"/>
    </row>
    <row r="11" spans="1:20" x14ac:dyDescent="0.45">
      <c r="A11" s="1" t="s">
        <v>32</v>
      </c>
      <c r="C11" s="7">
        <v>1178091</v>
      </c>
      <c r="D11" s="7"/>
      <c r="E11" s="7">
        <v>31279583086</v>
      </c>
      <c r="F11" s="7"/>
      <c r="G11" s="7">
        <v>-27965422842</v>
      </c>
      <c r="H11" s="7"/>
      <c r="I11" s="7">
        <f t="shared" si="0"/>
        <v>3314160244</v>
      </c>
      <c r="J11" s="7"/>
      <c r="K11" s="7">
        <v>1178091</v>
      </c>
      <c r="L11" s="7"/>
      <c r="M11" s="7">
        <v>31279583086</v>
      </c>
      <c r="N11" s="7"/>
      <c r="O11" s="7">
        <v>-18835318908</v>
      </c>
      <c r="P11" s="7"/>
      <c r="Q11" s="7">
        <v>12444264178</v>
      </c>
      <c r="R11" s="21"/>
      <c r="S11" s="21"/>
      <c r="T11" s="21"/>
    </row>
    <row r="12" spans="1:20" x14ac:dyDescent="0.45">
      <c r="A12" s="1" t="s">
        <v>53</v>
      </c>
      <c r="C12" s="7">
        <v>1756700</v>
      </c>
      <c r="D12" s="7"/>
      <c r="E12" s="7">
        <v>42992616773</v>
      </c>
      <c r="F12" s="7"/>
      <c r="G12" s="7">
        <v>-38784159973</v>
      </c>
      <c r="H12" s="7"/>
      <c r="I12" s="7">
        <f t="shared" si="0"/>
        <v>4208456800</v>
      </c>
      <c r="J12" s="7"/>
      <c r="K12" s="7">
        <v>1756700</v>
      </c>
      <c r="L12" s="7"/>
      <c r="M12" s="7">
        <v>42992616773</v>
      </c>
      <c r="N12" s="7"/>
      <c r="O12" s="7">
        <v>-28334923852</v>
      </c>
      <c r="P12" s="7"/>
      <c r="Q12" s="7">
        <v>14657692921</v>
      </c>
      <c r="R12" s="21"/>
      <c r="S12" s="21"/>
      <c r="T12" s="21"/>
    </row>
    <row r="13" spans="1:20" x14ac:dyDescent="0.45">
      <c r="A13" s="1" t="s">
        <v>58</v>
      </c>
      <c r="C13" s="7">
        <v>2895286</v>
      </c>
      <c r="D13" s="7"/>
      <c r="E13" s="7">
        <v>18290065251</v>
      </c>
      <c r="F13" s="7"/>
      <c r="G13" s="7">
        <v>-16117560620</v>
      </c>
      <c r="H13" s="7"/>
      <c r="I13" s="7">
        <f t="shared" si="0"/>
        <v>2172504631</v>
      </c>
      <c r="J13" s="7"/>
      <c r="K13" s="7">
        <v>2895286</v>
      </c>
      <c r="L13" s="7"/>
      <c r="M13" s="7">
        <v>18290065251</v>
      </c>
      <c r="N13" s="7"/>
      <c r="O13" s="7">
        <v>-24107412804</v>
      </c>
      <c r="P13" s="7"/>
      <c r="Q13" s="7">
        <v>-5817347552</v>
      </c>
      <c r="R13" s="21"/>
      <c r="S13" s="21"/>
      <c r="T13" s="21"/>
    </row>
    <row r="14" spans="1:20" x14ac:dyDescent="0.45">
      <c r="A14" s="1" t="s">
        <v>60</v>
      </c>
      <c r="C14" s="7">
        <v>7600000</v>
      </c>
      <c r="D14" s="7"/>
      <c r="E14" s="7">
        <v>25180081740</v>
      </c>
      <c r="F14" s="7"/>
      <c r="G14" s="7">
        <v>-29921290784</v>
      </c>
      <c r="H14" s="7"/>
      <c r="I14" s="7">
        <f t="shared" si="0"/>
        <v>-4741209044</v>
      </c>
      <c r="J14" s="7"/>
      <c r="K14" s="7">
        <v>7600000</v>
      </c>
      <c r="L14" s="7"/>
      <c r="M14" s="7">
        <v>25180081740</v>
      </c>
      <c r="N14" s="7"/>
      <c r="O14" s="7">
        <v>-29921290784</v>
      </c>
      <c r="P14" s="7"/>
      <c r="Q14" s="7">
        <v>-4741209044</v>
      </c>
      <c r="R14" s="21"/>
      <c r="S14" s="21"/>
      <c r="T14" s="21"/>
    </row>
    <row r="15" spans="1:20" x14ac:dyDescent="0.45">
      <c r="A15" s="1" t="s">
        <v>25</v>
      </c>
      <c r="C15" s="7">
        <v>1100000</v>
      </c>
      <c r="D15" s="7"/>
      <c r="E15" s="7">
        <v>40210714170</v>
      </c>
      <c r="F15" s="7"/>
      <c r="G15" s="7">
        <v>-40072938840</v>
      </c>
      <c r="H15" s="7"/>
      <c r="I15" s="7">
        <f t="shared" si="0"/>
        <v>137775330</v>
      </c>
      <c r="J15" s="7"/>
      <c r="K15" s="7">
        <v>1100000</v>
      </c>
      <c r="L15" s="7"/>
      <c r="M15" s="7">
        <v>40210714170</v>
      </c>
      <c r="N15" s="7"/>
      <c r="O15" s="7">
        <v>-36781177615</v>
      </c>
      <c r="P15" s="7"/>
      <c r="Q15" s="7">
        <v>3429536555</v>
      </c>
      <c r="R15" s="21"/>
      <c r="S15" s="21"/>
      <c r="T15" s="21"/>
    </row>
    <row r="16" spans="1:20" x14ac:dyDescent="0.45">
      <c r="A16" s="1" t="s">
        <v>24</v>
      </c>
      <c r="C16" s="7">
        <v>1510381</v>
      </c>
      <c r="D16" s="7"/>
      <c r="E16" s="7">
        <v>8392793762</v>
      </c>
      <c r="F16" s="7"/>
      <c r="G16" s="7">
        <v>-9221036571</v>
      </c>
      <c r="H16" s="7"/>
      <c r="I16" s="7">
        <f t="shared" si="0"/>
        <v>-828242809</v>
      </c>
      <c r="J16" s="7"/>
      <c r="K16" s="7">
        <v>1510381</v>
      </c>
      <c r="L16" s="7"/>
      <c r="M16" s="7">
        <v>8392793762</v>
      </c>
      <c r="N16" s="7"/>
      <c r="O16" s="7">
        <v>-7701471330</v>
      </c>
      <c r="P16" s="7"/>
      <c r="Q16" s="7">
        <v>691322432</v>
      </c>
      <c r="R16" s="21"/>
      <c r="S16" s="21"/>
      <c r="T16" s="21"/>
    </row>
    <row r="17" spans="1:20" x14ac:dyDescent="0.45">
      <c r="A17" s="1" t="s">
        <v>23</v>
      </c>
      <c r="C17" s="7">
        <v>10400000</v>
      </c>
      <c r="D17" s="7"/>
      <c r="E17" s="7">
        <v>40783883400</v>
      </c>
      <c r="F17" s="7"/>
      <c r="G17" s="7">
        <v>-48382401600</v>
      </c>
      <c r="H17" s="7"/>
      <c r="I17" s="7">
        <f t="shared" si="0"/>
        <v>-7598518200</v>
      </c>
      <c r="J17" s="7"/>
      <c r="K17" s="7">
        <v>10400000</v>
      </c>
      <c r="L17" s="7"/>
      <c r="M17" s="7">
        <v>40783883400</v>
      </c>
      <c r="N17" s="7"/>
      <c r="O17" s="7">
        <v>-49716785822</v>
      </c>
      <c r="P17" s="7"/>
      <c r="Q17" s="7">
        <v>-8932902422</v>
      </c>
      <c r="R17" s="21"/>
      <c r="S17" s="21"/>
      <c r="T17" s="21"/>
    </row>
    <row r="18" spans="1:20" x14ac:dyDescent="0.45">
      <c r="A18" s="1" t="s">
        <v>22</v>
      </c>
      <c r="C18" s="7">
        <v>550000</v>
      </c>
      <c r="D18" s="7"/>
      <c r="E18" s="7">
        <v>60586154640</v>
      </c>
      <c r="F18" s="7"/>
      <c r="G18" s="7">
        <v>-57518514553</v>
      </c>
      <c r="H18" s="7"/>
      <c r="I18" s="7">
        <f t="shared" si="0"/>
        <v>3067640087</v>
      </c>
      <c r="J18" s="7"/>
      <c r="K18" s="7">
        <v>550000</v>
      </c>
      <c r="L18" s="7"/>
      <c r="M18" s="7">
        <v>60586154640</v>
      </c>
      <c r="N18" s="7"/>
      <c r="O18" s="7">
        <v>-49646794857</v>
      </c>
      <c r="P18" s="7"/>
      <c r="Q18" s="7">
        <v>10939359783</v>
      </c>
      <c r="R18" s="21"/>
      <c r="S18" s="21"/>
      <c r="T18" s="21"/>
    </row>
    <row r="19" spans="1:20" x14ac:dyDescent="0.45">
      <c r="A19" s="1" t="s">
        <v>48</v>
      </c>
      <c r="C19" s="7">
        <v>434256</v>
      </c>
      <c r="D19" s="7"/>
      <c r="E19" s="7">
        <v>34090878490</v>
      </c>
      <c r="F19" s="7"/>
      <c r="G19" s="7">
        <v>-35856849365</v>
      </c>
      <c r="H19" s="7"/>
      <c r="I19" s="7">
        <f t="shared" si="0"/>
        <v>-1765970875</v>
      </c>
      <c r="J19" s="7"/>
      <c r="K19" s="7">
        <v>434256</v>
      </c>
      <c r="L19" s="7"/>
      <c r="M19" s="7">
        <v>34090878490</v>
      </c>
      <c r="N19" s="7"/>
      <c r="O19" s="7">
        <v>-32382261241</v>
      </c>
      <c r="P19" s="7"/>
      <c r="Q19" s="7">
        <v>1708617249</v>
      </c>
      <c r="R19" s="21"/>
      <c r="S19" s="21"/>
      <c r="T19" s="21"/>
    </row>
    <row r="20" spans="1:20" x14ac:dyDescent="0.45">
      <c r="A20" s="1" t="s">
        <v>51</v>
      </c>
      <c r="C20" s="7">
        <v>3249489</v>
      </c>
      <c r="D20" s="7"/>
      <c r="E20" s="7">
        <v>113798344460</v>
      </c>
      <c r="F20" s="7"/>
      <c r="G20" s="7">
        <v>-93060752310</v>
      </c>
      <c r="H20" s="7"/>
      <c r="I20" s="7">
        <f t="shared" si="0"/>
        <v>20737592150</v>
      </c>
      <c r="J20" s="7"/>
      <c r="K20" s="7">
        <v>3249489</v>
      </c>
      <c r="L20" s="7"/>
      <c r="M20" s="7">
        <v>113798344460</v>
      </c>
      <c r="N20" s="7"/>
      <c r="O20" s="7">
        <v>-75714822355</v>
      </c>
      <c r="P20" s="7"/>
      <c r="Q20" s="7">
        <v>38083522105</v>
      </c>
      <c r="R20" s="21"/>
      <c r="S20" s="21"/>
      <c r="T20" s="21"/>
    </row>
    <row r="21" spans="1:20" x14ac:dyDescent="0.45">
      <c r="A21" s="1" t="s">
        <v>16</v>
      </c>
      <c r="C21" s="7">
        <v>10150000</v>
      </c>
      <c r="D21" s="7"/>
      <c r="E21" s="7">
        <v>72554367532</v>
      </c>
      <c r="F21" s="7"/>
      <c r="G21" s="7">
        <v>-82543078957</v>
      </c>
      <c r="H21" s="7"/>
      <c r="I21" s="7">
        <f t="shared" si="0"/>
        <v>-9988711425</v>
      </c>
      <c r="J21" s="7"/>
      <c r="K21" s="7">
        <v>10150000</v>
      </c>
      <c r="L21" s="7"/>
      <c r="M21" s="7">
        <v>72554367532</v>
      </c>
      <c r="N21" s="7"/>
      <c r="O21" s="7">
        <v>-108476984663</v>
      </c>
      <c r="P21" s="7"/>
      <c r="Q21" s="7">
        <v>-35922617130</v>
      </c>
      <c r="R21" s="21"/>
      <c r="S21" s="21"/>
      <c r="T21" s="21"/>
    </row>
    <row r="22" spans="1:20" x14ac:dyDescent="0.45">
      <c r="A22" s="1" t="s">
        <v>47</v>
      </c>
      <c r="C22" s="7">
        <v>1000000</v>
      </c>
      <c r="D22" s="7"/>
      <c r="E22" s="7">
        <v>46601064000</v>
      </c>
      <c r="F22" s="7"/>
      <c r="G22" s="7">
        <v>-43837605000</v>
      </c>
      <c r="H22" s="7"/>
      <c r="I22" s="7">
        <f t="shared" si="0"/>
        <v>2763459000</v>
      </c>
      <c r="J22" s="7"/>
      <c r="K22" s="7">
        <v>1000000</v>
      </c>
      <c r="L22" s="7"/>
      <c r="M22" s="7">
        <v>46601064000</v>
      </c>
      <c r="N22" s="7"/>
      <c r="O22" s="7">
        <v>-38127974847</v>
      </c>
      <c r="P22" s="7"/>
      <c r="Q22" s="7">
        <v>8473089153</v>
      </c>
      <c r="R22" s="21"/>
      <c r="S22" s="21"/>
      <c r="T22" s="21"/>
    </row>
    <row r="23" spans="1:20" x14ac:dyDescent="0.45">
      <c r="A23" s="1" t="s">
        <v>19</v>
      </c>
      <c r="C23" s="7">
        <v>12633065</v>
      </c>
      <c r="D23" s="7"/>
      <c r="E23" s="7">
        <v>133415111148</v>
      </c>
      <c r="F23" s="7"/>
      <c r="G23" s="7">
        <v>-156722570325</v>
      </c>
      <c r="H23" s="7"/>
      <c r="I23" s="7">
        <f t="shared" si="0"/>
        <v>-23307459177</v>
      </c>
      <c r="J23" s="7"/>
      <c r="K23" s="7">
        <v>12633065</v>
      </c>
      <c r="L23" s="7"/>
      <c r="M23" s="7">
        <v>133415111148</v>
      </c>
      <c r="N23" s="7"/>
      <c r="O23" s="7">
        <v>-191620970137</v>
      </c>
      <c r="P23" s="7"/>
      <c r="Q23" s="7">
        <v>-58205858988</v>
      </c>
      <c r="R23" s="21"/>
      <c r="S23" s="21"/>
      <c r="T23" s="21"/>
    </row>
    <row r="24" spans="1:20" x14ac:dyDescent="0.45">
      <c r="A24" s="1" t="s">
        <v>29</v>
      </c>
      <c r="C24" s="7">
        <v>2400000</v>
      </c>
      <c r="D24" s="7"/>
      <c r="E24" s="7">
        <v>30687516360</v>
      </c>
      <c r="F24" s="7"/>
      <c r="G24" s="7">
        <v>-31021517160</v>
      </c>
      <c r="H24" s="7"/>
      <c r="I24" s="7">
        <f t="shared" si="0"/>
        <v>-334000800</v>
      </c>
      <c r="J24" s="7"/>
      <c r="K24" s="7">
        <v>2400000</v>
      </c>
      <c r="L24" s="7"/>
      <c r="M24" s="7">
        <v>30687516360</v>
      </c>
      <c r="N24" s="7"/>
      <c r="O24" s="7">
        <v>-35140846869</v>
      </c>
      <c r="P24" s="7"/>
      <c r="Q24" s="7">
        <v>-4453330509</v>
      </c>
      <c r="R24" s="21"/>
      <c r="S24" s="21"/>
      <c r="T24" s="21"/>
    </row>
    <row r="25" spans="1:20" x14ac:dyDescent="0.45">
      <c r="A25" s="1" t="s">
        <v>35</v>
      </c>
      <c r="C25" s="7">
        <v>1394767</v>
      </c>
      <c r="D25" s="7"/>
      <c r="E25" s="7">
        <v>6125416226</v>
      </c>
      <c r="F25" s="7"/>
      <c r="G25" s="7">
        <v>-7349778298</v>
      </c>
      <c r="H25" s="7"/>
      <c r="I25" s="7">
        <f t="shared" si="0"/>
        <v>-1224362072</v>
      </c>
      <c r="J25" s="7"/>
      <c r="K25" s="7">
        <v>1394767</v>
      </c>
      <c r="L25" s="7"/>
      <c r="M25" s="7">
        <v>6125416226</v>
      </c>
      <c r="N25" s="7"/>
      <c r="O25" s="7">
        <v>-4652979484</v>
      </c>
      <c r="P25" s="7"/>
      <c r="Q25" s="7">
        <v>1472436742</v>
      </c>
      <c r="R25" s="21"/>
      <c r="S25" s="21"/>
      <c r="T25" s="21"/>
    </row>
    <row r="26" spans="1:20" x14ac:dyDescent="0.45">
      <c r="A26" s="1" t="s">
        <v>26</v>
      </c>
      <c r="C26" s="7">
        <v>325402</v>
      </c>
      <c r="D26" s="7"/>
      <c r="E26" s="7">
        <v>4792470153</v>
      </c>
      <c r="F26" s="7"/>
      <c r="G26" s="7">
        <v>-3705417934</v>
      </c>
      <c r="H26" s="7"/>
      <c r="I26" s="7">
        <f t="shared" si="0"/>
        <v>1087052219</v>
      </c>
      <c r="J26" s="7"/>
      <c r="K26" s="7">
        <v>325402</v>
      </c>
      <c r="L26" s="7"/>
      <c r="M26" s="7">
        <v>4792470153</v>
      </c>
      <c r="N26" s="7"/>
      <c r="O26" s="7">
        <v>-2485071656</v>
      </c>
      <c r="P26" s="7"/>
      <c r="Q26" s="7">
        <v>2307398497</v>
      </c>
      <c r="R26" s="21"/>
      <c r="S26" s="21"/>
      <c r="T26" s="21"/>
    </row>
    <row r="27" spans="1:20" x14ac:dyDescent="0.45">
      <c r="A27" s="1" t="s">
        <v>46</v>
      </c>
      <c r="C27" s="7">
        <v>607472</v>
      </c>
      <c r="D27" s="7"/>
      <c r="E27" s="7">
        <v>20623546618</v>
      </c>
      <c r="F27" s="7"/>
      <c r="G27" s="7">
        <v>-12871223499</v>
      </c>
      <c r="H27" s="7"/>
      <c r="I27" s="7">
        <f t="shared" si="0"/>
        <v>7752323119</v>
      </c>
      <c r="J27" s="7"/>
      <c r="K27" s="7">
        <v>607472</v>
      </c>
      <c r="L27" s="7"/>
      <c r="M27" s="7">
        <v>20623546618</v>
      </c>
      <c r="N27" s="7"/>
      <c r="O27" s="7">
        <v>-12342878765</v>
      </c>
      <c r="P27" s="7"/>
      <c r="Q27" s="7">
        <v>8280667853</v>
      </c>
      <c r="R27" s="21"/>
      <c r="S27" s="21"/>
      <c r="T27" s="21"/>
    </row>
    <row r="28" spans="1:20" x14ac:dyDescent="0.45">
      <c r="A28" s="1" t="s">
        <v>54</v>
      </c>
      <c r="C28" s="7">
        <v>2600000</v>
      </c>
      <c r="D28" s="7"/>
      <c r="E28" s="7">
        <v>21063919500</v>
      </c>
      <c r="F28" s="7"/>
      <c r="G28" s="7">
        <v>-22433720400</v>
      </c>
      <c r="H28" s="7"/>
      <c r="I28" s="7">
        <f t="shared" si="0"/>
        <v>-1369800900</v>
      </c>
      <c r="J28" s="7"/>
      <c r="K28" s="7">
        <v>2600000</v>
      </c>
      <c r="L28" s="7"/>
      <c r="M28" s="7">
        <v>21063919500</v>
      </c>
      <c r="N28" s="7"/>
      <c r="O28" s="7">
        <v>-24746380049</v>
      </c>
      <c r="P28" s="7"/>
      <c r="Q28" s="7">
        <v>-3682460549</v>
      </c>
      <c r="R28" s="21"/>
      <c r="S28" s="21"/>
      <c r="T28" s="21"/>
    </row>
    <row r="29" spans="1:20" x14ac:dyDescent="0.45">
      <c r="A29" s="1" t="s">
        <v>38</v>
      </c>
      <c r="C29" s="7">
        <v>334132</v>
      </c>
      <c r="D29" s="7"/>
      <c r="E29" s="7">
        <v>2733544417</v>
      </c>
      <c r="F29" s="7"/>
      <c r="G29" s="7">
        <v>-2693687147</v>
      </c>
      <c r="H29" s="7"/>
      <c r="I29" s="7">
        <f t="shared" si="0"/>
        <v>39857270</v>
      </c>
      <c r="J29" s="7"/>
      <c r="K29" s="7">
        <v>334132</v>
      </c>
      <c r="L29" s="7"/>
      <c r="M29" s="7">
        <v>2733544417</v>
      </c>
      <c r="N29" s="7"/>
      <c r="O29" s="7">
        <v>-2342590065</v>
      </c>
      <c r="P29" s="7"/>
      <c r="Q29" s="7">
        <v>390954352</v>
      </c>
      <c r="R29" s="21"/>
      <c r="S29" s="21"/>
      <c r="T29" s="21"/>
    </row>
    <row r="30" spans="1:20" x14ac:dyDescent="0.45">
      <c r="A30" s="1" t="s">
        <v>27</v>
      </c>
      <c r="C30" s="7">
        <v>1274927</v>
      </c>
      <c r="D30" s="7"/>
      <c r="E30" s="7">
        <v>16754250457</v>
      </c>
      <c r="F30" s="7"/>
      <c r="G30" s="7">
        <v>-16526129043</v>
      </c>
      <c r="H30" s="7"/>
      <c r="I30" s="7">
        <f t="shared" si="0"/>
        <v>228121414</v>
      </c>
      <c r="J30" s="7"/>
      <c r="K30" s="7">
        <v>1274927</v>
      </c>
      <c r="L30" s="7"/>
      <c r="M30" s="7">
        <v>16754250457</v>
      </c>
      <c r="N30" s="7"/>
      <c r="O30" s="7">
        <v>-13966402491</v>
      </c>
      <c r="P30" s="7"/>
      <c r="Q30" s="7">
        <v>2787847966</v>
      </c>
      <c r="R30" s="21"/>
      <c r="S30" s="21"/>
      <c r="T30" s="21"/>
    </row>
    <row r="31" spans="1:20" x14ac:dyDescent="0.45">
      <c r="A31" s="1" t="s">
        <v>18</v>
      </c>
      <c r="C31" s="7">
        <v>5602409</v>
      </c>
      <c r="D31" s="7"/>
      <c r="E31" s="7">
        <v>20950858895</v>
      </c>
      <c r="F31" s="7"/>
      <c r="G31" s="7">
        <v>-22510199801</v>
      </c>
      <c r="H31" s="7"/>
      <c r="I31" s="7">
        <f t="shared" si="0"/>
        <v>-1559340906</v>
      </c>
      <c r="J31" s="7"/>
      <c r="K31" s="7">
        <v>5602409</v>
      </c>
      <c r="L31" s="7"/>
      <c r="M31" s="7">
        <v>20950858895</v>
      </c>
      <c r="N31" s="7"/>
      <c r="O31" s="7">
        <v>-29524340617</v>
      </c>
      <c r="P31" s="7"/>
      <c r="Q31" s="7">
        <v>-8573481721</v>
      </c>
      <c r="R31" s="21"/>
      <c r="S31" s="21"/>
      <c r="T31" s="21"/>
    </row>
    <row r="32" spans="1:20" x14ac:dyDescent="0.45">
      <c r="A32" s="1" t="s">
        <v>40</v>
      </c>
      <c r="C32" s="7">
        <v>6000000</v>
      </c>
      <c r="D32" s="7"/>
      <c r="E32" s="7">
        <v>118749213000</v>
      </c>
      <c r="F32" s="7"/>
      <c r="G32" s="7">
        <v>-103480605000</v>
      </c>
      <c r="H32" s="7"/>
      <c r="I32" s="7">
        <f t="shared" si="0"/>
        <v>15268608000</v>
      </c>
      <c r="J32" s="7"/>
      <c r="K32" s="7">
        <v>6000000</v>
      </c>
      <c r="L32" s="7"/>
      <c r="M32" s="7">
        <v>118749213000</v>
      </c>
      <c r="N32" s="7"/>
      <c r="O32" s="7">
        <v>-85405457134</v>
      </c>
      <c r="P32" s="7"/>
      <c r="Q32" s="7">
        <v>33343755866</v>
      </c>
      <c r="R32" s="21"/>
      <c r="S32" s="21"/>
      <c r="T32" s="21"/>
    </row>
    <row r="33" spans="1:20" x14ac:dyDescent="0.45">
      <c r="A33" s="1" t="s">
        <v>39</v>
      </c>
      <c r="C33" s="7">
        <v>15735187</v>
      </c>
      <c r="D33" s="7"/>
      <c r="E33" s="7">
        <v>178626645318</v>
      </c>
      <c r="F33" s="7"/>
      <c r="G33" s="7">
        <v>-159387523274</v>
      </c>
      <c r="H33" s="7"/>
      <c r="I33" s="7">
        <f t="shared" si="0"/>
        <v>19239122044</v>
      </c>
      <c r="J33" s="7"/>
      <c r="K33" s="7">
        <v>15735187</v>
      </c>
      <c r="L33" s="7"/>
      <c r="M33" s="7">
        <v>178626645318</v>
      </c>
      <c r="N33" s="7"/>
      <c r="O33" s="7">
        <v>-233733236801</v>
      </c>
      <c r="P33" s="7"/>
      <c r="Q33" s="7">
        <v>-55106591482</v>
      </c>
      <c r="R33" s="21"/>
      <c r="S33" s="21"/>
      <c r="T33" s="21"/>
    </row>
    <row r="34" spans="1:20" x14ac:dyDescent="0.45">
      <c r="A34" s="1" t="s">
        <v>41</v>
      </c>
      <c r="C34" s="7">
        <v>16850000</v>
      </c>
      <c r="D34" s="7"/>
      <c r="E34" s="7">
        <v>270173346525</v>
      </c>
      <c r="F34" s="7"/>
      <c r="G34" s="7">
        <v>-231146446500</v>
      </c>
      <c r="H34" s="7"/>
      <c r="I34" s="7">
        <f t="shared" si="0"/>
        <v>39026900025</v>
      </c>
      <c r="J34" s="7"/>
      <c r="K34" s="7">
        <v>16850000</v>
      </c>
      <c r="L34" s="7"/>
      <c r="M34" s="7">
        <v>270173346525</v>
      </c>
      <c r="N34" s="7"/>
      <c r="O34" s="7">
        <v>-245281791071</v>
      </c>
      <c r="P34" s="7"/>
      <c r="Q34" s="7">
        <v>24891555454</v>
      </c>
      <c r="R34" s="21"/>
      <c r="S34" s="21"/>
      <c r="T34" s="21"/>
    </row>
    <row r="35" spans="1:20" x14ac:dyDescent="0.45">
      <c r="A35" s="1" t="s">
        <v>56</v>
      </c>
      <c r="C35" s="7">
        <v>4000000</v>
      </c>
      <c r="D35" s="7"/>
      <c r="E35" s="7">
        <v>53797986000</v>
      </c>
      <c r="F35" s="7"/>
      <c r="G35" s="7">
        <v>-43390214292</v>
      </c>
      <c r="H35" s="7"/>
      <c r="I35" s="7">
        <f t="shared" si="0"/>
        <v>10407771708</v>
      </c>
      <c r="J35" s="7"/>
      <c r="K35" s="7">
        <v>4000000</v>
      </c>
      <c r="L35" s="7"/>
      <c r="M35" s="7">
        <v>53797986000</v>
      </c>
      <c r="N35" s="7"/>
      <c r="O35" s="7">
        <v>-63221580001</v>
      </c>
      <c r="P35" s="7"/>
      <c r="Q35" s="7">
        <v>-9423594001</v>
      </c>
      <c r="R35" s="21"/>
      <c r="S35" s="21"/>
      <c r="T35" s="21"/>
    </row>
    <row r="36" spans="1:20" x14ac:dyDescent="0.45">
      <c r="A36" s="1" t="s">
        <v>50</v>
      </c>
      <c r="C36" s="7">
        <v>45631189</v>
      </c>
      <c r="D36" s="7"/>
      <c r="E36" s="7">
        <v>79424805677</v>
      </c>
      <c r="F36" s="7"/>
      <c r="G36" s="7">
        <v>-71441501395</v>
      </c>
      <c r="H36" s="7"/>
      <c r="I36" s="7">
        <f t="shared" si="0"/>
        <v>7983304282</v>
      </c>
      <c r="J36" s="7"/>
      <c r="K36" s="7">
        <v>45631189</v>
      </c>
      <c r="L36" s="7"/>
      <c r="M36" s="7">
        <v>79424805677</v>
      </c>
      <c r="N36" s="7"/>
      <c r="O36" s="7">
        <v>-93003740469</v>
      </c>
      <c r="P36" s="7"/>
      <c r="Q36" s="7">
        <v>-13578934791</v>
      </c>
      <c r="R36" s="21"/>
      <c r="S36" s="21"/>
      <c r="T36" s="21"/>
    </row>
    <row r="37" spans="1:20" x14ac:dyDescent="0.45">
      <c r="A37" s="1" t="s">
        <v>37</v>
      </c>
      <c r="C37" s="7">
        <v>7100000</v>
      </c>
      <c r="D37" s="7"/>
      <c r="E37" s="7">
        <v>63449217450</v>
      </c>
      <c r="F37" s="7"/>
      <c r="G37" s="7">
        <v>-56532617550</v>
      </c>
      <c r="H37" s="7"/>
      <c r="I37" s="7">
        <f t="shared" si="0"/>
        <v>6916599900</v>
      </c>
      <c r="J37" s="7"/>
      <c r="K37" s="7">
        <v>7100000</v>
      </c>
      <c r="L37" s="7"/>
      <c r="M37" s="7">
        <v>63449217450</v>
      </c>
      <c r="N37" s="7"/>
      <c r="O37" s="7">
        <v>-71001015299</v>
      </c>
      <c r="P37" s="7"/>
      <c r="Q37" s="7">
        <v>-7551797849</v>
      </c>
      <c r="R37" s="21"/>
      <c r="S37" s="21"/>
      <c r="T37" s="21"/>
    </row>
    <row r="38" spans="1:20" x14ac:dyDescent="0.45">
      <c r="A38" s="1" t="s">
        <v>34</v>
      </c>
      <c r="C38" s="7">
        <v>1491627</v>
      </c>
      <c r="D38" s="7"/>
      <c r="E38" s="7">
        <v>28498489967</v>
      </c>
      <c r="F38" s="7"/>
      <c r="G38" s="7">
        <v>-30603997551</v>
      </c>
      <c r="H38" s="7"/>
      <c r="I38" s="7">
        <f t="shared" si="0"/>
        <v>-2105507584</v>
      </c>
      <c r="J38" s="7"/>
      <c r="K38" s="7">
        <v>1491627</v>
      </c>
      <c r="L38" s="7"/>
      <c r="M38" s="7">
        <v>28498489967</v>
      </c>
      <c r="N38" s="7"/>
      <c r="O38" s="7">
        <v>-31101470011</v>
      </c>
      <c r="P38" s="7"/>
      <c r="Q38" s="7">
        <v>-2602980043</v>
      </c>
      <c r="R38" s="21"/>
      <c r="S38" s="21"/>
      <c r="T38" s="21"/>
    </row>
    <row r="39" spans="1:20" x14ac:dyDescent="0.45">
      <c r="A39" s="1" t="s">
        <v>44</v>
      </c>
      <c r="C39" s="7">
        <v>6460</v>
      </c>
      <c r="D39" s="7"/>
      <c r="E39" s="7">
        <v>157649371</v>
      </c>
      <c r="F39" s="7"/>
      <c r="G39" s="7">
        <v>-175437101</v>
      </c>
      <c r="H39" s="7"/>
      <c r="I39" s="7">
        <f t="shared" si="0"/>
        <v>-17787730</v>
      </c>
      <c r="J39" s="7"/>
      <c r="K39" s="7">
        <v>6460</v>
      </c>
      <c r="L39" s="7"/>
      <c r="M39" s="7">
        <v>157649371</v>
      </c>
      <c r="N39" s="7"/>
      <c r="O39" s="7">
        <v>-176198356</v>
      </c>
      <c r="P39" s="7"/>
      <c r="Q39" s="7">
        <v>-18548984</v>
      </c>
      <c r="R39" s="21"/>
      <c r="S39" s="21"/>
      <c r="T39" s="21"/>
    </row>
    <row r="40" spans="1:20" x14ac:dyDescent="0.45">
      <c r="A40" s="1" t="s">
        <v>33</v>
      </c>
      <c r="C40" s="7">
        <v>1350000</v>
      </c>
      <c r="D40" s="7"/>
      <c r="E40" s="7">
        <v>63340866000</v>
      </c>
      <c r="F40" s="7"/>
      <c r="G40" s="7">
        <v>-59865170175</v>
      </c>
      <c r="H40" s="7"/>
      <c r="I40" s="7">
        <f t="shared" si="0"/>
        <v>3475695825</v>
      </c>
      <c r="J40" s="7"/>
      <c r="K40" s="7">
        <v>1350000</v>
      </c>
      <c r="L40" s="7"/>
      <c r="M40" s="7">
        <v>63340866000</v>
      </c>
      <c r="N40" s="7"/>
      <c r="O40" s="7">
        <v>-59566846886</v>
      </c>
      <c r="P40" s="7"/>
      <c r="Q40" s="7">
        <v>3774019114</v>
      </c>
      <c r="R40" s="21"/>
      <c r="S40" s="21"/>
      <c r="T40" s="21"/>
    </row>
    <row r="41" spans="1:20" x14ac:dyDescent="0.45">
      <c r="A41" s="1" t="s">
        <v>42</v>
      </c>
      <c r="C41" s="7">
        <v>5140507</v>
      </c>
      <c r="D41" s="7"/>
      <c r="E41" s="7">
        <v>77517501317</v>
      </c>
      <c r="F41" s="7"/>
      <c r="G41" s="7">
        <v>-74196052678</v>
      </c>
      <c r="H41" s="7"/>
      <c r="I41" s="7">
        <f t="shared" si="0"/>
        <v>3321448639</v>
      </c>
      <c r="J41" s="7"/>
      <c r="K41" s="7">
        <v>5140507</v>
      </c>
      <c r="L41" s="7"/>
      <c r="M41" s="7">
        <v>77517501317</v>
      </c>
      <c r="N41" s="7"/>
      <c r="O41" s="7">
        <v>-80529442702</v>
      </c>
      <c r="P41" s="7"/>
      <c r="Q41" s="7">
        <v>-3011941384</v>
      </c>
      <c r="R41" s="21"/>
      <c r="S41" s="21"/>
      <c r="T41" s="21"/>
    </row>
    <row r="42" spans="1:20" x14ac:dyDescent="0.45">
      <c r="A42" s="1" t="s">
        <v>21</v>
      </c>
      <c r="C42" s="7">
        <v>3639777</v>
      </c>
      <c r="D42" s="7"/>
      <c r="E42" s="7">
        <v>137669478436</v>
      </c>
      <c r="F42" s="7"/>
      <c r="G42" s="7">
        <v>-138646370924</v>
      </c>
      <c r="H42" s="7"/>
      <c r="I42" s="7">
        <f t="shared" si="0"/>
        <v>-976892488</v>
      </c>
      <c r="J42" s="7"/>
      <c r="K42" s="7">
        <v>3639777</v>
      </c>
      <c r="L42" s="7"/>
      <c r="M42" s="7">
        <v>137669478436</v>
      </c>
      <c r="N42" s="7"/>
      <c r="O42" s="7">
        <v>-116246674984</v>
      </c>
      <c r="P42" s="7"/>
      <c r="Q42" s="7">
        <v>21422803452</v>
      </c>
      <c r="R42" s="21"/>
      <c r="S42" s="21"/>
      <c r="T42" s="21"/>
    </row>
    <row r="43" spans="1:20" x14ac:dyDescent="0.45">
      <c r="A43" s="1" t="s">
        <v>55</v>
      </c>
      <c r="C43" s="7">
        <v>3075286</v>
      </c>
      <c r="D43" s="7"/>
      <c r="E43" s="7">
        <v>85687374993</v>
      </c>
      <c r="F43" s="7"/>
      <c r="G43" s="7">
        <v>-80735054355</v>
      </c>
      <c r="H43" s="7"/>
      <c r="I43" s="7">
        <f t="shared" si="0"/>
        <v>4952320638</v>
      </c>
      <c r="J43" s="7"/>
      <c r="K43" s="7">
        <v>3075286</v>
      </c>
      <c r="L43" s="7"/>
      <c r="M43" s="7">
        <v>85687374993</v>
      </c>
      <c r="N43" s="7"/>
      <c r="O43" s="7">
        <v>-95474776600</v>
      </c>
      <c r="P43" s="7"/>
      <c r="Q43" s="7">
        <v>-9787401606</v>
      </c>
      <c r="R43" s="21"/>
      <c r="S43" s="21"/>
      <c r="T43" s="21"/>
    </row>
    <row r="44" spans="1:20" x14ac:dyDescent="0.45">
      <c r="A44" s="1" t="s">
        <v>49</v>
      </c>
      <c r="C44" s="7">
        <v>14000001</v>
      </c>
      <c r="D44" s="7"/>
      <c r="E44" s="7">
        <v>146821195487</v>
      </c>
      <c r="F44" s="7"/>
      <c r="G44" s="7">
        <v>-141173573330</v>
      </c>
      <c r="H44" s="7"/>
      <c r="I44" s="7">
        <f t="shared" si="0"/>
        <v>5647622157</v>
      </c>
      <c r="J44" s="7"/>
      <c r="K44" s="7">
        <v>14000001</v>
      </c>
      <c r="L44" s="7"/>
      <c r="M44" s="7">
        <v>146821195487</v>
      </c>
      <c r="N44" s="7"/>
      <c r="O44" s="7">
        <v>-139714837288</v>
      </c>
      <c r="P44" s="7"/>
      <c r="Q44" s="7">
        <v>7106358199</v>
      </c>
      <c r="R44" s="21"/>
      <c r="S44" s="21"/>
      <c r="T44" s="21"/>
    </row>
    <row r="45" spans="1:20" x14ac:dyDescent="0.45">
      <c r="A45" s="1" t="s">
        <v>17</v>
      </c>
      <c r="C45" s="7">
        <v>6000000</v>
      </c>
      <c r="D45" s="7"/>
      <c r="E45" s="7">
        <v>20892942900</v>
      </c>
      <c r="F45" s="7"/>
      <c r="G45" s="7">
        <v>-18789533028</v>
      </c>
      <c r="H45" s="7"/>
      <c r="I45" s="7">
        <f t="shared" si="0"/>
        <v>2103409872</v>
      </c>
      <c r="J45" s="7"/>
      <c r="K45" s="7">
        <v>6000000</v>
      </c>
      <c r="L45" s="7"/>
      <c r="M45" s="7">
        <v>20892942900</v>
      </c>
      <c r="N45" s="7"/>
      <c r="O45" s="7">
        <v>-29165427149</v>
      </c>
      <c r="P45" s="7"/>
      <c r="Q45" s="7">
        <v>-8272484249</v>
      </c>
      <c r="R45" s="21"/>
      <c r="S45" s="21"/>
      <c r="T45" s="21"/>
    </row>
    <row r="46" spans="1:20" x14ac:dyDescent="0.45">
      <c r="A46" s="1" t="s">
        <v>45</v>
      </c>
      <c r="C46" s="7">
        <v>6951664</v>
      </c>
      <c r="D46" s="7"/>
      <c r="E46" s="7">
        <v>85480430782</v>
      </c>
      <c r="F46" s="7"/>
      <c r="G46" s="7">
        <v>-83614649350</v>
      </c>
      <c r="H46" s="7"/>
      <c r="I46" s="7">
        <f t="shared" si="0"/>
        <v>1865781432</v>
      </c>
      <c r="J46" s="7"/>
      <c r="K46" s="7">
        <v>6951664</v>
      </c>
      <c r="L46" s="7"/>
      <c r="M46" s="7">
        <v>85480430782</v>
      </c>
      <c r="N46" s="7"/>
      <c r="O46" s="7">
        <v>-91561496209</v>
      </c>
      <c r="P46" s="7"/>
      <c r="Q46" s="7">
        <v>-6081065426</v>
      </c>
      <c r="R46" s="21"/>
      <c r="S46" s="21"/>
      <c r="T46" s="21"/>
    </row>
    <row r="47" spans="1:20" x14ac:dyDescent="0.45">
      <c r="A47" s="1" t="s">
        <v>36</v>
      </c>
      <c r="C47" s="7">
        <v>4200000</v>
      </c>
      <c r="D47" s="7"/>
      <c r="E47" s="7">
        <v>60704645400</v>
      </c>
      <c r="F47" s="7"/>
      <c r="G47" s="7">
        <v>-54525630600</v>
      </c>
      <c r="H47" s="7"/>
      <c r="I47" s="7">
        <f t="shared" si="0"/>
        <v>6179014800</v>
      </c>
      <c r="J47" s="7"/>
      <c r="K47" s="7">
        <v>4200000</v>
      </c>
      <c r="L47" s="7"/>
      <c r="M47" s="7">
        <v>60704645400</v>
      </c>
      <c r="N47" s="7"/>
      <c r="O47" s="7">
        <v>-60232444653</v>
      </c>
      <c r="P47" s="7"/>
      <c r="Q47" s="7">
        <v>472200747</v>
      </c>
      <c r="R47" s="21"/>
      <c r="S47" s="21"/>
      <c r="T47" s="21"/>
    </row>
    <row r="48" spans="1:20" x14ac:dyDescent="0.45">
      <c r="A48" s="1" t="s">
        <v>30</v>
      </c>
      <c r="C48" s="7">
        <v>1420000</v>
      </c>
      <c r="D48" s="7"/>
      <c r="E48" s="7">
        <v>142421261247</v>
      </c>
      <c r="F48" s="7"/>
      <c r="G48" s="7">
        <v>-133905336376</v>
      </c>
      <c r="H48" s="7"/>
      <c r="I48" s="7">
        <f t="shared" si="0"/>
        <v>8515924871</v>
      </c>
      <c r="J48" s="7"/>
      <c r="K48" s="7">
        <v>1420000</v>
      </c>
      <c r="L48" s="7"/>
      <c r="M48" s="7">
        <v>142421261247</v>
      </c>
      <c r="N48" s="7"/>
      <c r="O48" s="7">
        <v>-127215022483</v>
      </c>
      <c r="P48" s="7"/>
      <c r="Q48" s="7">
        <v>15206238764</v>
      </c>
      <c r="R48" s="21"/>
      <c r="S48" s="21"/>
      <c r="T48" s="21"/>
    </row>
    <row r="49" spans="1:20" x14ac:dyDescent="0.45">
      <c r="A49" s="1" t="s">
        <v>43</v>
      </c>
      <c r="C49" s="7">
        <v>850986</v>
      </c>
      <c r="D49" s="7"/>
      <c r="E49" s="7">
        <v>15983708156</v>
      </c>
      <c r="F49" s="7"/>
      <c r="G49" s="7">
        <v>-23163053545</v>
      </c>
      <c r="H49" s="7"/>
      <c r="I49" s="7">
        <f t="shared" si="0"/>
        <v>-7179345389</v>
      </c>
      <c r="J49" s="7"/>
      <c r="K49" s="7">
        <v>850986</v>
      </c>
      <c r="L49" s="7"/>
      <c r="M49" s="7">
        <v>15983708156</v>
      </c>
      <c r="N49" s="7"/>
      <c r="O49" s="7">
        <v>-22260494948</v>
      </c>
      <c r="P49" s="7"/>
      <c r="Q49" s="7">
        <v>-6276786791</v>
      </c>
      <c r="R49" s="21"/>
      <c r="S49" s="21"/>
      <c r="T49" s="21"/>
    </row>
    <row r="50" spans="1:20" x14ac:dyDescent="0.45">
      <c r="A50" s="1" t="s">
        <v>28</v>
      </c>
      <c r="C50" s="7">
        <v>2500001</v>
      </c>
      <c r="D50" s="7"/>
      <c r="E50" s="7">
        <v>14040961866</v>
      </c>
      <c r="F50" s="7"/>
      <c r="G50" s="7">
        <v>-14357373247</v>
      </c>
      <c r="H50" s="7"/>
      <c r="I50" s="7">
        <f t="shared" si="0"/>
        <v>-316411381</v>
      </c>
      <c r="J50" s="7"/>
      <c r="K50" s="7">
        <v>2500001</v>
      </c>
      <c r="L50" s="7"/>
      <c r="M50" s="7">
        <v>14040961866</v>
      </c>
      <c r="N50" s="7"/>
      <c r="O50" s="7">
        <v>-14256324311</v>
      </c>
      <c r="P50" s="7"/>
      <c r="Q50" s="7">
        <v>-215362444</v>
      </c>
      <c r="R50" s="21"/>
      <c r="S50" s="21"/>
      <c r="T50" s="21"/>
    </row>
    <row r="51" spans="1:20" x14ac:dyDescent="0.45">
      <c r="A51" s="1" t="s">
        <v>52</v>
      </c>
      <c r="C51" s="7">
        <v>649025</v>
      </c>
      <c r="D51" s="7"/>
      <c r="E51" s="7">
        <f>103328709164+16</f>
        <v>103328709180</v>
      </c>
      <c r="F51" s="7"/>
      <c r="G51" s="7">
        <v>-99856971472</v>
      </c>
      <c r="H51" s="7"/>
      <c r="I51" s="7">
        <f t="shared" si="0"/>
        <v>3471737708</v>
      </c>
      <c r="J51" s="7"/>
      <c r="K51" s="7">
        <v>649025</v>
      </c>
      <c r="L51" s="7"/>
      <c r="M51" s="7">
        <f>103328709164+16</f>
        <v>103328709180</v>
      </c>
      <c r="N51" s="7"/>
      <c r="O51" s="7">
        <v>-121762960171</v>
      </c>
      <c r="P51" s="7"/>
      <c r="Q51" s="7">
        <f>-18434251006-16</f>
        <v>-18434251022</v>
      </c>
      <c r="R51" s="21"/>
      <c r="S51" s="21"/>
      <c r="T51" s="21"/>
    </row>
    <row r="52" spans="1:20" x14ac:dyDescent="0.45">
      <c r="A52" s="1" t="s">
        <v>15</v>
      </c>
      <c r="C52" s="7">
        <v>0</v>
      </c>
      <c r="D52" s="7"/>
      <c r="E52" s="7">
        <v>0</v>
      </c>
      <c r="F52" s="7"/>
      <c r="G52" s="7">
        <v>-1532905780</v>
      </c>
      <c r="H52" s="7"/>
      <c r="I52" s="7">
        <f t="shared" si="0"/>
        <v>-1532905780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0</v>
      </c>
      <c r="R52" s="21"/>
      <c r="S52" s="21"/>
      <c r="T52" s="21"/>
    </row>
    <row r="53" spans="1:20" x14ac:dyDescent="0.45">
      <c r="A53" s="1" t="s">
        <v>20</v>
      </c>
      <c r="C53" s="7">
        <v>0</v>
      </c>
      <c r="D53" s="7"/>
      <c r="E53" s="7">
        <v>0</v>
      </c>
      <c r="F53" s="7"/>
      <c r="G53" s="7">
        <v>-1526127</v>
      </c>
      <c r="H53" s="7"/>
      <c r="I53" s="7">
        <f t="shared" si="0"/>
        <v>-1526127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0</v>
      </c>
      <c r="R53" s="21"/>
      <c r="S53" s="21"/>
      <c r="T53" s="21"/>
    </row>
    <row r="54" spans="1:20" x14ac:dyDescent="0.45">
      <c r="A54" s="1" t="s">
        <v>57</v>
      </c>
      <c r="C54" s="7">
        <v>0</v>
      </c>
      <c r="D54" s="7"/>
      <c r="E54" s="7">
        <v>0</v>
      </c>
      <c r="F54" s="7"/>
      <c r="G54" s="7">
        <v>-59217877</v>
      </c>
      <c r="H54" s="7"/>
      <c r="I54" s="7">
        <f t="shared" si="0"/>
        <v>-59217877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0</v>
      </c>
      <c r="R54" s="21"/>
      <c r="S54" s="21"/>
      <c r="T54" s="21"/>
    </row>
    <row r="55" spans="1:20" ht="19.5" thickBot="1" x14ac:dyDescent="0.5">
      <c r="C55" s="9">
        <f>SUM(C8:C54)</f>
        <v>220367213</v>
      </c>
      <c r="D55" s="7"/>
      <c r="E55" s="9">
        <f>SUM(E8:E54)</f>
        <v>2579923876887</v>
      </c>
      <c r="F55" s="7"/>
      <c r="G55" s="9">
        <f>SUM(G8:G54)</f>
        <v>-2468874898561</v>
      </c>
      <c r="H55" s="7"/>
      <c r="I55" s="9">
        <f>SUM(I8:I54)</f>
        <v>111048978326</v>
      </c>
      <c r="J55" s="7"/>
      <c r="K55" s="9">
        <f>SUM(K8:K54)</f>
        <v>220367213</v>
      </c>
      <c r="L55" s="7"/>
      <c r="M55" s="9">
        <f>SUM(M8:M54)</f>
        <v>2579923876887</v>
      </c>
      <c r="N55" s="7"/>
      <c r="O55" s="9">
        <f>SUM(O8:O54)</f>
        <v>-2644640169620</v>
      </c>
      <c r="P55" s="7"/>
      <c r="Q55" s="9">
        <f>SUM(Q8:Q54)</f>
        <v>-64716292749</v>
      </c>
    </row>
    <row r="56" spans="1:20" ht="19.5" thickTop="1" x14ac:dyDescent="0.45">
      <c r="E56" s="7"/>
      <c r="G56" s="7"/>
      <c r="O56" s="3"/>
    </row>
    <row r="57" spans="1:20" x14ac:dyDescent="0.45">
      <c r="E57" s="16"/>
      <c r="I57" s="16"/>
      <c r="M57" s="23"/>
      <c r="Q57" s="3"/>
    </row>
    <row r="58" spans="1:20" x14ac:dyDescent="0.45">
      <c r="I58" s="16"/>
      <c r="M58" s="23"/>
      <c r="Q58" s="3"/>
    </row>
    <row r="59" spans="1:20" x14ac:dyDescent="0.45">
      <c r="I59" s="16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5"/>
  <sheetViews>
    <sheetView rightToLeft="1" view="pageBreakPreview" zoomScaleNormal="100" zoomScaleSheetLayoutView="100" workbookViewId="0">
      <selection activeCell="G87" sqref="G87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" style="1" bestFit="1" customWidth="1"/>
    <col min="6" max="6" width="1" style="1" customWidth="1"/>
    <col min="7" max="7" width="19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9.140625" style="1" customWidth="1"/>
    <col min="20" max="20" width="3" style="1" bestFit="1" customWidth="1"/>
    <col min="21" max="16384" width="9.140625" style="1"/>
  </cols>
  <sheetData>
    <row r="2" spans="1:17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91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30" x14ac:dyDescent="0.45">
      <c r="A6" s="42" t="s">
        <v>3</v>
      </c>
      <c r="C6" s="40" t="s">
        <v>93</v>
      </c>
      <c r="D6" s="40" t="s">
        <v>93</v>
      </c>
      <c r="E6" s="40" t="s">
        <v>93</v>
      </c>
      <c r="F6" s="40" t="s">
        <v>93</v>
      </c>
      <c r="G6" s="40" t="s">
        <v>93</v>
      </c>
      <c r="H6" s="40" t="s">
        <v>93</v>
      </c>
      <c r="I6" s="40" t="s">
        <v>93</v>
      </c>
      <c r="K6" s="40" t="s">
        <v>94</v>
      </c>
      <c r="L6" s="40" t="s">
        <v>94</v>
      </c>
      <c r="M6" s="40" t="s">
        <v>94</v>
      </c>
      <c r="N6" s="40" t="s">
        <v>94</v>
      </c>
      <c r="O6" s="40" t="s">
        <v>94</v>
      </c>
      <c r="P6" s="40" t="s">
        <v>94</v>
      </c>
      <c r="Q6" s="40" t="s">
        <v>94</v>
      </c>
    </row>
    <row r="7" spans="1:17" ht="60.75" customHeight="1" x14ac:dyDescent="0.45">
      <c r="A7" s="40" t="s">
        <v>3</v>
      </c>
      <c r="C7" s="40" t="s">
        <v>7</v>
      </c>
      <c r="E7" s="40" t="s">
        <v>139</v>
      </c>
      <c r="G7" s="40" t="s">
        <v>140</v>
      </c>
      <c r="I7" s="43" t="s">
        <v>142</v>
      </c>
      <c r="K7" s="40" t="s">
        <v>7</v>
      </c>
      <c r="M7" s="40" t="s">
        <v>139</v>
      </c>
      <c r="O7" s="40" t="s">
        <v>140</v>
      </c>
      <c r="Q7" s="43" t="s">
        <v>142</v>
      </c>
    </row>
    <row r="8" spans="1:17" x14ac:dyDescent="0.45">
      <c r="A8" s="1" t="s">
        <v>20</v>
      </c>
      <c r="C8" s="7">
        <v>224</v>
      </c>
      <c r="D8" s="7"/>
      <c r="E8" s="7">
        <v>8285448</v>
      </c>
      <c r="F8" s="7"/>
      <c r="G8" s="7">
        <v>-7006496</v>
      </c>
      <c r="H8" s="7"/>
      <c r="I8" s="7">
        <f>E8+G8</f>
        <v>1278952</v>
      </c>
      <c r="J8" s="7"/>
      <c r="K8" s="7">
        <v>224</v>
      </c>
      <c r="L8" s="7"/>
      <c r="M8" s="7">
        <v>8335040</v>
      </c>
      <c r="N8" s="7"/>
      <c r="O8" s="7">
        <f>M8-Q8</f>
        <v>7056088</v>
      </c>
      <c r="P8" s="7"/>
      <c r="Q8" s="7">
        <v>1278952</v>
      </c>
    </row>
    <row r="9" spans="1:17" x14ac:dyDescent="0.45">
      <c r="A9" s="1" t="s">
        <v>56</v>
      </c>
      <c r="C9" s="7">
        <v>1181836</v>
      </c>
      <c r="D9" s="7"/>
      <c r="E9" s="7">
        <v>14812648601</v>
      </c>
      <c r="F9" s="7"/>
      <c r="G9" s="7">
        <v>-18679384821</v>
      </c>
      <c r="H9" s="7"/>
      <c r="I9" s="7">
        <f t="shared" ref="I9:I20" si="0">E9+G9</f>
        <v>-3866736220</v>
      </c>
      <c r="J9" s="7"/>
      <c r="K9" s="7">
        <v>16181836</v>
      </c>
      <c r="L9" s="7"/>
      <c r="M9" s="7">
        <v>200224645800</v>
      </c>
      <c r="N9" s="7"/>
      <c r="O9" s="7">
        <f t="shared" ref="O9:O72" si="1">M9-Q9</f>
        <v>256951643475</v>
      </c>
      <c r="P9" s="7"/>
      <c r="Q9" s="7">
        <v>-56726997675</v>
      </c>
    </row>
    <row r="10" spans="1:17" x14ac:dyDescent="0.45">
      <c r="A10" s="1" t="s">
        <v>49</v>
      </c>
      <c r="C10" s="7">
        <v>10201558</v>
      </c>
      <c r="D10" s="7"/>
      <c r="E10" s="7">
        <v>105952193499</v>
      </c>
      <c r="F10" s="7"/>
      <c r="G10" s="7">
        <v>-101807779881</v>
      </c>
      <c r="H10" s="7"/>
      <c r="I10" s="7">
        <f t="shared" si="0"/>
        <v>4144413618</v>
      </c>
      <c r="J10" s="7"/>
      <c r="K10" s="7">
        <v>18484405</v>
      </c>
      <c r="L10" s="7"/>
      <c r="M10" s="7">
        <v>200702091540</v>
      </c>
      <c r="N10" s="7"/>
      <c r="O10" s="7">
        <f t="shared" si="1"/>
        <v>205647666878</v>
      </c>
      <c r="P10" s="7"/>
      <c r="Q10" s="7">
        <v>-4945575338</v>
      </c>
    </row>
    <row r="11" spans="1:17" x14ac:dyDescent="0.45">
      <c r="A11" s="1" t="s">
        <v>57</v>
      </c>
      <c r="C11" s="7">
        <v>52611</v>
      </c>
      <c r="D11" s="7"/>
      <c r="E11" s="7">
        <v>2364606638</v>
      </c>
      <c r="F11" s="7"/>
      <c r="G11" s="7">
        <v>-2232949611</v>
      </c>
      <c r="H11" s="7"/>
      <c r="I11" s="7">
        <f t="shared" si="0"/>
        <v>131657027</v>
      </c>
      <c r="J11" s="7"/>
      <c r="K11" s="7">
        <v>596700</v>
      </c>
      <c r="L11" s="7"/>
      <c r="M11" s="7">
        <v>27531846237</v>
      </c>
      <c r="N11" s="7"/>
      <c r="O11" s="7">
        <f t="shared" si="1"/>
        <v>25489336248</v>
      </c>
      <c r="P11" s="7"/>
      <c r="Q11" s="7">
        <v>2042509989</v>
      </c>
    </row>
    <row r="12" spans="1:17" x14ac:dyDescent="0.45">
      <c r="A12" s="1" t="s">
        <v>28</v>
      </c>
      <c r="C12" s="7">
        <v>356850</v>
      </c>
      <c r="D12" s="7"/>
      <c r="E12" s="7">
        <v>2496626082</v>
      </c>
      <c r="F12" s="7"/>
      <c r="G12" s="7">
        <v>-2486526614</v>
      </c>
      <c r="H12" s="7"/>
      <c r="I12" s="7">
        <f t="shared" si="0"/>
        <v>10099468</v>
      </c>
      <c r="J12" s="7"/>
      <c r="K12" s="7">
        <v>3279122</v>
      </c>
      <c r="L12" s="7"/>
      <c r="M12" s="7">
        <v>23055953144</v>
      </c>
      <c r="N12" s="7"/>
      <c r="O12" s="7">
        <f t="shared" si="1"/>
        <v>23033380510</v>
      </c>
      <c r="P12" s="7"/>
      <c r="Q12" s="7">
        <v>22572634</v>
      </c>
    </row>
    <row r="13" spans="1:17" x14ac:dyDescent="0.45">
      <c r="A13" s="1" t="s">
        <v>22</v>
      </c>
      <c r="C13" s="7">
        <v>305000</v>
      </c>
      <c r="D13" s="7"/>
      <c r="E13" s="7">
        <v>32149652747</v>
      </c>
      <c r="F13" s="7"/>
      <c r="G13" s="7">
        <v>-27531404426</v>
      </c>
      <c r="H13" s="7"/>
      <c r="I13" s="7">
        <f t="shared" si="0"/>
        <v>4618248321</v>
      </c>
      <c r="J13" s="7"/>
      <c r="K13" s="7">
        <v>1010000</v>
      </c>
      <c r="L13" s="7"/>
      <c r="M13" s="7">
        <v>96098905861</v>
      </c>
      <c r="N13" s="7"/>
      <c r="O13" s="7">
        <f t="shared" si="1"/>
        <v>91741355750</v>
      </c>
      <c r="P13" s="7"/>
      <c r="Q13" s="7">
        <v>4357550111</v>
      </c>
    </row>
    <row r="14" spans="1:17" x14ac:dyDescent="0.45">
      <c r="A14" s="1" t="s">
        <v>15</v>
      </c>
      <c r="C14" s="7">
        <v>123754</v>
      </c>
      <c r="D14" s="7"/>
      <c r="E14" s="7">
        <v>4170298819</v>
      </c>
      <c r="F14" s="7"/>
      <c r="G14" s="7">
        <v>-2848983400</v>
      </c>
      <c r="H14" s="7"/>
      <c r="I14" s="7">
        <f t="shared" si="0"/>
        <v>1321315419</v>
      </c>
      <c r="J14" s="7"/>
      <c r="K14" s="7">
        <v>123754</v>
      </c>
      <c r="L14" s="7"/>
      <c r="M14" s="7">
        <v>4195260600</v>
      </c>
      <c r="N14" s="7"/>
      <c r="O14" s="7">
        <f t="shared" si="1"/>
        <v>2873945181</v>
      </c>
      <c r="P14" s="7"/>
      <c r="Q14" s="7">
        <v>1321315419</v>
      </c>
    </row>
    <row r="15" spans="1:17" x14ac:dyDescent="0.45">
      <c r="A15" s="1" t="s">
        <v>30</v>
      </c>
      <c r="C15" s="7">
        <v>51208</v>
      </c>
      <c r="D15" s="7"/>
      <c r="E15" s="7">
        <v>5455348264</v>
      </c>
      <c r="F15" s="7"/>
      <c r="G15" s="7">
        <v>-4587624553</v>
      </c>
      <c r="H15" s="7"/>
      <c r="I15" s="7">
        <f t="shared" si="0"/>
        <v>867723711</v>
      </c>
      <c r="J15" s="7"/>
      <c r="K15" s="7">
        <v>51208</v>
      </c>
      <c r="L15" s="7"/>
      <c r="M15" s="7">
        <v>5488001776</v>
      </c>
      <c r="N15" s="7"/>
      <c r="O15" s="7">
        <f t="shared" si="1"/>
        <v>4620278065</v>
      </c>
      <c r="P15" s="7"/>
      <c r="Q15" s="7">
        <v>867723711</v>
      </c>
    </row>
    <row r="16" spans="1:17" x14ac:dyDescent="0.45">
      <c r="A16" s="1" t="s">
        <v>35</v>
      </c>
      <c r="C16" s="7">
        <v>744767</v>
      </c>
      <c r="D16" s="7"/>
      <c r="E16" s="7">
        <v>3419924686</v>
      </c>
      <c r="F16" s="7"/>
      <c r="G16" s="7">
        <v>-2484562346</v>
      </c>
      <c r="H16" s="7"/>
      <c r="I16" s="7">
        <f t="shared" si="0"/>
        <v>935362340</v>
      </c>
      <c r="J16" s="7"/>
      <c r="K16" s="7">
        <v>1394767</v>
      </c>
      <c r="L16" s="7"/>
      <c r="M16" s="7">
        <v>6437848345</v>
      </c>
      <c r="N16" s="7"/>
      <c r="O16" s="7">
        <f t="shared" si="1"/>
        <v>4691284262</v>
      </c>
      <c r="Q16" s="7">
        <v>1746564083</v>
      </c>
    </row>
    <row r="17" spans="1:17" x14ac:dyDescent="0.45">
      <c r="A17" s="1" t="s">
        <v>52</v>
      </c>
      <c r="C17" s="7">
        <v>150000</v>
      </c>
      <c r="D17" s="7"/>
      <c r="E17" s="7">
        <v>24866480677</v>
      </c>
      <c r="F17" s="7"/>
      <c r="G17" s="7">
        <v>-28141356691</v>
      </c>
      <c r="H17" s="7"/>
      <c r="I17" s="7">
        <f t="shared" si="0"/>
        <v>-3274876014</v>
      </c>
      <c r="J17" s="7"/>
      <c r="K17" s="7">
        <v>365000</v>
      </c>
      <c r="L17" s="7"/>
      <c r="M17" s="7">
        <v>62782093197</v>
      </c>
      <c r="N17" s="7"/>
      <c r="O17" s="7">
        <f t="shared" si="1"/>
        <v>68850854612</v>
      </c>
      <c r="P17" s="7"/>
      <c r="Q17" s="7">
        <v>-6068761415</v>
      </c>
    </row>
    <row r="18" spans="1:17" x14ac:dyDescent="0.45">
      <c r="A18" s="1" t="s">
        <v>17</v>
      </c>
      <c r="C18" s="7">
        <v>2500000</v>
      </c>
      <c r="D18" s="7"/>
      <c r="E18" s="7">
        <v>9025134389</v>
      </c>
      <c r="F18" s="7"/>
      <c r="G18" s="7">
        <v>-12152261322</v>
      </c>
      <c r="H18" s="7"/>
      <c r="I18" s="7">
        <f t="shared" si="0"/>
        <v>-3127126933</v>
      </c>
      <c r="J18" s="7"/>
      <c r="K18" s="7">
        <v>24239716</v>
      </c>
      <c r="L18" s="7"/>
      <c r="M18" s="7">
        <v>96981425363</v>
      </c>
      <c r="N18" s="7"/>
      <c r="O18" s="7">
        <f t="shared" si="1"/>
        <v>118403982957</v>
      </c>
      <c r="P18" s="7"/>
      <c r="Q18" s="7">
        <v>-21422557594</v>
      </c>
    </row>
    <row r="19" spans="1:17" x14ac:dyDescent="0.45">
      <c r="A19" s="1" t="s">
        <v>26</v>
      </c>
      <c r="C19" s="7">
        <v>325402</v>
      </c>
      <c r="D19" s="7"/>
      <c r="E19" s="7">
        <v>4140364352</v>
      </c>
      <c r="F19" s="7"/>
      <c r="G19" s="7">
        <v>-2485071658</v>
      </c>
      <c r="H19" s="7"/>
      <c r="I19" s="7">
        <f t="shared" si="0"/>
        <v>1655292694</v>
      </c>
      <c r="J19" s="7"/>
      <c r="K19" s="7">
        <v>325402</v>
      </c>
      <c r="L19" s="7"/>
      <c r="M19" s="7">
        <v>4165146807</v>
      </c>
      <c r="N19" s="7"/>
      <c r="O19" s="7">
        <f t="shared" si="1"/>
        <v>2509854113</v>
      </c>
      <c r="P19" s="7"/>
      <c r="Q19" s="7">
        <v>1655292694</v>
      </c>
    </row>
    <row r="20" spans="1:17" x14ac:dyDescent="0.45">
      <c r="A20" s="1" t="s">
        <v>143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11327</v>
      </c>
      <c r="L20" s="7"/>
      <c r="M20" s="7">
        <v>659218476</v>
      </c>
      <c r="N20" s="7"/>
      <c r="O20" s="7">
        <f t="shared" si="1"/>
        <v>372384078</v>
      </c>
      <c r="P20" s="7"/>
      <c r="Q20" s="7">
        <v>286834398</v>
      </c>
    </row>
    <row r="21" spans="1:17" x14ac:dyDescent="0.45">
      <c r="A21" s="1" t="s">
        <v>29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21716</v>
      </c>
      <c r="L21" s="7"/>
      <c r="M21" s="7">
        <v>329084264</v>
      </c>
      <c r="N21" s="7"/>
      <c r="O21" s="7">
        <f t="shared" si="1"/>
        <v>172409673</v>
      </c>
      <c r="P21" s="7"/>
      <c r="Q21" s="7">
        <v>156674591</v>
      </c>
    </row>
    <row r="22" spans="1:17" x14ac:dyDescent="0.45">
      <c r="A22" s="1" t="s">
        <v>108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2602328</v>
      </c>
      <c r="L22" s="7"/>
      <c r="M22" s="7">
        <v>21596572310</v>
      </c>
      <c r="N22" s="7"/>
      <c r="O22" s="7">
        <f t="shared" si="1"/>
        <v>35025026932</v>
      </c>
      <c r="P22" s="7"/>
      <c r="Q22" s="7">
        <v>-13428454622</v>
      </c>
    </row>
    <row r="23" spans="1:17" x14ac:dyDescent="0.45">
      <c r="A23" s="1" t="s">
        <v>144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1178091</v>
      </c>
      <c r="L23" s="7"/>
      <c r="M23" s="7">
        <v>20013409908</v>
      </c>
      <c r="N23" s="7"/>
      <c r="O23" s="7">
        <f t="shared" si="1"/>
        <v>20013326687</v>
      </c>
      <c r="P23" s="7"/>
      <c r="Q23" s="7">
        <v>83221</v>
      </c>
    </row>
    <row r="24" spans="1:17" x14ac:dyDescent="0.45">
      <c r="A24" s="1" t="s">
        <v>145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1500000</v>
      </c>
      <c r="L24" s="7"/>
      <c r="M24" s="7">
        <v>28677087050</v>
      </c>
      <c r="N24" s="7"/>
      <c r="O24" s="7">
        <f t="shared" si="1"/>
        <v>21027054481</v>
      </c>
      <c r="P24" s="7"/>
      <c r="Q24" s="7">
        <v>7650032569</v>
      </c>
    </row>
    <row r="25" spans="1:17" x14ac:dyDescent="0.45">
      <c r="A25" s="1" t="s">
        <v>21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1000000</v>
      </c>
      <c r="L25" s="7"/>
      <c r="M25" s="7">
        <v>27836993600</v>
      </c>
      <c r="N25" s="7"/>
      <c r="O25" s="7">
        <f t="shared" si="1"/>
        <v>28551947812</v>
      </c>
      <c r="P25" s="7"/>
      <c r="Q25" s="7">
        <v>-714954212</v>
      </c>
    </row>
    <row r="26" spans="1:17" x14ac:dyDescent="0.45">
      <c r="A26" s="1" t="s">
        <v>146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2000000</v>
      </c>
      <c r="L26" s="7"/>
      <c r="M26" s="7">
        <v>49172792660</v>
      </c>
      <c r="N26" s="7"/>
      <c r="O26" s="7">
        <f t="shared" si="1"/>
        <v>46535451337</v>
      </c>
      <c r="P26" s="7"/>
      <c r="Q26" s="7">
        <v>2637341323</v>
      </c>
    </row>
    <row r="27" spans="1:17" x14ac:dyDescent="0.45">
      <c r="A27" s="1" t="s">
        <v>147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1000000</v>
      </c>
      <c r="L27" s="7"/>
      <c r="M27" s="7">
        <v>107672119200</v>
      </c>
      <c r="N27" s="7"/>
      <c r="O27" s="7">
        <f t="shared" si="1"/>
        <v>114735719418</v>
      </c>
      <c r="P27" s="7"/>
      <c r="Q27" s="7">
        <v>-7063600218</v>
      </c>
    </row>
    <row r="28" spans="1:17" x14ac:dyDescent="0.45">
      <c r="A28" s="1" t="s">
        <v>53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5813390</v>
      </c>
      <c r="L28" s="7"/>
      <c r="M28" s="7">
        <v>101312296240</v>
      </c>
      <c r="N28" s="7"/>
      <c r="O28" s="7">
        <f t="shared" si="1"/>
        <v>94370646786</v>
      </c>
      <c r="P28" s="7"/>
      <c r="Q28" s="7">
        <v>6941649454</v>
      </c>
    </row>
    <row r="29" spans="1:17" x14ac:dyDescent="0.45">
      <c r="A29" s="1" t="s">
        <v>47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265589</v>
      </c>
      <c r="L29" s="7"/>
      <c r="M29" s="7">
        <v>10252287780</v>
      </c>
      <c r="N29" s="7"/>
      <c r="O29" s="7">
        <f t="shared" si="1"/>
        <v>8022772931</v>
      </c>
      <c r="P29" s="7"/>
      <c r="Q29" s="7">
        <v>2229514849</v>
      </c>
    </row>
    <row r="30" spans="1:17" x14ac:dyDescent="0.45">
      <c r="A30" s="1" t="s">
        <v>148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266955</v>
      </c>
      <c r="L30" s="7"/>
      <c r="M30" s="7">
        <v>4195731735</v>
      </c>
      <c r="N30" s="7"/>
      <c r="O30" s="7">
        <f t="shared" si="1"/>
        <v>4441157814</v>
      </c>
      <c r="P30" s="7"/>
      <c r="Q30" s="7">
        <v>-245426079</v>
      </c>
    </row>
    <row r="31" spans="1:17" x14ac:dyDescent="0.45">
      <c r="A31" s="1" t="s">
        <v>149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161369</v>
      </c>
      <c r="L31" s="7"/>
      <c r="M31" s="7">
        <v>1799715760</v>
      </c>
      <c r="N31" s="7"/>
      <c r="O31" s="7">
        <f t="shared" si="1"/>
        <v>2864357609</v>
      </c>
      <c r="P31" s="7"/>
      <c r="Q31" s="7">
        <v>-1064641849</v>
      </c>
    </row>
    <row r="32" spans="1:17" x14ac:dyDescent="0.45">
      <c r="A32" s="1" t="s">
        <v>150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3762444</v>
      </c>
      <c r="L32" s="7"/>
      <c r="M32" s="7">
        <v>194787926810</v>
      </c>
      <c r="N32" s="7"/>
      <c r="O32" s="7">
        <f t="shared" si="1"/>
        <v>218044918727</v>
      </c>
      <c r="P32" s="7"/>
      <c r="Q32" s="7">
        <v>-23256991917</v>
      </c>
    </row>
    <row r="33" spans="1:17" x14ac:dyDescent="0.45">
      <c r="A33" s="1" t="s">
        <v>123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1073107</v>
      </c>
      <c r="L33" s="7"/>
      <c r="M33" s="7">
        <v>20714135680</v>
      </c>
      <c r="N33" s="7"/>
      <c r="O33" s="7">
        <f t="shared" si="1"/>
        <v>20173882959</v>
      </c>
      <c r="P33" s="7"/>
      <c r="Q33" s="7">
        <v>540252721</v>
      </c>
    </row>
    <row r="34" spans="1:17" x14ac:dyDescent="0.45">
      <c r="A34" s="1" t="s">
        <v>151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30240</v>
      </c>
      <c r="L34" s="7"/>
      <c r="M34" s="7">
        <v>308626400</v>
      </c>
      <c r="N34" s="7"/>
      <c r="O34" s="7">
        <f t="shared" si="1"/>
        <v>153869756</v>
      </c>
      <c r="P34" s="7"/>
      <c r="Q34" s="7">
        <v>154756644</v>
      </c>
    </row>
    <row r="35" spans="1:17" x14ac:dyDescent="0.45">
      <c r="A35" s="1" t="s">
        <v>152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63000</v>
      </c>
      <c r="L35" s="7"/>
      <c r="M35" s="7">
        <v>289170000</v>
      </c>
      <c r="N35" s="7"/>
      <c r="O35" s="7">
        <f t="shared" si="1"/>
        <v>121655354</v>
      </c>
      <c r="P35" s="7"/>
      <c r="Q35" s="7">
        <v>167514646</v>
      </c>
    </row>
    <row r="36" spans="1:17" x14ac:dyDescent="0.45">
      <c r="A36" s="1" t="s">
        <v>153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552821</v>
      </c>
      <c r="L36" s="7"/>
      <c r="M36" s="7">
        <v>2804262110</v>
      </c>
      <c r="N36" s="7"/>
      <c r="O36" s="7">
        <f t="shared" si="1"/>
        <v>5915838223</v>
      </c>
      <c r="P36" s="7"/>
      <c r="Q36" s="7">
        <v>-3111576113</v>
      </c>
    </row>
    <row r="37" spans="1:17" x14ac:dyDescent="0.45">
      <c r="A37" s="1" t="s">
        <v>38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4518048</v>
      </c>
      <c r="L37" s="7"/>
      <c r="M37" s="7">
        <v>56970855460</v>
      </c>
      <c r="N37" s="7"/>
      <c r="O37" s="7">
        <f t="shared" si="1"/>
        <v>57084399584</v>
      </c>
      <c r="P37" s="7"/>
      <c r="Q37" s="7">
        <v>-113544124</v>
      </c>
    </row>
    <row r="38" spans="1:17" x14ac:dyDescent="0.45">
      <c r="A38" s="1" t="s">
        <v>154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86940</v>
      </c>
      <c r="L38" s="7"/>
      <c r="M38" s="7">
        <v>1381476600</v>
      </c>
      <c r="N38" s="7"/>
      <c r="O38" s="7">
        <f t="shared" si="1"/>
        <v>1536605341</v>
      </c>
      <c r="P38" s="7"/>
      <c r="Q38" s="7">
        <v>-155128741</v>
      </c>
    </row>
    <row r="39" spans="1:17" x14ac:dyDescent="0.45">
      <c r="A39" s="1" t="s">
        <v>155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1659932</v>
      </c>
      <c r="L39" s="7"/>
      <c r="M39" s="7">
        <v>7259697858</v>
      </c>
      <c r="N39" s="7"/>
      <c r="O39" s="7">
        <f t="shared" si="1"/>
        <v>5012657280</v>
      </c>
      <c r="P39" s="7"/>
      <c r="Q39" s="7">
        <v>2247040578</v>
      </c>
    </row>
    <row r="40" spans="1:17" x14ac:dyDescent="0.45">
      <c r="A40" s="1" t="s">
        <v>137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276655</v>
      </c>
      <c r="L40" s="7"/>
      <c r="M40" s="7">
        <v>1312285300</v>
      </c>
      <c r="N40" s="7"/>
      <c r="O40" s="7">
        <f t="shared" si="1"/>
        <v>617290553</v>
      </c>
      <c r="P40" s="7"/>
      <c r="Q40" s="7">
        <v>694994747</v>
      </c>
    </row>
    <row r="41" spans="1:17" x14ac:dyDescent="0.45">
      <c r="A41" s="1" t="s">
        <v>156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259270</v>
      </c>
      <c r="L41" s="7"/>
      <c r="M41" s="7">
        <v>1129713655</v>
      </c>
      <c r="N41" s="7"/>
      <c r="O41" s="7">
        <f t="shared" si="1"/>
        <v>1114832025</v>
      </c>
      <c r="P41" s="7"/>
      <c r="Q41" s="7">
        <v>14881630</v>
      </c>
    </row>
    <row r="42" spans="1:17" x14ac:dyDescent="0.45">
      <c r="A42" s="1" t="s">
        <v>19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19711276</v>
      </c>
      <c r="L42" s="7"/>
      <c r="M42" s="7">
        <v>348212967740</v>
      </c>
      <c r="N42" s="7"/>
      <c r="O42" s="7">
        <f t="shared" si="1"/>
        <v>408420431393</v>
      </c>
      <c r="P42" s="7"/>
      <c r="Q42" s="7">
        <v>-60207463653</v>
      </c>
    </row>
    <row r="43" spans="1:17" x14ac:dyDescent="0.45">
      <c r="A43" s="1" t="s">
        <v>157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2000000</v>
      </c>
      <c r="L43" s="7"/>
      <c r="M43" s="7">
        <v>55969004545</v>
      </c>
      <c r="N43" s="7"/>
      <c r="O43" s="7">
        <f t="shared" si="1"/>
        <v>50009669812</v>
      </c>
      <c r="P43" s="7"/>
      <c r="Q43" s="7">
        <v>5959334733</v>
      </c>
    </row>
    <row r="44" spans="1:17" x14ac:dyDescent="0.45">
      <c r="A44" s="1" t="s">
        <v>158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7"/>
      <c r="K44" s="7">
        <v>1000000</v>
      </c>
      <c r="L44" s="7"/>
      <c r="M44" s="7">
        <v>11000000000</v>
      </c>
      <c r="N44" s="7"/>
      <c r="O44" s="7">
        <f t="shared" si="1"/>
        <v>10013062415</v>
      </c>
      <c r="P44" s="7"/>
      <c r="Q44" s="7">
        <v>986937585</v>
      </c>
    </row>
    <row r="45" spans="1:17" x14ac:dyDescent="0.45">
      <c r="A45" s="1" t="s">
        <v>135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85464</v>
      </c>
      <c r="L45" s="7"/>
      <c r="M45" s="7">
        <v>4683570200</v>
      </c>
      <c r="N45" s="7"/>
      <c r="O45" s="7">
        <f t="shared" si="1"/>
        <v>1824362179</v>
      </c>
      <c r="P45" s="7"/>
      <c r="Q45" s="7">
        <v>2859208021</v>
      </c>
    </row>
    <row r="46" spans="1:17" x14ac:dyDescent="0.45">
      <c r="A46" s="1" t="s">
        <v>159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215684</v>
      </c>
      <c r="L46" s="7"/>
      <c r="M46" s="7">
        <v>9953279370</v>
      </c>
      <c r="N46" s="7"/>
      <c r="O46" s="7">
        <f t="shared" si="1"/>
        <v>11962747711</v>
      </c>
      <c r="P46" s="7"/>
      <c r="Q46" s="7">
        <v>-2009468341</v>
      </c>
    </row>
    <row r="47" spans="1:17" x14ac:dyDescent="0.45">
      <c r="A47" s="1" t="s">
        <v>31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2200000</v>
      </c>
      <c r="L47" s="7"/>
      <c r="M47" s="7">
        <v>54445684150</v>
      </c>
      <c r="N47" s="7"/>
      <c r="O47" s="7">
        <f t="shared" si="1"/>
        <v>72002151082</v>
      </c>
      <c r="P47" s="7"/>
      <c r="Q47" s="7">
        <v>-17556466932</v>
      </c>
    </row>
    <row r="48" spans="1:17" x14ac:dyDescent="0.45">
      <c r="A48" s="1" t="s">
        <v>160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650066</v>
      </c>
      <c r="L48" s="7"/>
      <c r="M48" s="7">
        <v>18378242560</v>
      </c>
      <c r="N48" s="7"/>
      <c r="O48" s="7">
        <f t="shared" si="1"/>
        <v>24650642046</v>
      </c>
      <c r="P48" s="7"/>
      <c r="Q48" s="7">
        <v>-6272399486</v>
      </c>
    </row>
    <row r="49" spans="1:17" x14ac:dyDescent="0.45">
      <c r="A49" s="1" t="s">
        <v>131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2200000</v>
      </c>
      <c r="L49" s="7"/>
      <c r="M49" s="7">
        <v>68541115100</v>
      </c>
      <c r="N49" s="7"/>
      <c r="O49" s="7">
        <f t="shared" si="1"/>
        <v>74285856632</v>
      </c>
      <c r="P49" s="7"/>
      <c r="Q49" s="7">
        <v>-5744741532</v>
      </c>
    </row>
    <row r="50" spans="1:17" x14ac:dyDescent="0.45">
      <c r="A50" s="1" t="s">
        <v>161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2135932</v>
      </c>
      <c r="L50" s="7"/>
      <c r="M50" s="7">
        <v>72812840530</v>
      </c>
      <c r="N50" s="7"/>
      <c r="O50" s="7">
        <f t="shared" si="1"/>
        <v>79377843589</v>
      </c>
      <c r="P50" s="7"/>
      <c r="Q50" s="7">
        <v>-6565003059</v>
      </c>
    </row>
    <row r="51" spans="1:17" x14ac:dyDescent="0.45">
      <c r="A51" s="1" t="s">
        <v>127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1428594</v>
      </c>
      <c r="L51" s="7"/>
      <c r="M51" s="7">
        <v>128664259810</v>
      </c>
      <c r="N51" s="7"/>
      <c r="O51" s="7">
        <f t="shared" si="1"/>
        <v>119763680960</v>
      </c>
      <c r="P51" s="7"/>
      <c r="Q51" s="7">
        <v>8900578850</v>
      </c>
    </row>
    <row r="52" spans="1:17" x14ac:dyDescent="0.45">
      <c r="A52" s="1" t="s">
        <v>162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928481</v>
      </c>
      <c r="L52" s="7"/>
      <c r="M52" s="7">
        <v>34869985920</v>
      </c>
      <c r="N52" s="7"/>
      <c r="O52" s="7">
        <f t="shared" si="1"/>
        <v>32179925241</v>
      </c>
      <c r="P52" s="7"/>
      <c r="Q52" s="7">
        <v>2690060679</v>
      </c>
    </row>
    <row r="53" spans="1:17" x14ac:dyDescent="0.45">
      <c r="A53" s="1" t="s">
        <v>45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6000000</v>
      </c>
      <c r="L53" s="7"/>
      <c r="M53" s="7">
        <v>72364872000</v>
      </c>
      <c r="N53" s="7"/>
      <c r="O53" s="7">
        <f t="shared" si="1"/>
        <v>79457544785</v>
      </c>
      <c r="P53" s="7"/>
      <c r="Q53" s="7">
        <v>-7092672785</v>
      </c>
    </row>
    <row r="54" spans="1:17" x14ac:dyDescent="0.45">
      <c r="A54" s="1" t="s">
        <v>163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J54" s="7"/>
      <c r="K54" s="7">
        <v>41459</v>
      </c>
      <c r="L54" s="7"/>
      <c r="M54" s="7">
        <v>2437789200</v>
      </c>
      <c r="N54" s="7"/>
      <c r="O54" s="7">
        <f t="shared" si="1"/>
        <v>2332258430</v>
      </c>
      <c r="P54" s="7"/>
      <c r="Q54" s="7">
        <v>105530770</v>
      </c>
    </row>
    <row r="55" spans="1:17" x14ac:dyDescent="0.45">
      <c r="A55" s="1" t="s">
        <v>125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J55" s="7"/>
      <c r="K55" s="7">
        <v>1128343</v>
      </c>
      <c r="L55" s="7"/>
      <c r="M55" s="7">
        <v>187001798630</v>
      </c>
      <c r="N55" s="7"/>
      <c r="O55" s="7">
        <f t="shared" si="1"/>
        <v>177557697065</v>
      </c>
      <c r="P55" s="7"/>
      <c r="Q55" s="7">
        <v>9444101565</v>
      </c>
    </row>
    <row r="56" spans="1:17" x14ac:dyDescent="0.45">
      <c r="A56" s="1" t="s">
        <v>51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J56" s="7"/>
      <c r="K56" s="7">
        <v>4250511</v>
      </c>
      <c r="L56" s="7"/>
      <c r="M56" s="7">
        <v>100413224800</v>
      </c>
      <c r="N56" s="7"/>
      <c r="O56" s="7">
        <f t="shared" si="1"/>
        <v>99636625905</v>
      </c>
      <c r="P56" s="7"/>
      <c r="Q56" s="7">
        <v>776598895</v>
      </c>
    </row>
    <row r="57" spans="1:17" x14ac:dyDescent="0.45">
      <c r="A57" s="1" t="s">
        <v>36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J57" s="7"/>
      <c r="K57" s="7">
        <v>3000000</v>
      </c>
      <c r="L57" s="7"/>
      <c r="M57" s="7">
        <v>33991336740</v>
      </c>
      <c r="N57" s="7"/>
      <c r="O57" s="7">
        <f t="shared" si="1"/>
        <v>35785238219</v>
      </c>
      <c r="P57" s="7"/>
      <c r="Q57" s="7">
        <v>-1793901479</v>
      </c>
    </row>
    <row r="58" spans="1:17" x14ac:dyDescent="0.45">
      <c r="A58" s="1" t="s">
        <v>164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J58" s="7"/>
      <c r="K58" s="7">
        <v>228691</v>
      </c>
      <c r="L58" s="7"/>
      <c r="M58" s="7">
        <v>6139520140</v>
      </c>
      <c r="N58" s="7"/>
      <c r="O58" s="7">
        <f t="shared" si="1"/>
        <v>6810095419</v>
      </c>
      <c r="P58" s="7"/>
      <c r="Q58" s="7">
        <v>-670575279</v>
      </c>
    </row>
    <row r="59" spans="1:17" x14ac:dyDescent="0.45">
      <c r="A59" s="1" t="s">
        <v>165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J59" s="7"/>
      <c r="K59" s="7">
        <v>458987</v>
      </c>
      <c r="L59" s="7"/>
      <c r="M59" s="7">
        <v>12989597410</v>
      </c>
      <c r="N59" s="7"/>
      <c r="O59" s="7">
        <f t="shared" si="1"/>
        <v>8743530416</v>
      </c>
      <c r="P59" s="7"/>
      <c r="Q59" s="7">
        <v>4246066994</v>
      </c>
    </row>
    <row r="60" spans="1:17" x14ac:dyDescent="0.45">
      <c r="A60" s="1" t="s">
        <v>166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J60" s="7"/>
      <c r="K60" s="7">
        <v>2900000</v>
      </c>
      <c r="L60" s="7"/>
      <c r="M60" s="7">
        <v>40854625360</v>
      </c>
      <c r="N60" s="7"/>
      <c r="O60" s="7">
        <f t="shared" si="1"/>
        <v>76693481946</v>
      </c>
      <c r="P60" s="7"/>
      <c r="Q60" s="7">
        <v>-35838856586</v>
      </c>
    </row>
    <row r="61" spans="1:17" x14ac:dyDescent="0.45">
      <c r="A61" s="1" t="s">
        <v>167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J61" s="7"/>
      <c r="K61" s="7">
        <v>1727389</v>
      </c>
      <c r="L61" s="7"/>
      <c r="M61" s="7">
        <v>25106328830</v>
      </c>
      <c r="N61" s="7"/>
      <c r="O61" s="7">
        <f t="shared" si="1"/>
        <v>26483811772</v>
      </c>
      <c r="P61" s="7"/>
      <c r="Q61" s="7">
        <v>-1377482942</v>
      </c>
    </row>
    <row r="62" spans="1:17" x14ac:dyDescent="0.45">
      <c r="A62" s="1" t="s">
        <v>168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J62" s="7"/>
      <c r="K62" s="7">
        <v>2000000</v>
      </c>
      <c r="L62" s="7"/>
      <c r="M62" s="7">
        <v>16976215580</v>
      </c>
      <c r="N62" s="7"/>
      <c r="O62" s="7">
        <f t="shared" si="1"/>
        <v>42566824185</v>
      </c>
      <c r="P62" s="7"/>
      <c r="Q62" s="7">
        <v>-25590608605</v>
      </c>
    </row>
    <row r="63" spans="1:17" x14ac:dyDescent="0.45">
      <c r="A63" s="1" t="s">
        <v>169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J63" s="7"/>
      <c r="K63" s="7">
        <v>422327</v>
      </c>
      <c r="L63" s="7"/>
      <c r="M63" s="7">
        <v>4829929650</v>
      </c>
      <c r="N63" s="7"/>
      <c r="O63" s="7">
        <f t="shared" si="1"/>
        <v>5529547207</v>
      </c>
      <c r="P63" s="7"/>
      <c r="Q63" s="7">
        <v>-699617557</v>
      </c>
    </row>
    <row r="64" spans="1:17" x14ac:dyDescent="0.45">
      <c r="A64" s="1" t="s">
        <v>170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0</v>
      </c>
      <c r="J64" s="7"/>
      <c r="K64" s="7">
        <v>1017233</v>
      </c>
      <c r="L64" s="7"/>
      <c r="M64" s="7">
        <v>14180228020</v>
      </c>
      <c r="N64" s="7"/>
      <c r="O64" s="7">
        <f t="shared" si="1"/>
        <v>12730130095</v>
      </c>
      <c r="P64" s="7"/>
      <c r="Q64" s="7">
        <v>1450097925</v>
      </c>
    </row>
    <row r="65" spans="1:17" x14ac:dyDescent="0.45">
      <c r="A65" s="1" t="s">
        <v>171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0</v>
      </c>
      <c r="J65" s="7"/>
      <c r="K65" s="7">
        <v>164923</v>
      </c>
      <c r="L65" s="7"/>
      <c r="M65" s="7">
        <v>1857306350</v>
      </c>
      <c r="N65" s="7"/>
      <c r="O65" s="7">
        <f t="shared" si="1"/>
        <v>2378369223</v>
      </c>
      <c r="P65" s="7"/>
      <c r="Q65" s="7">
        <v>-521062873</v>
      </c>
    </row>
    <row r="66" spans="1:17" x14ac:dyDescent="0.45">
      <c r="A66" s="1" t="s">
        <v>129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J66" s="7"/>
      <c r="K66" s="7">
        <v>20631103</v>
      </c>
      <c r="L66" s="7"/>
      <c r="M66" s="7">
        <v>205296658290</v>
      </c>
      <c r="N66" s="7"/>
      <c r="O66" s="7">
        <f t="shared" si="1"/>
        <v>236862431090</v>
      </c>
      <c r="P66" s="7"/>
      <c r="Q66" s="7">
        <v>-31565772800</v>
      </c>
    </row>
    <row r="67" spans="1:17" x14ac:dyDescent="0.45">
      <c r="A67" s="1" t="s">
        <v>172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J67" s="7"/>
      <c r="K67" s="7">
        <v>4000000</v>
      </c>
      <c r="L67" s="7"/>
      <c r="M67" s="7">
        <v>8751460790</v>
      </c>
      <c r="N67" s="7"/>
      <c r="O67" s="7">
        <f t="shared" si="1"/>
        <v>9140497204</v>
      </c>
      <c r="P67" s="7"/>
      <c r="Q67" s="7">
        <v>-389036414</v>
      </c>
    </row>
    <row r="68" spans="1:17" x14ac:dyDescent="0.45">
      <c r="A68" s="1" t="s">
        <v>173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J68" s="7"/>
      <c r="K68" s="7">
        <v>100660</v>
      </c>
      <c r="L68" s="7"/>
      <c r="M68" s="7">
        <v>3564751720</v>
      </c>
      <c r="N68" s="7"/>
      <c r="O68" s="7">
        <f t="shared" si="1"/>
        <v>2983085029</v>
      </c>
      <c r="P68" s="7"/>
      <c r="Q68" s="7">
        <v>581666691</v>
      </c>
    </row>
    <row r="69" spans="1:17" x14ac:dyDescent="0.45">
      <c r="A69" s="1" t="s">
        <v>37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J69" s="7"/>
      <c r="K69" s="7">
        <v>600000</v>
      </c>
      <c r="L69" s="7"/>
      <c r="M69" s="7">
        <v>4784000000</v>
      </c>
      <c r="N69" s="7"/>
      <c r="O69" s="7">
        <f t="shared" si="1"/>
        <v>6028550576</v>
      </c>
      <c r="P69" s="7"/>
      <c r="Q69" s="7">
        <v>-1244550576</v>
      </c>
    </row>
    <row r="70" spans="1:17" x14ac:dyDescent="0.45">
      <c r="A70" s="1" t="s">
        <v>174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0</v>
      </c>
      <c r="J70" s="7"/>
      <c r="K70" s="7">
        <v>10827500</v>
      </c>
      <c r="L70" s="7"/>
      <c r="M70" s="7">
        <v>136797844310</v>
      </c>
      <c r="N70" s="7"/>
      <c r="O70" s="7">
        <f t="shared" si="1"/>
        <v>146815436359</v>
      </c>
      <c r="P70" s="7"/>
      <c r="Q70" s="7">
        <v>-10017592049</v>
      </c>
    </row>
    <row r="71" spans="1:17" x14ac:dyDescent="0.45">
      <c r="A71" s="1" t="s">
        <v>175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0</v>
      </c>
      <c r="J71" s="7"/>
      <c r="K71" s="7">
        <v>35000000</v>
      </c>
      <c r="L71" s="7"/>
      <c r="M71" s="7">
        <v>91197061610</v>
      </c>
      <c r="N71" s="7"/>
      <c r="O71" s="7">
        <f t="shared" si="1"/>
        <v>102464133798</v>
      </c>
      <c r="P71" s="7"/>
      <c r="Q71" s="7">
        <v>-11267072188</v>
      </c>
    </row>
    <row r="72" spans="1:17" x14ac:dyDescent="0.45">
      <c r="A72" s="1" t="s">
        <v>16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0</v>
      </c>
      <c r="J72" s="7"/>
      <c r="K72" s="7">
        <v>2850000</v>
      </c>
      <c r="L72" s="7"/>
      <c r="M72" s="7">
        <v>25957406089</v>
      </c>
      <c r="N72" s="7"/>
      <c r="O72" s="7">
        <f t="shared" si="1"/>
        <v>30613501046</v>
      </c>
      <c r="P72" s="7"/>
      <c r="Q72" s="7">
        <v>-4656094957</v>
      </c>
    </row>
    <row r="73" spans="1:17" x14ac:dyDescent="0.45">
      <c r="A73" s="1" t="s">
        <v>176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0</v>
      </c>
      <c r="J73" s="7"/>
      <c r="K73" s="7">
        <v>7000000</v>
      </c>
      <c r="L73" s="7"/>
      <c r="M73" s="7">
        <v>123510419982</v>
      </c>
      <c r="N73" s="7"/>
      <c r="O73" s="7">
        <f t="shared" ref="O73:O78" si="2">M73-Q73</f>
        <v>112750404820</v>
      </c>
      <c r="P73" s="7"/>
      <c r="Q73" s="7">
        <v>10760015162</v>
      </c>
    </row>
    <row r="74" spans="1:17" x14ac:dyDescent="0.45">
      <c r="A74" s="1" t="s">
        <v>177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0</v>
      </c>
      <c r="J74" s="7"/>
      <c r="K74" s="7">
        <v>8170991</v>
      </c>
      <c r="L74" s="7"/>
      <c r="M74" s="7">
        <v>52297299190</v>
      </c>
      <c r="N74" s="7"/>
      <c r="O74" s="7">
        <f t="shared" si="2"/>
        <v>54974742691</v>
      </c>
      <c r="P74" s="7"/>
      <c r="Q74" s="7">
        <v>-2677443501</v>
      </c>
    </row>
    <row r="75" spans="1:17" x14ac:dyDescent="0.45">
      <c r="A75" s="1" t="s">
        <v>61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v>0</v>
      </c>
      <c r="J75" s="7"/>
      <c r="K75" s="7">
        <v>772588</v>
      </c>
      <c r="L75" s="7"/>
      <c r="M75" s="7">
        <v>44457541</v>
      </c>
      <c r="N75" s="7"/>
      <c r="O75" s="7">
        <f t="shared" si="2"/>
        <v>4290261218</v>
      </c>
      <c r="P75" s="7"/>
      <c r="Q75" s="7">
        <v>-4245803677</v>
      </c>
    </row>
    <row r="76" spans="1:17" x14ac:dyDescent="0.45">
      <c r="A76" s="1" t="s">
        <v>23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v>0</v>
      </c>
      <c r="J76" s="7"/>
      <c r="K76" s="7">
        <v>5654434</v>
      </c>
      <c r="L76" s="7"/>
      <c r="M76" s="7">
        <v>44958558710</v>
      </c>
      <c r="N76" s="7"/>
      <c r="O76" s="7">
        <f t="shared" si="2"/>
        <v>57880600928</v>
      </c>
      <c r="P76" s="7"/>
      <c r="Q76" s="7">
        <v>-12922042218</v>
      </c>
    </row>
    <row r="77" spans="1:17" x14ac:dyDescent="0.45">
      <c r="A77" s="1" t="s">
        <v>132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v>0</v>
      </c>
      <c r="J77" s="7"/>
      <c r="K77" s="7">
        <v>13055</v>
      </c>
      <c r="L77" s="7"/>
      <c r="M77" s="7">
        <v>981032428</v>
      </c>
      <c r="N77" s="7"/>
      <c r="O77" s="7">
        <f t="shared" si="2"/>
        <v>485167530</v>
      </c>
      <c r="P77" s="7"/>
      <c r="Q77" s="7">
        <v>495864898</v>
      </c>
    </row>
    <row r="78" spans="1:17" x14ac:dyDescent="0.45">
      <c r="A78" s="1" t="s">
        <v>178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v>0</v>
      </c>
      <c r="J78" s="7"/>
      <c r="K78" s="7">
        <v>6900</v>
      </c>
      <c r="L78" s="7"/>
      <c r="M78" s="7">
        <v>476382939</v>
      </c>
      <c r="N78" s="7"/>
      <c r="O78" s="7">
        <f t="shared" si="2"/>
        <v>277703855</v>
      </c>
      <c r="P78" s="7"/>
      <c r="Q78" s="7">
        <f>198679116-32</f>
        <v>198679084</v>
      </c>
    </row>
    <row r="79" spans="1:17" ht="19.5" thickBot="1" x14ac:dyDescent="0.5">
      <c r="C79" s="17">
        <f>SUM(C8:C78)</f>
        <v>15993210</v>
      </c>
      <c r="E79" s="17">
        <f>SUM(E8:E78)</f>
        <v>208861564202</v>
      </c>
      <c r="G79" s="17">
        <f>SUM(G8:G78)</f>
        <v>-205444911819</v>
      </c>
      <c r="I79" s="17">
        <f>SUM(I8:I78)</f>
        <v>3416652383</v>
      </c>
      <c r="K79" s="17">
        <f>SUM(K8:K78)</f>
        <v>245677947</v>
      </c>
      <c r="M79" s="44">
        <f>SUM(M8:M78)</f>
        <v>3413438068800</v>
      </c>
      <c r="O79" s="17">
        <f>SUM(O8:O78)</f>
        <v>3717490887370</v>
      </c>
      <c r="Q79" s="17">
        <f>SUM(Q8:Q78)</f>
        <v>-304052818570</v>
      </c>
    </row>
    <row r="80" spans="1:17" ht="19.5" thickTop="1" x14ac:dyDescent="0.45">
      <c r="Q80" s="7"/>
    </row>
    <row r="81" spans="5:17" x14ac:dyDescent="0.45">
      <c r="E81" s="3"/>
      <c r="M81" s="7"/>
      <c r="O81" s="16"/>
      <c r="Q81" s="16"/>
    </row>
    <row r="82" spans="5:17" x14ac:dyDescent="0.45">
      <c r="E82" s="3"/>
      <c r="G82" s="3"/>
      <c r="M82" s="16"/>
      <c r="Q82" s="16"/>
    </row>
    <row r="83" spans="5:17" x14ac:dyDescent="0.45">
      <c r="E83" s="3"/>
      <c r="G83" s="3"/>
      <c r="M83" s="16"/>
      <c r="Q83" s="3"/>
    </row>
    <row r="84" spans="5:17" x14ac:dyDescent="0.45">
      <c r="E84" s="3"/>
      <c r="G84" s="3"/>
      <c r="Q84" s="16"/>
    </row>
    <row r="85" spans="5:17" x14ac:dyDescent="0.45">
      <c r="E85" s="3"/>
      <c r="G85" s="3"/>
      <c r="Q85" s="16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03"/>
  <sheetViews>
    <sheetView rightToLeft="1" view="pageBreakPreview" zoomScale="85" zoomScaleNormal="85" zoomScaleSheetLayoutView="85" workbookViewId="0">
      <selection activeCell="I100" sqref="I100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8.28515625" style="1" bestFit="1" customWidth="1"/>
    <col min="20" max="20" width="1" style="1" customWidth="1"/>
    <col min="21" max="21" width="16.140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30" x14ac:dyDescent="0.45">
      <c r="A3" s="41" t="s">
        <v>91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6" spans="1:21" ht="30" x14ac:dyDescent="0.45">
      <c r="A6" s="42" t="s">
        <v>3</v>
      </c>
      <c r="C6" s="40" t="s">
        <v>93</v>
      </c>
      <c r="D6" s="40" t="s">
        <v>93</v>
      </c>
      <c r="E6" s="40" t="s">
        <v>93</v>
      </c>
      <c r="F6" s="40" t="s">
        <v>93</v>
      </c>
      <c r="G6" s="40" t="s">
        <v>93</v>
      </c>
      <c r="H6" s="40" t="s">
        <v>93</v>
      </c>
      <c r="I6" s="40" t="s">
        <v>93</v>
      </c>
      <c r="J6" s="40" t="s">
        <v>93</v>
      </c>
      <c r="K6" s="40" t="s">
        <v>93</v>
      </c>
      <c r="M6" s="40" t="s">
        <v>94</v>
      </c>
      <c r="N6" s="40" t="s">
        <v>94</v>
      </c>
      <c r="O6" s="40" t="s">
        <v>94</v>
      </c>
      <c r="P6" s="40" t="s">
        <v>94</v>
      </c>
      <c r="Q6" s="40" t="s">
        <v>94</v>
      </c>
      <c r="R6" s="40" t="s">
        <v>94</v>
      </c>
      <c r="S6" s="40" t="s">
        <v>94</v>
      </c>
      <c r="T6" s="40" t="s">
        <v>94</v>
      </c>
      <c r="U6" s="40" t="s">
        <v>94</v>
      </c>
    </row>
    <row r="7" spans="1:21" ht="72" customHeight="1" x14ac:dyDescent="0.45">
      <c r="A7" s="40" t="s">
        <v>3</v>
      </c>
      <c r="C7" s="40" t="s">
        <v>179</v>
      </c>
      <c r="E7" s="40" t="s">
        <v>180</v>
      </c>
      <c r="G7" s="40" t="s">
        <v>181</v>
      </c>
      <c r="I7" s="40" t="s">
        <v>69</v>
      </c>
      <c r="K7" s="43" t="s">
        <v>182</v>
      </c>
      <c r="M7" s="40" t="s">
        <v>179</v>
      </c>
      <c r="O7" s="40" t="s">
        <v>180</v>
      </c>
      <c r="Q7" s="40" t="s">
        <v>181</v>
      </c>
      <c r="S7" s="40" t="s">
        <v>69</v>
      </c>
      <c r="U7" s="43" t="s">
        <v>182</v>
      </c>
    </row>
    <row r="8" spans="1:21" x14ac:dyDescent="0.45">
      <c r="A8" s="1" t="s">
        <v>20</v>
      </c>
      <c r="C8" s="7">
        <v>0</v>
      </c>
      <c r="D8" s="7"/>
      <c r="E8" s="7">
        <v>-1526111</v>
      </c>
      <c r="F8" s="7"/>
      <c r="G8" s="7">
        <v>1278952</v>
      </c>
      <c r="H8" s="7"/>
      <c r="I8" s="7">
        <f>C8+E8+G8</f>
        <v>-247159</v>
      </c>
      <c r="J8" s="21"/>
      <c r="K8" s="24">
        <v>0</v>
      </c>
      <c r="L8" s="21"/>
      <c r="M8" s="7">
        <v>0</v>
      </c>
      <c r="N8" s="7"/>
      <c r="O8" s="7">
        <v>0</v>
      </c>
      <c r="P8" s="7"/>
      <c r="Q8" s="7">
        <v>1278952</v>
      </c>
      <c r="R8" s="7"/>
      <c r="S8" s="7">
        <v>1278952</v>
      </c>
      <c r="T8" s="21"/>
      <c r="U8" s="24">
        <v>0</v>
      </c>
    </row>
    <row r="9" spans="1:21" x14ac:dyDescent="0.45">
      <c r="A9" s="1" t="s">
        <v>56</v>
      </c>
      <c r="C9" s="7">
        <v>0</v>
      </c>
      <c r="D9" s="7"/>
      <c r="E9" s="7">
        <v>10407771708</v>
      </c>
      <c r="F9" s="7"/>
      <c r="G9" s="7">
        <v>-3866736220</v>
      </c>
      <c r="H9" s="7"/>
      <c r="I9" s="7">
        <f t="shared" ref="I9:I72" si="0">C9+E9+G9</f>
        <v>6541035488</v>
      </c>
      <c r="J9" s="21"/>
      <c r="K9" s="24">
        <v>5.3800000000000001E-2</v>
      </c>
      <c r="L9" s="21"/>
      <c r="M9" s="7">
        <v>1316553485</v>
      </c>
      <c r="N9" s="7"/>
      <c r="O9" s="7">
        <v>-9423594001</v>
      </c>
      <c r="P9" s="7"/>
      <c r="Q9" s="7">
        <v>-56726997675</v>
      </c>
      <c r="R9" s="7"/>
      <c r="S9" s="7">
        <v>-64834038191</v>
      </c>
      <c r="T9" s="21"/>
      <c r="U9" s="24">
        <v>0.29299999999999998</v>
      </c>
    </row>
    <row r="10" spans="1:21" x14ac:dyDescent="0.45">
      <c r="A10" s="1" t="s">
        <v>49</v>
      </c>
      <c r="C10" s="7">
        <v>0</v>
      </c>
      <c r="D10" s="7"/>
      <c r="E10" s="7">
        <v>5647622157</v>
      </c>
      <c r="F10" s="7"/>
      <c r="G10" s="7">
        <v>4144413618</v>
      </c>
      <c r="H10" s="7"/>
      <c r="I10" s="7">
        <f t="shared" si="0"/>
        <v>9792035775</v>
      </c>
      <c r="J10" s="21"/>
      <c r="K10" s="24">
        <v>8.0500000000000002E-2</v>
      </c>
      <c r="L10" s="21"/>
      <c r="M10" s="7">
        <v>9614769018</v>
      </c>
      <c r="N10" s="7"/>
      <c r="O10" s="7">
        <v>7106358199</v>
      </c>
      <c r="P10" s="7"/>
      <c r="Q10" s="7">
        <v>-4945575338</v>
      </c>
      <c r="R10" s="7"/>
      <c r="S10" s="7">
        <v>11775551879</v>
      </c>
      <c r="T10" s="21"/>
      <c r="U10" s="24">
        <v>-5.3199999999999997E-2</v>
      </c>
    </row>
    <row r="11" spans="1:21" x14ac:dyDescent="0.45">
      <c r="A11" s="1" t="s">
        <v>57</v>
      </c>
      <c r="C11" s="7">
        <v>0</v>
      </c>
      <c r="D11" s="7"/>
      <c r="E11" s="7">
        <v>-59217877</v>
      </c>
      <c r="F11" s="7"/>
      <c r="G11" s="7">
        <v>131657027</v>
      </c>
      <c r="H11" s="7"/>
      <c r="I11" s="7">
        <f t="shared" si="0"/>
        <v>72439150</v>
      </c>
      <c r="J11" s="21"/>
      <c r="K11" s="24">
        <v>5.9999999999999995E-4</v>
      </c>
      <c r="L11" s="21"/>
      <c r="M11" s="7">
        <v>0</v>
      </c>
      <c r="N11" s="7"/>
      <c r="O11" s="7">
        <v>0</v>
      </c>
      <c r="P11" s="7"/>
      <c r="Q11" s="7">
        <v>2042509989</v>
      </c>
      <c r="R11" s="7"/>
      <c r="S11" s="7">
        <v>2042509989</v>
      </c>
      <c r="T11" s="21"/>
      <c r="U11" s="24">
        <v>-9.1999999999999998E-3</v>
      </c>
    </row>
    <row r="12" spans="1:21" x14ac:dyDescent="0.45">
      <c r="A12" s="1" t="s">
        <v>28</v>
      </c>
      <c r="C12" s="7">
        <v>0</v>
      </c>
      <c r="D12" s="7"/>
      <c r="E12" s="7">
        <v>-316411380</v>
      </c>
      <c r="F12" s="7"/>
      <c r="G12" s="7">
        <v>10099468</v>
      </c>
      <c r="H12" s="7"/>
      <c r="I12" s="7">
        <f t="shared" si="0"/>
        <v>-306311912</v>
      </c>
      <c r="J12" s="21"/>
      <c r="K12" s="24">
        <v>-2.5000000000000001E-3</v>
      </c>
      <c r="L12" s="21"/>
      <c r="M12" s="7">
        <v>83650101</v>
      </c>
      <c r="N12" s="7"/>
      <c r="O12" s="7">
        <v>-215362444</v>
      </c>
      <c r="P12" s="7"/>
      <c r="Q12" s="7">
        <v>22572634</v>
      </c>
      <c r="R12" s="7"/>
      <c r="S12" s="7">
        <v>-109139709</v>
      </c>
      <c r="T12" s="21"/>
      <c r="U12" s="24">
        <v>5.0000000000000001E-4</v>
      </c>
    </row>
    <row r="13" spans="1:21" x14ac:dyDescent="0.45">
      <c r="A13" s="1" t="s">
        <v>22</v>
      </c>
      <c r="C13" s="7">
        <v>0</v>
      </c>
      <c r="D13" s="7"/>
      <c r="E13" s="7">
        <v>3067640087</v>
      </c>
      <c r="F13" s="7"/>
      <c r="G13" s="7">
        <v>4618248321</v>
      </c>
      <c r="H13" s="7"/>
      <c r="I13" s="7">
        <f t="shared" si="0"/>
        <v>7685888408</v>
      </c>
      <c r="J13" s="21"/>
      <c r="K13" s="24">
        <v>6.3200000000000006E-2</v>
      </c>
      <c r="L13" s="21"/>
      <c r="M13" s="7">
        <v>13110000000</v>
      </c>
      <c r="N13" s="7"/>
      <c r="O13" s="7">
        <v>10939359783</v>
      </c>
      <c r="P13" s="7"/>
      <c r="Q13" s="7">
        <v>4357550111</v>
      </c>
      <c r="R13" s="7"/>
      <c r="S13" s="7">
        <v>28406909894</v>
      </c>
      <c r="T13" s="21"/>
      <c r="U13" s="24">
        <v>-0.12839999999999999</v>
      </c>
    </row>
    <row r="14" spans="1:21" x14ac:dyDescent="0.45">
      <c r="A14" s="1" t="s">
        <v>15</v>
      </c>
      <c r="C14" s="7">
        <v>0</v>
      </c>
      <c r="D14" s="7"/>
      <c r="E14" s="7">
        <v>-1532905780</v>
      </c>
      <c r="F14" s="7"/>
      <c r="G14" s="7">
        <v>1321315419</v>
      </c>
      <c r="H14" s="7"/>
      <c r="I14" s="7">
        <f t="shared" si="0"/>
        <v>-211590361</v>
      </c>
      <c r="J14" s="21"/>
      <c r="K14" s="24">
        <v>-1.6999999999999999E-3</v>
      </c>
      <c r="L14" s="21"/>
      <c r="M14" s="7">
        <v>0</v>
      </c>
      <c r="N14" s="7"/>
      <c r="O14" s="7">
        <v>0</v>
      </c>
      <c r="P14" s="7"/>
      <c r="Q14" s="7">
        <v>1321315419</v>
      </c>
      <c r="R14" s="7"/>
      <c r="S14" s="7">
        <v>1321315419</v>
      </c>
      <c r="T14" s="21"/>
      <c r="U14" s="24">
        <v>-6.0000000000000001E-3</v>
      </c>
    </row>
    <row r="15" spans="1:21" x14ac:dyDescent="0.45">
      <c r="A15" s="1" t="s">
        <v>30</v>
      </c>
      <c r="C15" s="7">
        <v>0</v>
      </c>
      <c r="D15" s="7"/>
      <c r="E15" s="7">
        <v>8515924871</v>
      </c>
      <c r="F15" s="7"/>
      <c r="G15" s="7">
        <v>867723711</v>
      </c>
      <c r="H15" s="7"/>
      <c r="I15" s="7">
        <f t="shared" si="0"/>
        <v>9383648582</v>
      </c>
      <c r="J15" s="21"/>
      <c r="K15" s="24">
        <v>7.7100000000000002E-2</v>
      </c>
      <c r="L15" s="21"/>
      <c r="M15" s="7">
        <v>0</v>
      </c>
      <c r="N15" s="7"/>
      <c r="O15" s="7">
        <v>15206238764</v>
      </c>
      <c r="P15" s="7"/>
      <c r="Q15" s="7">
        <v>867723711</v>
      </c>
      <c r="R15" s="7"/>
      <c r="S15" s="7">
        <v>16073962475</v>
      </c>
      <c r="T15" s="21"/>
      <c r="U15" s="24">
        <v>-7.2599999999999998E-2</v>
      </c>
    </row>
    <row r="16" spans="1:21" x14ac:dyDescent="0.45">
      <c r="A16" s="1" t="s">
        <v>35</v>
      </c>
      <c r="C16" s="7">
        <v>0</v>
      </c>
      <c r="D16" s="7"/>
      <c r="E16" s="7">
        <v>-1224362071</v>
      </c>
      <c r="F16" s="7"/>
      <c r="G16" s="7">
        <v>935362340</v>
      </c>
      <c r="H16" s="7"/>
      <c r="I16" s="7">
        <f t="shared" si="0"/>
        <v>-288999731</v>
      </c>
      <c r="J16" s="21"/>
      <c r="K16" s="24">
        <v>-2.3999999999999998E-3</v>
      </c>
      <c r="L16" s="21"/>
      <c r="M16" s="7">
        <v>0</v>
      </c>
      <c r="N16" s="7"/>
      <c r="O16" s="7">
        <v>1472436742</v>
      </c>
      <c r="P16" s="7"/>
      <c r="Q16" s="7">
        <v>1746564083</v>
      </c>
      <c r="R16" s="7"/>
      <c r="S16" s="7">
        <v>3219000825</v>
      </c>
      <c r="T16" s="21"/>
      <c r="U16" s="24">
        <v>-1.4500000000000001E-2</v>
      </c>
    </row>
    <row r="17" spans="1:21" x14ac:dyDescent="0.45">
      <c r="A17" s="1" t="s">
        <v>52</v>
      </c>
      <c r="C17" s="7">
        <v>1588458349</v>
      </c>
      <c r="D17" s="7"/>
      <c r="E17" s="7">
        <v>3471737692</v>
      </c>
      <c r="F17" s="7"/>
      <c r="G17" s="7">
        <v>-3274876014</v>
      </c>
      <c r="H17" s="7"/>
      <c r="I17" s="7">
        <f t="shared" si="0"/>
        <v>1785320027</v>
      </c>
      <c r="J17" s="21"/>
      <c r="K17" s="24">
        <v>1.47E-2</v>
      </c>
      <c r="L17" s="21"/>
      <c r="M17" s="7">
        <v>1588458349</v>
      </c>
      <c r="N17" s="7"/>
      <c r="O17" s="7">
        <v>-18434251006</v>
      </c>
      <c r="P17" s="7"/>
      <c r="Q17" s="7">
        <v>-6068761415</v>
      </c>
      <c r="R17" s="7"/>
      <c r="S17" s="7">
        <v>-22914554072</v>
      </c>
      <c r="T17" s="21"/>
      <c r="U17" s="24">
        <v>0.10349999999999999</v>
      </c>
    </row>
    <row r="18" spans="1:21" x14ac:dyDescent="0.45">
      <c r="A18" s="1" t="s">
        <v>17</v>
      </c>
      <c r="C18" s="7">
        <v>0</v>
      </c>
      <c r="D18" s="7"/>
      <c r="E18" s="7">
        <v>2103409872</v>
      </c>
      <c r="F18" s="7"/>
      <c r="G18" s="7">
        <v>-3127126933</v>
      </c>
      <c r="H18" s="7"/>
      <c r="I18" s="7">
        <f t="shared" si="0"/>
        <v>-1023717061</v>
      </c>
      <c r="J18" s="21"/>
      <c r="K18" s="24">
        <v>-8.3999999999999995E-3</v>
      </c>
      <c r="L18" s="21"/>
      <c r="M18" s="7">
        <v>792901823</v>
      </c>
      <c r="N18" s="7"/>
      <c r="O18" s="7">
        <v>-8272484249</v>
      </c>
      <c r="P18" s="7"/>
      <c r="Q18" s="7">
        <v>-21422557594</v>
      </c>
      <c r="R18" s="7"/>
      <c r="S18" s="7">
        <v>-28902140020</v>
      </c>
      <c r="T18" s="21"/>
      <c r="U18" s="24">
        <v>0.13059999999999999</v>
      </c>
    </row>
    <row r="19" spans="1:21" x14ac:dyDescent="0.45">
      <c r="A19" s="1" t="s">
        <v>26</v>
      </c>
      <c r="C19" s="7">
        <v>0</v>
      </c>
      <c r="D19" s="7"/>
      <c r="E19" s="7">
        <v>1087052219</v>
      </c>
      <c r="F19" s="7"/>
      <c r="G19" s="7">
        <v>1655292694</v>
      </c>
      <c r="H19" s="7"/>
      <c r="I19" s="7">
        <f t="shared" si="0"/>
        <v>2742344913</v>
      </c>
      <c r="J19" s="21"/>
      <c r="K19" s="24">
        <v>2.2499999999999999E-2</v>
      </c>
      <c r="L19" s="21"/>
      <c r="M19" s="7">
        <v>0</v>
      </c>
      <c r="N19" s="7"/>
      <c r="O19" s="7">
        <v>2307398497</v>
      </c>
      <c r="P19" s="7"/>
      <c r="Q19" s="7">
        <v>1655292694</v>
      </c>
      <c r="R19" s="7"/>
      <c r="S19" s="7">
        <v>3962691191</v>
      </c>
      <c r="T19" s="21"/>
      <c r="U19" s="24">
        <v>-1.7899999999999999E-2</v>
      </c>
    </row>
    <row r="20" spans="1:21" x14ac:dyDescent="0.45">
      <c r="A20" s="1" t="s">
        <v>143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21"/>
      <c r="K20" s="24">
        <v>0</v>
      </c>
      <c r="L20" s="21"/>
      <c r="M20" s="7">
        <v>0</v>
      </c>
      <c r="N20" s="7"/>
      <c r="O20" s="7">
        <v>0</v>
      </c>
      <c r="P20" s="7"/>
      <c r="Q20" s="7">
        <v>286834398</v>
      </c>
      <c r="R20" s="7"/>
      <c r="S20" s="7">
        <v>286834398</v>
      </c>
      <c r="T20" s="21"/>
      <c r="U20" s="24">
        <v>-1.2999999999999999E-3</v>
      </c>
    </row>
    <row r="21" spans="1:21" x14ac:dyDescent="0.45">
      <c r="A21" s="1" t="s">
        <v>32</v>
      </c>
      <c r="C21" s="7">
        <v>0</v>
      </c>
      <c r="D21" s="7"/>
      <c r="E21" s="7">
        <v>3314160244</v>
      </c>
      <c r="F21" s="7"/>
      <c r="G21" s="7">
        <v>0</v>
      </c>
      <c r="H21" s="7"/>
      <c r="I21" s="7">
        <f t="shared" si="0"/>
        <v>3314160244</v>
      </c>
      <c r="J21" s="21"/>
      <c r="K21" s="24">
        <v>2.7199999999999998E-2</v>
      </c>
      <c r="L21" s="21"/>
      <c r="M21" s="7">
        <v>0</v>
      </c>
      <c r="N21" s="7"/>
      <c r="O21" s="7">
        <v>12444264178</v>
      </c>
      <c r="P21" s="7"/>
      <c r="Q21" s="7">
        <v>0</v>
      </c>
      <c r="R21" s="7"/>
      <c r="S21" s="7">
        <v>12444264178</v>
      </c>
      <c r="T21" s="21"/>
      <c r="U21" s="24">
        <v>-5.62E-2</v>
      </c>
    </row>
    <row r="22" spans="1:21" x14ac:dyDescent="0.45">
      <c r="A22" s="1" t="s">
        <v>29</v>
      </c>
      <c r="C22" s="7">
        <v>0</v>
      </c>
      <c r="D22" s="7"/>
      <c r="E22" s="7">
        <v>-334000800</v>
      </c>
      <c r="F22" s="7"/>
      <c r="G22" s="7">
        <v>0</v>
      </c>
      <c r="H22" s="7"/>
      <c r="I22" s="7">
        <f t="shared" si="0"/>
        <v>-334000800</v>
      </c>
      <c r="J22" s="21"/>
      <c r="K22" s="24">
        <v>-2.7000000000000001E-3</v>
      </c>
      <c r="L22" s="21"/>
      <c r="M22" s="7">
        <v>2388760</v>
      </c>
      <c r="N22" s="7"/>
      <c r="O22" s="7">
        <v>-4453330509</v>
      </c>
      <c r="P22" s="7"/>
      <c r="Q22" s="7">
        <v>156674591</v>
      </c>
      <c r="R22" s="7"/>
      <c r="S22" s="7">
        <v>-4294267158</v>
      </c>
      <c r="T22" s="21"/>
      <c r="U22" s="24">
        <v>1.9400000000000001E-2</v>
      </c>
    </row>
    <row r="23" spans="1:21" x14ac:dyDescent="0.45">
      <c r="A23" s="1" t="s">
        <v>108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21"/>
      <c r="K23" s="24">
        <v>0</v>
      </c>
      <c r="L23" s="21"/>
      <c r="M23" s="7">
        <v>868575838</v>
      </c>
      <c r="N23" s="7"/>
      <c r="O23" s="7">
        <v>0</v>
      </c>
      <c r="P23" s="7"/>
      <c r="Q23" s="7">
        <v>-13428454622</v>
      </c>
      <c r="R23" s="7"/>
      <c r="S23" s="7">
        <v>-12559878784</v>
      </c>
      <c r="T23" s="21"/>
      <c r="U23" s="24">
        <v>5.6800000000000003E-2</v>
      </c>
    </row>
    <row r="24" spans="1:21" x14ac:dyDescent="0.45">
      <c r="A24" s="1" t="s">
        <v>144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21"/>
      <c r="K24" s="24">
        <v>0</v>
      </c>
      <c r="L24" s="21"/>
      <c r="M24" s="7">
        <v>0</v>
      </c>
      <c r="N24" s="7"/>
      <c r="O24" s="7">
        <v>0</v>
      </c>
      <c r="P24" s="7"/>
      <c r="Q24" s="7">
        <v>83221</v>
      </c>
      <c r="R24" s="7"/>
      <c r="S24" s="7">
        <v>83221</v>
      </c>
      <c r="T24" s="21"/>
      <c r="U24" s="24">
        <v>0</v>
      </c>
    </row>
    <row r="25" spans="1:21" x14ac:dyDescent="0.45">
      <c r="A25" s="1" t="s">
        <v>145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21"/>
      <c r="K25" s="24">
        <v>0</v>
      </c>
      <c r="L25" s="21"/>
      <c r="M25" s="7">
        <v>0</v>
      </c>
      <c r="N25" s="7"/>
      <c r="O25" s="7">
        <v>0</v>
      </c>
      <c r="P25" s="7"/>
      <c r="Q25" s="7">
        <v>7650032569</v>
      </c>
      <c r="R25" s="7"/>
      <c r="S25" s="7">
        <v>7650032569</v>
      </c>
      <c r="T25" s="21"/>
      <c r="U25" s="24">
        <v>-3.4599999999999999E-2</v>
      </c>
    </row>
    <row r="26" spans="1:21" x14ac:dyDescent="0.45">
      <c r="A26" s="1" t="s">
        <v>21</v>
      </c>
      <c r="C26" s="7">
        <v>0</v>
      </c>
      <c r="D26" s="7"/>
      <c r="E26" s="7">
        <v>-976892487</v>
      </c>
      <c r="F26" s="7"/>
      <c r="G26" s="7">
        <v>0</v>
      </c>
      <c r="H26" s="7"/>
      <c r="I26" s="7">
        <f t="shared" si="0"/>
        <v>-976892487</v>
      </c>
      <c r="J26" s="21"/>
      <c r="K26" s="24">
        <v>-8.0000000000000002E-3</v>
      </c>
      <c r="L26" s="21"/>
      <c r="M26" s="7">
        <v>12525000000</v>
      </c>
      <c r="N26" s="7"/>
      <c r="O26" s="7">
        <v>21422803452</v>
      </c>
      <c r="P26" s="7"/>
      <c r="Q26" s="7">
        <v>-714954212</v>
      </c>
      <c r="R26" s="7"/>
      <c r="S26" s="7">
        <v>33232849240</v>
      </c>
      <c r="T26" s="21"/>
      <c r="U26" s="24">
        <v>-0.1502</v>
      </c>
    </row>
    <row r="27" spans="1:21" x14ac:dyDescent="0.45">
      <c r="A27" s="1" t="s">
        <v>146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21"/>
      <c r="K27" s="24">
        <v>0</v>
      </c>
      <c r="L27" s="21"/>
      <c r="M27" s="7">
        <v>0</v>
      </c>
      <c r="N27" s="7"/>
      <c r="O27" s="7">
        <v>0</v>
      </c>
      <c r="P27" s="7"/>
      <c r="Q27" s="7">
        <v>2637341323</v>
      </c>
      <c r="R27" s="7"/>
      <c r="S27" s="7">
        <v>2637341323</v>
      </c>
      <c r="T27" s="21"/>
      <c r="U27" s="24">
        <v>-1.1900000000000001E-2</v>
      </c>
    </row>
    <row r="28" spans="1:21" x14ac:dyDescent="0.45">
      <c r="A28" s="1" t="s">
        <v>147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21"/>
      <c r="K28" s="24">
        <v>0</v>
      </c>
      <c r="L28" s="21"/>
      <c r="M28" s="7">
        <v>0</v>
      </c>
      <c r="N28" s="7"/>
      <c r="O28" s="7">
        <v>0</v>
      </c>
      <c r="P28" s="7"/>
      <c r="Q28" s="7">
        <v>-7063600218</v>
      </c>
      <c r="R28" s="7"/>
      <c r="S28" s="7">
        <v>-7063600218</v>
      </c>
      <c r="T28" s="21"/>
      <c r="U28" s="24">
        <v>3.1899999999999998E-2</v>
      </c>
    </row>
    <row r="29" spans="1:21" x14ac:dyDescent="0.45">
      <c r="A29" s="1" t="s">
        <v>53</v>
      </c>
      <c r="C29" s="7">
        <v>0</v>
      </c>
      <c r="D29" s="7"/>
      <c r="E29" s="7">
        <v>4208456800</v>
      </c>
      <c r="F29" s="7"/>
      <c r="G29" s="7">
        <v>0</v>
      </c>
      <c r="H29" s="7"/>
      <c r="I29" s="7">
        <f t="shared" si="0"/>
        <v>4208456800</v>
      </c>
      <c r="J29" s="21"/>
      <c r="K29" s="24">
        <v>3.4599999999999999E-2</v>
      </c>
      <c r="L29" s="21"/>
      <c r="M29" s="7">
        <v>12320274600</v>
      </c>
      <c r="N29" s="7"/>
      <c r="O29" s="7">
        <v>14657692921</v>
      </c>
      <c r="P29" s="7"/>
      <c r="Q29" s="7">
        <v>6941649454</v>
      </c>
      <c r="R29" s="7"/>
      <c r="S29" s="7">
        <v>33919616975</v>
      </c>
      <c r="T29" s="21"/>
      <c r="U29" s="24">
        <v>-0.15329999999999999</v>
      </c>
    </row>
    <row r="30" spans="1:21" x14ac:dyDescent="0.45">
      <c r="A30" s="1" t="s">
        <v>47</v>
      </c>
      <c r="C30" s="7">
        <v>0</v>
      </c>
      <c r="D30" s="7"/>
      <c r="E30" s="7">
        <v>2763459000</v>
      </c>
      <c r="F30" s="7"/>
      <c r="G30" s="7">
        <v>0</v>
      </c>
      <c r="H30" s="7"/>
      <c r="I30" s="7">
        <f t="shared" si="0"/>
        <v>2763459000</v>
      </c>
      <c r="J30" s="21"/>
      <c r="K30" s="24">
        <v>2.2700000000000001E-2</v>
      </c>
      <c r="L30" s="21"/>
      <c r="M30" s="7">
        <v>0</v>
      </c>
      <c r="N30" s="7"/>
      <c r="O30" s="7">
        <v>8473089153</v>
      </c>
      <c r="P30" s="7"/>
      <c r="Q30" s="7">
        <v>2229514849</v>
      </c>
      <c r="R30" s="7"/>
      <c r="S30" s="7">
        <v>10702604002</v>
      </c>
      <c r="T30" s="21"/>
      <c r="U30" s="24">
        <v>-4.8399999999999999E-2</v>
      </c>
    </row>
    <row r="31" spans="1:21" x14ac:dyDescent="0.45">
      <c r="A31" s="1" t="s">
        <v>148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21"/>
      <c r="K31" s="24">
        <v>0</v>
      </c>
      <c r="L31" s="21"/>
      <c r="M31" s="7">
        <v>0</v>
      </c>
      <c r="N31" s="7"/>
      <c r="O31" s="7">
        <v>0</v>
      </c>
      <c r="P31" s="7"/>
      <c r="Q31" s="7">
        <v>-245426079</v>
      </c>
      <c r="R31" s="7"/>
      <c r="S31" s="7">
        <v>-245426079</v>
      </c>
      <c r="T31" s="21"/>
      <c r="U31" s="24">
        <v>1.1000000000000001E-3</v>
      </c>
    </row>
    <row r="32" spans="1:21" x14ac:dyDescent="0.45">
      <c r="A32" s="1" t="s">
        <v>149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21"/>
      <c r="K32" s="24">
        <v>0</v>
      </c>
      <c r="L32" s="21"/>
      <c r="M32" s="7">
        <v>0</v>
      </c>
      <c r="N32" s="7"/>
      <c r="O32" s="7">
        <v>0</v>
      </c>
      <c r="P32" s="7"/>
      <c r="Q32" s="7">
        <v>-1064641849</v>
      </c>
      <c r="R32" s="7"/>
      <c r="S32" s="7">
        <v>-1064641849</v>
      </c>
      <c r="T32" s="21"/>
      <c r="U32" s="24">
        <v>4.7999999999999996E-3</v>
      </c>
    </row>
    <row r="33" spans="1:21" x14ac:dyDescent="0.45">
      <c r="A33" s="1" t="s">
        <v>150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21"/>
      <c r="K33" s="24">
        <v>0</v>
      </c>
      <c r="L33" s="21"/>
      <c r="M33" s="7">
        <v>0</v>
      </c>
      <c r="N33" s="7"/>
      <c r="O33" s="7">
        <v>0</v>
      </c>
      <c r="P33" s="7"/>
      <c r="Q33" s="7">
        <v>-23256991917</v>
      </c>
      <c r="R33" s="7"/>
      <c r="S33" s="7">
        <v>-23256991917</v>
      </c>
      <c r="T33" s="21"/>
      <c r="U33" s="24">
        <v>0.1051</v>
      </c>
    </row>
    <row r="34" spans="1:21" x14ac:dyDescent="0.45">
      <c r="A34" s="1" t="s">
        <v>123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21"/>
      <c r="K34" s="24">
        <v>0</v>
      </c>
      <c r="L34" s="21"/>
      <c r="M34" s="7">
        <v>1693768886</v>
      </c>
      <c r="N34" s="7"/>
      <c r="O34" s="7">
        <v>0</v>
      </c>
      <c r="P34" s="7"/>
      <c r="Q34" s="7">
        <v>540252721</v>
      </c>
      <c r="R34" s="7"/>
      <c r="S34" s="7">
        <v>2234021607</v>
      </c>
      <c r="T34" s="21"/>
      <c r="U34" s="24">
        <v>-1.01E-2</v>
      </c>
    </row>
    <row r="35" spans="1:21" x14ac:dyDescent="0.45">
      <c r="A35" s="1" t="s">
        <v>151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21"/>
      <c r="K35" s="24">
        <v>0</v>
      </c>
      <c r="L35" s="21"/>
      <c r="M35" s="7">
        <v>0</v>
      </c>
      <c r="N35" s="7"/>
      <c r="O35" s="7">
        <v>0</v>
      </c>
      <c r="P35" s="7"/>
      <c r="Q35" s="7">
        <v>154756644</v>
      </c>
      <c r="R35" s="7"/>
      <c r="S35" s="7">
        <v>154756644</v>
      </c>
      <c r="T35" s="21"/>
      <c r="U35" s="24">
        <v>-6.9999999999999999E-4</v>
      </c>
    </row>
    <row r="36" spans="1:21" x14ac:dyDescent="0.45">
      <c r="A36" s="1" t="s">
        <v>152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21"/>
      <c r="K36" s="24">
        <v>0</v>
      </c>
      <c r="L36" s="21"/>
      <c r="M36" s="7">
        <v>0</v>
      </c>
      <c r="N36" s="7"/>
      <c r="O36" s="7">
        <v>0</v>
      </c>
      <c r="P36" s="7"/>
      <c r="Q36" s="7">
        <v>167514646</v>
      </c>
      <c r="R36" s="7"/>
      <c r="S36" s="7">
        <v>167514646</v>
      </c>
      <c r="T36" s="21"/>
      <c r="U36" s="24">
        <v>-8.0000000000000004E-4</v>
      </c>
    </row>
    <row r="37" spans="1:21" x14ac:dyDescent="0.45">
      <c r="A37" s="1" t="s">
        <v>153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21"/>
      <c r="K37" s="24">
        <v>0</v>
      </c>
      <c r="L37" s="21"/>
      <c r="M37" s="7">
        <v>0</v>
      </c>
      <c r="N37" s="7"/>
      <c r="O37" s="7">
        <v>0</v>
      </c>
      <c r="P37" s="7"/>
      <c r="Q37" s="7">
        <v>-3111576113</v>
      </c>
      <c r="R37" s="7"/>
      <c r="S37" s="7">
        <v>-3111576113</v>
      </c>
      <c r="T37" s="21"/>
      <c r="U37" s="24">
        <v>1.41E-2</v>
      </c>
    </row>
    <row r="38" spans="1:21" x14ac:dyDescent="0.45">
      <c r="A38" s="1" t="s">
        <v>38</v>
      </c>
      <c r="C38" s="7">
        <v>0</v>
      </c>
      <c r="D38" s="7"/>
      <c r="E38" s="7">
        <v>39857270</v>
      </c>
      <c r="F38" s="7"/>
      <c r="G38" s="7">
        <v>0</v>
      </c>
      <c r="H38" s="7"/>
      <c r="I38" s="7">
        <f t="shared" si="0"/>
        <v>39857270</v>
      </c>
      <c r="J38" s="21"/>
      <c r="K38" s="24">
        <v>2.9999999999999997E-4</v>
      </c>
      <c r="L38" s="21"/>
      <c r="M38" s="7">
        <v>1453189400</v>
      </c>
      <c r="N38" s="7"/>
      <c r="O38" s="7">
        <v>390954352</v>
      </c>
      <c r="P38" s="7"/>
      <c r="Q38" s="7">
        <v>-113544124</v>
      </c>
      <c r="R38" s="7"/>
      <c r="S38" s="7">
        <v>1730599628</v>
      </c>
      <c r="T38" s="21"/>
      <c r="U38" s="24">
        <v>-7.7999999999999996E-3</v>
      </c>
    </row>
    <row r="39" spans="1:21" x14ac:dyDescent="0.45">
      <c r="A39" s="1" t="s">
        <v>154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21"/>
      <c r="K39" s="24">
        <v>0</v>
      </c>
      <c r="L39" s="21"/>
      <c r="M39" s="7">
        <v>0</v>
      </c>
      <c r="N39" s="7"/>
      <c r="O39" s="7">
        <v>0</v>
      </c>
      <c r="P39" s="7"/>
      <c r="Q39" s="7">
        <v>-155128741</v>
      </c>
      <c r="R39" s="7"/>
      <c r="S39" s="7">
        <v>-155128741</v>
      </c>
      <c r="T39" s="21"/>
      <c r="U39" s="24">
        <v>6.9999999999999999E-4</v>
      </c>
    </row>
    <row r="40" spans="1:21" x14ac:dyDescent="0.45">
      <c r="A40" s="1" t="s">
        <v>155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21"/>
      <c r="K40" s="24">
        <v>0</v>
      </c>
      <c r="L40" s="21"/>
      <c r="M40" s="7">
        <v>0</v>
      </c>
      <c r="N40" s="7"/>
      <c r="O40" s="7">
        <v>0</v>
      </c>
      <c r="P40" s="7"/>
      <c r="Q40" s="7">
        <v>2247040578</v>
      </c>
      <c r="R40" s="7"/>
      <c r="S40" s="7">
        <v>2247040578</v>
      </c>
      <c r="T40" s="21"/>
      <c r="U40" s="24">
        <v>-1.0200000000000001E-2</v>
      </c>
    </row>
    <row r="41" spans="1:21" x14ac:dyDescent="0.45">
      <c r="A41" s="1" t="s">
        <v>137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21"/>
      <c r="K41" s="24">
        <v>0</v>
      </c>
      <c r="L41" s="21"/>
      <c r="M41" s="7">
        <v>45616831</v>
      </c>
      <c r="N41" s="7"/>
      <c r="O41" s="7">
        <v>0</v>
      </c>
      <c r="P41" s="7"/>
      <c r="Q41" s="7">
        <v>694994747</v>
      </c>
      <c r="R41" s="7"/>
      <c r="S41" s="7">
        <v>740611578</v>
      </c>
      <c r="T41" s="21"/>
      <c r="U41" s="24">
        <v>-3.3E-3</v>
      </c>
    </row>
    <row r="42" spans="1:21" x14ac:dyDescent="0.45">
      <c r="A42" s="1" t="s">
        <v>156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21"/>
      <c r="K42" s="24">
        <v>0</v>
      </c>
      <c r="L42" s="21"/>
      <c r="M42" s="7">
        <v>0</v>
      </c>
      <c r="N42" s="7"/>
      <c r="O42" s="7">
        <v>0</v>
      </c>
      <c r="P42" s="7"/>
      <c r="Q42" s="7">
        <v>14881630</v>
      </c>
      <c r="R42" s="7"/>
      <c r="S42" s="7">
        <v>14881630</v>
      </c>
      <c r="T42" s="21"/>
      <c r="U42" s="24">
        <v>-1E-4</v>
      </c>
    </row>
    <row r="43" spans="1:21" x14ac:dyDescent="0.45">
      <c r="A43" s="1" t="s">
        <v>19</v>
      </c>
      <c r="C43" s="7">
        <v>0</v>
      </c>
      <c r="D43" s="7"/>
      <c r="E43" s="7">
        <v>-23307459176</v>
      </c>
      <c r="F43" s="7"/>
      <c r="G43" s="7">
        <v>0</v>
      </c>
      <c r="H43" s="7"/>
      <c r="I43" s="7">
        <f t="shared" si="0"/>
        <v>-23307459176</v>
      </c>
      <c r="J43" s="21"/>
      <c r="K43" s="24">
        <v>-0.19159999999999999</v>
      </c>
      <c r="L43" s="21"/>
      <c r="M43" s="7">
        <v>1922392098</v>
      </c>
      <c r="N43" s="7"/>
      <c r="O43" s="7">
        <v>-58205858988</v>
      </c>
      <c r="P43" s="7"/>
      <c r="Q43" s="7">
        <v>-60207463653</v>
      </c>
      <c r="R43" s="7"/>
      <c r="S43" s="7">
        <v>-116490930543</v>
      </c>
      <c r="T43" s="21"/>
      <c r="U43" s="24">
        <v>0.52639999999999998</v>
      </c>
    </row>
    <row r="44" spans="1:21" x14ac:dyDescent="0.45">
      <c r="A44" s="1" t="s">
        <v>157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21"/>
      <c r="K44" s="24">
        <v>0</v>
      </c>
      <c r="L44" s="21"/>
      <c r="M44" s="7">
        <v>0</v>
      </c>
      <c r="N44" s="7"/>
      <c r="O44" s="7">
        <v>0</v>
      </c>
      <c r="P44" s="7"/>
      <c r="Q44" s="7">
        <v>5959334733</v>
      </c>
      <c r="R44" s="7"/>
      <c r="S44" s="7">
        <v>5959334733</v>
      </c>
      <c r="T44" s="21"/>
      <c r="U44" s="24">
        <v>-2.69E-2</v>
      </c>
    </row>
    <row r="45" spans="1:21" x14ac:dyDescent="0.45">
      <c r="A45" s="1" t="s">
        <v>158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21"/>
      <c r="K45" s="24">
        <v>0</v>
      </c>
      <c r="L45" s="21"/>
      <c r="M45" s="7">
        <v>0</v>
      </c>
      <c r="N45" s="7"/>
      <c r="O45" s="7">
        <v>0</v>
      </c>
      <c r="P45" s="7"/>
      <c r="Q45" s="7">
        <v>986937585</v>
      </c>
      <c r="R45" s="7"/>
      <c r="S45" s="7">
        <v>986937585</v>
      </c>
      <c r="T45" s="21"/>
      <c r="U45" s="24">
        <v>-4.4999999999999997E-3</v>
      </c>
    </row>
    <row r="46" spans="1:21" x14ac:dyDescent="0.45">
      <c r="A46" s="1" t="s">
        <v>135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21"/>
      <c r="K46" s="24">
        <v>0</v>
      </c>
      <c r="L46" s="21"/>
      <c r="M46" s="7">
        <v>256392000</v>
      </c>
      <c r="N46" s="7"/>
      <c r="O46" s="7">
        <v>0</v>
      </c>
      <c r="P46" s="7"/>
      <c r="Q46" s="7">
        <v>2859208021</v>
      </c>
      <c r="R46" s="7"/>
      <c r="S46" s="7">
        <v>3115600021</v>
      </c>
      <c r="T46" s="21"/>
      <c r="U46" s="24">
        <v>-1.41E-2</v>
      </c>
    </row>
    <row r="47" spans="1:21" x14ac:dyDescent="0.45">
      <c r="A47" s="1" t="s">
        <v>159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21"/>
      <c r="K47" s="24">
        <v>0</v>
      </c>
      <c r="L47" s="21"/>
      <c r="M47" s="7">
        <v>0</v>
      </c>
      <c r="N47" s="7"/>
      <c r="O47" s="7">
        <v>0</v>
      </c>
      <c r="P47" s="7"/>
      <c r="Q47" s="7">
        <v>-2009468341</v>
      </c>
      <c r="R47" s="7"/>
      <c r="S47" s="7">
        <v>-2009468341</v>
      </c>
      <c r="T47" s="21"/>
      <c r="U47" s="24">
        <v>9.1000000000000004E-3</v>
      </c>
    </row>
    <row r="48" spans="1:21" x14ac:dyDescent="0.45">
      <c r="A48" s="1" t="s">
        <v>31</v>
      </c>
      <c r="C48" s="7">
        <v>0</v>
      </c>
      <c r="D48" s="7"/>
      <c r="E48" s="7">
        <v>-2196689861</v>
      </c>
      <c r="F48" s="7"/>
      <c r="G48" s="7">
        <v>0</v>
      </c>
      <c r="H48" s="7"/>
      <c r="I48" s="7">
        <f t="shared" si="0"/>
        <v>-2196689861</v>
      </c>
      <c r="J48" s="21"/>
      <c r="K48" s="24">
        <v>-1.8100000000000002E-2</v>
      </c>
      <c r="L48" s="21"/>
      <c r="M48" s="7">
        <v>0</v>
      </c>
      <c r="N48" s="7"/>
      <c r="O48" s="7">
        <v>-177660732</v>
      </c>
      <c r="P48" s="7"/>
      <c r="Q48" s="7">
        <v>-17556466932</v>
      </c>
      <c r="R48" s="7"/>
      <c r="S48" s="7">
        <v>-17734127664</v>
      </c>
      <c r="T48" s="21"/>
      <c r="U48" s="24">
        <v>8.0100000000000005E-2</v>
      </c>
    </row>
    <row r="49" spans="1:21" x14ac:dyDescent="0.45">
      <c r="A49" s="1" t="s">
        <v>160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21"/>
      <c r="K49" s="24">
        <v>0</v>
      </c>
      <c r="L49" s="21"/>
      <c r="M49" s="7">
        <v>0</v>
      </c>
      <c r="N49" s="7"/>
      <c r="O49" s="7">
        <v>0</v>
      </c>
      <c r="P49" s="7"/>
      <c r="Q49" s="7">
        <v>-6272399486</v>
      </c>
      <c r="R49" s="7"/>
      <c r="S49" s="7">
        <v>-6272399486</v>
      </c>
      <c r="T49" s="21"/>
      <c r="U49" s="24">
        <v>2.8299999999999999E-2</v>
      </c>
    </row>
    <row r="50" spans="1:21" x14ac:dyDescent="0.45">
      <c r="A50" s="1" t="s">
        <v>131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21"/>
      <c r="K50" s="24">
        <v>0</v>
      </c>
      <c r="L50" s="21"/>
      <c r="M50" s="7">
        <v>1275434415</v>
      </c>
      <c r="N50" s="7"/>
      <c r="O50" s="7">
        <v>0</v>
      </c>
      <c r="P50" s="7"/>
      <c r="Q50" s="7">
        <v>-5744741532</v>
      </c>
      <c r="R50" s="7"/>
      <c r="S50" s="7">
        <v>-4469307117</v>
      </c>
      <c r="T50" s="21"/>
      <c r="U50" s="24">
        <v>2.0199999999999999E-2</v>
      </c>
    </row>
    <row r="51" spans="1:21" x14ac:dyDescent="0.45">
      <c r="A51" s="1" t="s">
        <v>161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21"/>
      <c r="K51" s="24">
        <v>0</v>
      </c>
      <c r="L51" s="21"/>
      <c r="M51" s="7">
        <v>0</v>
      </c>
      <c r="N51" s="7"/>
      <c r="O51" s="7">
        <v>0</v>
      </c>
      <c r="P51" s="7"/>
      <c r="Q51" s="7">
        <v>-6565003059</v>
      </c>
      <c r="R51" s="7"/>
      <c r="S51" s="7">
        <v>-6565003059</v>
      </c>
      <c r="T51" s="21"/>
      <c r="U51" s="24">
        <v>2.9700000000000001E-2</v>
      </c>
    </row>
    <row r="52" spans="1:21" x14ac:dyDescent="0.45">
      <c r="A52" s="1" t="s">
        <v>127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21"/>
      <c r="K52" s="24">
        <v>0</v>
      </c>
      <c r="L52" s="21"/>
      <c r="M52" s="7">
        <v>2844155844</v>
      </c>
      <c r="N52" s="7"/>
      <c r="O52" s="7">
        <v>0</v>
      </c>
      <c r="P52" s="7"/>
      <c r="Q52" s="7">
        <v>8900578850</v>
      </c>
      <c r="R52" s="7"/>
      <c r="S52" s="7">
        <v>11744734694</v>
      </c>
      <c r="T52" s="21"/>
      <c r="U52" s="24">
        <v>-5.3100000000000001E-2</v>
      </c>
    </row>
    <row r="53" spans="1:21" x14ac:dyDescent="0.45">
      <c r="A53" s="1" t="s">
        <v>162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21"/>
      <c r="K53" s="24">
        <v>0</v>
      </c>
      <c r="L53" s="21"/>
      <c r="M53" s="7">
        <v>0</v>
      </c>
      <c r="N53" s="7"/>
      <c r="O53" s="7">
        <v>0</v>
      </c>
      <c r="P53" s="7"/>
      <c r="Q53" s="7">
        <v>2690060679</v>
      </c>
      <c r="R53" s="7"/>
      <c r="S53" s="7">
        <v>2690060679</v>
      </c>
      <c r="T53" s="21"/>
      <c r="U53" s="24">
        <v>-1.2200000000000001E-2</v>
      </c>
    </row>
    <row r="54" spans="1:21" x14ac:dyDescent="0.45">
      <c r="A54" s="1" t="s">
        <v>45</v>
      </c>
      <c r="C54" s="7">
        <v>3586370827</v>
      </c>
      <c r="D54" s="7"/>
      <c r="E54" s="7">
        <v>1865781432</v>
      </c>
      <c r="F54" s="7"/>
      <c r="G54" s="7">
        <v>0</v>
      </c>
      <c r="H54" s="7"/>
      <c r="I54" s="7">
        <f t="shared" si="0"/>
        <v>5452152259</v>
      </c>
      <c r="J54" s="21"/>
      <c r="K54" s="24">
        <v>4.48E-2</v>
      </c>
      <c r="L54" s="21"/>
      <c r="M54" s="7">
        <v>3586370827</v>
      </c>
      <c r="N54" s="7"/>
      <c r="O54" s="7">
        <v>-6081065426</v>
      </c>
      <c r="P54" s="7"/>
      <c r="Q54" s="7">
        <v>-7092672785</v>
      </c>
      <c r="R54" s="7"/>
      <c r="S54" s="7">
        <v>-9587367384</v>
      </c>
      <c r="T54" s="21"/>
      <c r="U54" s="24">
        <v>4.3299999999999998E-2</v>
      </c>
    </row>
    <row r="55" spans="1:21" x14ac:dyDescent="0.45">
      <c r="A55" s="1" t="s">
        <v>163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21"/>
      <c r="K55" s="24">
        <v>0</v>
      </c>
      <c r="L55" s="21"/>
      <c r="M55" s="7">
        <v>0</v>
      </c>
      <c r="N55" s="7"/>
      <c r="O55" s="7">
        <v>0</v>
      </c>
      <c r="P55" s="7"/>
      <c r="Q55" s="7">
        <v>105530770</v>
      </c>
      <c r="R55" s="7"/>
      <c r="S55" s="7">
        <v>105530770</v>
      </c>
      <c r="T55" s="21"/>
      <c r="U55" s="24">
        <v>-5.0000000000000001E-4</v>
      </c>
    </row>
    <row r="56" spans="1:21" x14ac:dyDescent="0.45">
      <c r="A56" s="1" t="s">
        <v>125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21"/>
      <c r="K56" s="24">
        <v>0</v>
      </c>
      <c r="L56" s="21"/>
      <c r="M56" s="7">
        <v>6575500000</v>
      </c>
      <c r="N56" s="7"/>
      <c r="O56" s="7">
        <v>0</v>
      </c>
      <c r="P56" s="7"/>
      <c r="Q56" s="7">
        <v>9444101565</v>
      </c>
      <c r="R56" s="7"/>
      <c r="S56" s="7">
        <v>16019601565</v>
      </c>
      <c r="T56" s="21"/>
      <c r="U56" s="24">
        <v>-7.2400000000000006E-2</v>
      </c>
    </row>
    <row r="57" spans="1:21" x14ac:dyDescent="0.45">
      <c r="A57" s="1" t="s">
        <v>51</v>
      </c>
      <c r="C57" s="7">
        <v>0</v>
      </c>
      <c r="D57" s="7"/>
      <c r="E57" s="7">
        <v>20737592150</v>
      </c>
      <c r="F57" s="7"/>
      <c r="G57" s="7">
        <v>0</v>
      </c>
      <c r="H57" s="7"/>
      <c r="I57" s="7">
        <f t="shared" si="0"/>
        <v>20737592150</v>
      </c>
      <c r="J57" s="21"/>
      <c r="K57" s="24">
        <v>0.1704</v>
      </c>
      <c r="L57" s="21"/>
      <c r="M57" s="7">
        <v>9375000000</v>
      </c>
      <c r="N57" s="7"/>
      <c r="O57" s="7">
        <v>38083522105</v>
      </c>
      <c r="P57" s="7"/>
      <c r="Q57" s="7">
        <v>776598895</v>
      </c>
      <c r="R57" s="7"/>
      <c r="S57" s="7">
        <v>48235121000</v>
      </c>
      <c r="T57" s="21"/>
      <c r="U57" s="24">
        <v>-0.218</v>
      </c>
    </row>
    <row r="58" spans="1:21" x14ac:dyDescent="0.45">
      <c r="A58" s="1" t="s">
        <v>36</v>
      </c>
      <c r="C58" s="7">
        <v>0</v>
      </c>
      <c r="D58" s="7"/>
      <c r="E58" s="7">
        <v>6179014800</v>
      </c>
      <c r="F58" s="7"/>
      <c r="G58" s="7">
        <v>0</v>
      </c>
      <c r="H58" s="7"/>
      <c r="I58" s="7">
        <f t="shared" si="0"/>
        <v>6179014800</v>
      </c>
      <c r="J58" s="21"/>
      <c r="K58" s="24">
        <v>5.0799999999999998E-2</v>
      </c>
      <c r="L58" s="21"/>
      <c r="M58" s="7">
        <v>8106000000</v>
      </c>
      <c r="N58" s="7"/>
      <c r="O58" s="7">
        <v>472200747</v>
      </c>
      <c r="P58" s="7"/>
      <c r="Q58" s="7">
        <v>-1793901479</v>
      </c>
      <c r="R58" s="7"/>
      <c r="S58" s="7">
        <v>6784299268</v>
      </c>
      <c r="T58" s="21"/>
      <c r="U58" s="24">
        <v>-3.0700000000000002E-2</v>
      </c>
    </row>
    <row r="59" spans="1:21" x14ac:dyDescent="0.45">
      <c r="A59" s="1" t="s">
        <v>164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21"/>
      <c r="K59" s="24">
        <v>0</v>
      </c>
      <c r="L59" s="21"/>
      <c r="M59" s="7">
        <v>0</v>
      </c>
      <c r="N59" s="7"/>
      <c r="O59" s="7">
        <v>0</v>
      </c>
      <c r="P59" s="7"/>
      <c r="Q59" s="7">
        <v>-670575279</v>
      </c>
      <c r="R59" s="7"/>
      <c r="S59" s="7">
        <v>-670575279</v>
      </c>
      <c r="T59" s="21"/>
      <c r="U59" s="24">
        <v>3.0000000000000001E-3</v>
      </c>
    </row>
    <row r="60" spans="1:21" x14ac:dyDescent="0.45">
      <c r="A60" s="1" t="s">
        <v>165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21"/>
      <c r="K60" s="24">
        <v>0</v>
      </c>
      <c r="L60" s="21"/>
      <c r="M60" s="7">
        <v>0</v>
      </c>
      <c r="N60" s="7"/>
      <c r="O60" s="7">
        <v>0</v>
      </c>
      <c r="P60" s="7"/>
      <c r="Q60" s="7">
        <v>4246066994</v>
      </c>
      <c r="R60" s="7"/>
      <c r="S60" s="7">
        <v>4246066994</v>
      </c>
      <c r="T60" s="21"/>
      <c r="U60" s="24">
        <v>-1.9199999999999998E-2</v>
      </c>
    </row>
    <row r="61" spans="1:21" x14ac:dyDescent="0.45">
      <c r="A61" s="1" t="s">
        <v>166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21"/>
      <c r="K61" s="24">
        <v>0</v>
      </c>
      <c r="L61" s="21"/>
      <c r="M61" s="7">
        <v>0</v>
      </c>
      <c r="N61" s="7"/>
      <c r="O61" s="7">
        <v>0</v>
      </c>
      <c r="P61" s="7"/>
      <c r="Q61" s="7">
        <v>-35838856586</v>
      </c>
      <c r="R61" s="7"/>
      <c r="S61" s="7">
        <v>-35838856586</v>
      </c>
      <c r="T61" s="21"/>
      <c r="U61" s="24">
        <v>0.16189999999999999</v>
      </c>
    </row>
    <row r="62" spans="1:21" x14ac:dyDescent="0.45">
      <c r="A62" s="1" t="s">
        <v>167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21"/>
      <c r="K62" s="24">
        <v>0</v>
      </c>
      <c r="L62" s="21"/>
      <c r="M62" s="7">
        <v>0</v>
      </c>
      <c r="N62" s="7"/>
      <c r="O62" s="7">
        <v>0</v>
      </c>
      <c r="P62" s="7"/>
      <c r="Q62" s="7">
        <v>-1377482942</v>
      </c>
      <c r="R62" s="7"/>
      <c r="S62" s="7">
        <v>-1377482942</v>
      </c>
      <c r="T62" s="21"/>
      <c r="U62" s="24">
        <v>6.1999999999999998E-3</v>
      </c>
    </row>
    <row r="63" spans="1:21" x14ac:dyDescent="0.45">
      <c r="A63" s="1" t="s">
        <v>168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21"/>
      <c r="K63" s="24">
        <v>0</v>
      </c>
      <c r="L63" s="21"/>
      <c r="M63" s="7">
        <v>0</v>
      </c>
      <c r="N63" s="7"/>
      <c r="O63" s="7">
        <v>0</v>
      </c>
      <c r="P63" s="7"/>
      <c r="Q63" s="7">
        <v>-25590608605</v>
      </c>
      <c r="R63" s="7"/>
      <c r="S63" s="7">
        <v>-25590608605</v>
      </c>
      <c r="T63" s="21"/>
      <c r="U63" s="24">
        <v>0.11559999999999999</v>
      </c>
    </row>
    <row r="64" spans="1:21" x14ac:dyDescent="0.45">
      <c r="A64" s="1" t="s">
        <v>169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21"/>
      <c r="K64" s="24">
        <v>0</v>
      </c>
      <c r="L64" s="21"/>
      <c r="M64" s="7">
        <v>0</v>
      </c>
      <c r="N64" s="7"/>
      <c r="O64" s="7">
        <v>0</v>
      </c>
      <c r="P64" s="7"/>
      <c r="Q64" s="7">
        <v>-699617557</v>
      </c>
      <c r="R64" s="7"/>
      <c r="S64" s="7">
        <v>-699617557</v>
      </c>
      <c r="T64" s="21"/>
      <c r="U64" s="24">
        <v>3.2000000000000002E-3</v>
      </c>
    </row>
    <row r="65" spans="1:21" x14ac:dyDescent="0.45">
      <c r="A65" s="1" t="s">
        <v>170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21"/>
      <c r="K65" s="24">
        <v>0</v>
      </c>
      <c r="L65" s="21"/>
      <c r="M65" s="7">
        <v>0</v>
      </c>
      <c r="N65" s="7"/>
      <c r="O65" s="7">
        <v>0</v>
      </c>
      <c r="P65" s="7"/>
      <c r="Q65" s="7">
        <v>1450097925</v>
      </c>
      <c r="R65" s="7"/>
      <c r="S65" s="7">
        <v>1450097925</v>
      </c>
      <c r="T65" s="21"/>
      <c r="U65" s="24">
        <v>-6.6E-3</v>
      </c>
    </row>
    <row r="66" spans="1:21" x14ac:dyDescent="0.45">
      <c r="A66" s="1" t="s">
        <v>171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21"/>
      <c r="K66" s="24">
        <v>0</v>
      </c>
      <c r="L66" s="21"/>
      <c r="M66" s="7">
        <v>0</v>
      </c>
      <c r="N66" s="7"/>
      <c r="O66" s="7">
        <v>0</v>
      </c>
      <c r="P66" s="7"/>
      <c r="Q66" s="7">
        <v>-521062873</v>
      </c>
      <c r="R66" s="7"/>
      <c r="S66" s="7">
        <v>-521062873</v>
      </c>
      <c r="T66" s="21"/>
      <c r="U66" s="24">
        <v>2.3999999999999998E-3</v>
      </c>
    </row>
    <row r="67" spans="1:21" x14ac:dyDescent="0.45">
      <c r="A67" s="1" t="s">
        <v>129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21"/>
      <c r="K67" s="24">
        <v>0</v>
      </c>
      <c r="L67" s="21"/>
      <c r="M67" s="7">
        <v>1287436213</v>
      </c>
      <c r="N67" s="7"/>
      <c r="O67" s="7">
        <v>0</v>
      </c>
      <c r="P67" s="7"/>
      <c r="Q67" s="7">
        <v>-31565772800</v>
      </c>
      <c r="R67" s="7"/>
      <c r="S67" s="7">
        <v>-30278336587</v>
      </c>
      <c r="T67" s="21"/>
      <c r="U67" s="24">
        <v>0.1368</v>
      </c>
    </row>
    <row r="68" spans="1:21" x14ac:dyDescent="0.45">
      <c r="A68" s="1" t="s">
        <v>172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21"/>
      <c r="K68" s="24">
        <v>0</v>
      </c>
      <c r="L68" s="21"/>
      <c r="M68" s="7">
        <v>0</v>
      </c>
      <c r="N68" s="7"/>
      <c r="O68" s="7">
        <v>0</v>
      </c>
      <c r="P68" s="7"/>
      <c r="Q68" s="7">
        <v>-389036414</v>
      </c>
      <c r="R68" s="7"/>
      <c r="S68" s="7">
        <v>-389036414</v>
      </c>
      <c r="T68" s="21"/>
      <c r="U68" s="24">
        <v>1.8E-3</v>
      </c>
    </row>
    <row r="69" spans="1:21" x14ac:dyDescent="0.45">
      <c r="A69" s="1" t="s">
        <v>173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21"/>
      <c r="K69" s="24">
        <v>0</v>
      </c>
      <c r="L69" s="21"/>
      <c r="M69" s="7">
        <v>0</v>
      </c>
      <c r="N69" s="7"/>
      <c r="O69" s="7">
        <v>0</v>
      </c>
      <c r="P69" s="7"/>
      <c r="Q69" s="7">
        <v>581666691</v>
      </c>
      <c r="R69" s="7"/>
      <c r="S69" s="7">
        <v>581666691</v>
      </c>
      <c r="T69" s="21"/>
      <c r="U69" s="24">
        <v>-2.5999999999999999E-3</v>
      </c>
    </row>
    <row r="70" spans="1:21" x14ac:dyDescent="0.45">
      <c r="A70" s="1" t="s">
        <v>37</v>
      </c>
      <c r="C70" s="7">
        <v>0</v>
      </c>
      <c r="D70" s="7"/>
      <c r="E70" s="7">
        <v>6916599900</v>
      </c>
      <c r="F70" s="7"/>
      <c r="G70" s="7">
        <v>0</v>
      </c>
      <c r="H70" s="7"/>
      <c r="I70" s="7">
        <f t="shared" si="0"/>
        <v>6916599900</v>
      </c>
      <c r="J70" s="21"/>
      <c r="K70" s="24">
        <v>5.6800000000000003E-2</v>
      </c>
      <c r="L70" s="21"/>
      <c r="M70" s="7">
        <v>7100000000</v>
      </c>
      <c r="N70" s="7"/>
      <c r="O70" s="7">
        <v>-7551797849</v>
      </c>
      <c r="P70" s="7"/>
      <c r="Q70" s="7">
        <v>-1244550576</v>
      </c>
      <c r="R70" s="7"/>
      <c r="S70" s="7">
        <v>-1696348425</v>
      </c>
      <c r="T70" s="21"/>
      <c r="U70" s="24">
        <v>7.7999999999999996E-3</v>
      </c>
    </row>
    <row r="71" spans="1:21" x14ac:dyDescent="0.45">
      <c r="A71" s="1" t="s">
        <v>174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21"/>
      <c r="K71" s="24">
        <v>0</v>
      </c>
      <c r="L71" s="21"/>
      <c r="M71" s="7">
        <v>0</v>
      </c>
      <c r="N71" s="7"/>
      <c r="O71" s="7">
        <v>0</v>
      </c>
      <c r="P71" s="7"/>
      <c r="Q71" s="7">
        <v>-10017592049</v>
      </c>
      <c r="R71" s="7"/>
      <c r="S71" s="7">
        <v>-10017592049</v>
      </c>
      <c r="T71" s="21"/>
      <c r="U71" s="24">
        <v>4.53E-2</v>
      </c>
    </row>
    <row r="72" spans="1:21" x14ac:dyDescent="0.45">
      <c r="A72" s="1" t="s">
        <v>175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21"/>
      <c r="K72" s="24">
        <v>0</v>
      </c>
      <c r="L72" s="21"/>
      <c r="M72" s="7">
        <v>0</v>
      </c>
      <c r="N72" s="7"/>
      <c r="O72" s="7">
        <v>0</v>
      </c>
      <c r="P72" s="7"/>
      <c r="Q72" s="7">
        <v>-11267072188</v>
      </c>
      <c r="R72" s="7"/>
      <c r="S72" s="7">
        <v>-11267072188</v>
      </c>
      <c r="T72" s="21"/>
      <c r="U72" s="24">
        <v>5.0900000000000001E-2</v>
      </c>
    </row>
    <row r="73" spans="1:21" x14ac:dyDescent="0.45">
      <c r="A73" s="1" t="s">
        <v>16</v>
      </c>
      <c r="C73" s="7">
        <v>0</v>
      </c>
      <c r="D73" s="7"/>
      <c r="E73" s="7">
        <v>-9988711424</v>
      </c>
      <c r="F73" s="7"/>
      <c r="G73" s="7">
        <v>0</v>
      </c>
      <c r="H73" s="7"/>
      <c r="I73" s="7">
        <f t="shared" ref="I73:I99" si="1">C73+E73+G73</f>
        <v>-9988711424</v>
      </c>
      <c r="J73" s="21"/>
      <c r="K73" s="24">
        <v>-8.2100000000000006E-2</v>
      </c>
      <c r="L73" s="21"/>
      <c r="M73" s="7">
        <v>806000000</v>
      </c>
      <c r="N73" s="7"/>
      <c r="O73" s="7">
        <v>-35922617130</v>
      </c>
      <c r="P73" s="7"/>
      <c r="Q73" s="7">
        <v>-4656094957</v>
      </c>
      <c r="R73" s="7"/>
      <c r="S73" s="7">
        <v>-39772712087</v>
      </c>
      <c r="T73" s="21"/>
      <c r="U73" s="24">
        <v>0.1797</v>
      </c>
    </row>
    <row r="74" spans="1:21" x14ac:dyDescent="0.45">
      <c r="A74" s="1" t="s">
        <v>176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1"/>
        <v>0</v>
      </c>
      <c r="J74" s="21"/>
      <c r="K74" s="24">
        <v>0</v>
      </c>
      <c r="L74" s="21"/>
      <c r="M74" s="7">
        <v>0</v>
      </c>
      <c r="N74" s="7"/>
      <c r="O74" s="7">
        <v>0</v>
      </c>
      <c r="P74" s="7"/>
      <c r="Q74" s="7">
        <v>10760015162</v>
      </c>
      <c r="R74" s="7"/>
      <c r="S74" s="7">
        <v>10760015162</v>
      </c>
      <c r="T74" s="21"/>
      <c r="U74" s="24">
        <v>-4.8599999999999997E-2</v>
      </c>
    </row>
    <row r="75" spans="1:21" x14ac:dyDescent="0.45">
      <c r="A75" s="1" t="s">
        <v>177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1"/>
        <v>0</v>
      </c>
      <c r="J75" s="21"/>
      <c r="K75" s="24">
        <v>0</v>
      </c>
      <c r="L75" s="21"/>
      <c r="M75" s="7">
        <v>0</v>
      </c>
      <c r="N75" s="7"/>
      <c r="O75" s="7">
        <v>0</v>
      </c>
      <c r="P75" s="7"/>
      <c r="Q75" s="7">
        <v>-2677443501</v>
      </c>
      <c r="R75" s="7"/>
      <c r="S75" s="7">
        <v>-2677443501</v>
      </c>
      <c r="T75" s="21"/>
      <c r="U75" s="24">
        <v>1.21E-2</v>
      </c>
    </row>
    <row r="76" spans="1:21" x14ac:dyDescent="0.45">
      <c r="A76" s="1" t="s">
        <v>61</v>
      </c>
      <c r="C76" s="7">
        <v>0</v>
      </c>
      <c r="D76" s="7"/>
      <c r="E76" s="7">
        <v>67533620</v>
      </c>
      <c r="F76" s="7"/>
      <c r="G76" s="7">
        <v>0</v>
      </c>
      <c r="H76" s="7"/>
      <c r="I76" s="7">
        <f t="shared" si="1"/>
        <v>67533620</v>
      </c>
      <c r="J76" s="21"/>
      <c r="K76" s="24">
        <v>5.9999999999999995E-4</v>
      </c>
      <c r="L76" s="21"/>
      <c r="M76" s="7">
        <v>0</v>
      </c>
      <c r="N76" s="7"/>
      <c r="O76" s="7">
        <v>67533620</v>
      </c>
      <c r="P76" s="7"/>
      <c r="Q76" s="7">
        <v>-4245803677</v>
      </c>
      <c r="R76" s="7"/>
      <c r="S76" s="7">
        <v>-4178270057</v>
      </c>
      <c r="T76" s="21"/>
      <c r="U76" s="24">
        <v>1.89E-2</v>
      </c>
    </row>
    <row r="77" spans="1:21" x14ac:dyDescent="0.45">
      <c r="A77" s="1" t="s">
        <v>23</v>
      </c>
      <c r="C77" s="7">
        <v>0</v>
      </c>
      <c r="D77" s="7"/>
      <c r="E77" s="7">
        <v>-7598518200</v>
      </c>
      <c r="F77" s="7"/>
      <c r="G77" s="7">
        <v>0</v>
      </c>
      <c r="H77" s="7"/>
      <c r="I77" s="7">
        <f t="shared" si="1"/>
        <v>-7598518200</v>
      </c>
      <c r="J77" s="21"/>
      <c r="K77" s="24">
        <v>-6.2399999999999997E-2</v>
      </c>
      <c r="L77" s="21"/>
      <c r="M77" s="7">
        <v>0</v>
      </c>
      <c r="N77" s="7"/>
      <c r="O77" s="7">
        <v>-8932902422</v>
      </c>
      <c r="P77" s="7"/>
      <c r="Q77" s="7">
        <v>-12922042218</v>
      </c>
      <c r="R77" s="7"/>
      <c r="S77" s="7">
        <v>-21854944640</v>
      </c>
      <c r="T77" s="21"/>
      <c r="U77" s="24">
        <v>9.8799999999999999E-2</v>
      </c>
    </row>
    <row r="78" spans="1:21" x14ac:dyDescent="0.45">
      <c r="A78" s="1" t="s">
        <v>132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1"/>
        <v>0</v>
      </c>
      <c r="J78" s="21"/>
      <c r="K78" s="24">
        <v>0</v>
      </c>
      <c r="L78" s="21"/>
      <c r="M78" s="7">
        <v>71802500</v>
      </c>
      <c r="N78" s="7"/>
      <c r="O78" s="7">
        <v>0</v>
      </c>
      <c r="P78" s="7"/>
      <c r="Q78" s="7">
        <v>495864898</v>
      </c>
      <c r="R78" s="7"/>
      <c r="S78" s="7">
        <v>567667398</v>
      </c>
      <c r="T78" s="21"/>
      <c r="U78" s="24">
        <v>-2.5999999999999999E-3</v>
      </c>
    </row>
    <row r="79" spans="1:21" x14ac:dyDescent="0.45">
      <c r="A79" s="1" t="s">
        <v>178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1"/>
        <v>0</v>
      </c>
      <c r="J79" s="21"/>
      <c r="K79" s="24">
        <v>0</v>
      </c>
      <c r="L79" s="21"/>
      <c r="M79" s="7">
        <v>0</v>
      </c>
      <c r="N79" s="7"/>
      <c r="O79" s="7">
        <v>0</v>
      </c>
      <c r="P79" s="7"/>
      <c r="Q79" s="7">
        <f>198679116-1</f>
        <v>198679115</v>
      </c>
      <c r="R79" s="7"/>
      <c r="S79" s="7">
        <v>198679116</v>
      </c>
      <c r="T79" s="21"/>
      <c r="U79" s="24">
        <v>-8.9999999999999998E-4</v>
      </c>
    </row>
    <row r="80" spans="1:21" x14ac:dyDescent="0.45">
      <c r="A80" s="1" t="s">
        <v>40</v>
      </c>
      <c r="C80" s="7">
        <v>0</v>
      </c>
      <c r="D80" s="7"/>
      <c r="E80" s="7">
        <v>15268608000</v>
      </c>
      <c r="F80" s="7"/>
      <c r="G80" s="7">
        <v>0</v>
      </c>
      <c r="H80" s="7"/>
      <c r="I80" s="7">
        <f t="shared" si="1"/>
        <v>15268608000</v>
      </c>
      <c r="J80" s="21"/>
      <c r="K80" s="24">
        <v>0.1255</v>
      </c>
      <c r="L80" s="21"/>
      <c r="M80" s="7">
        <v>11975393028</v>
      </c>
      <c r="N80" s="7"/>
      <c r="O80" s="7">
        <v>33343755866</v>
      </c>
      <c r="P80" s="7"/>
      <c r="Q80" s="7">
        <v>0</v>
      </c>
      <c r="R80" s="7"/>
      <c r="S80" s="7">
        <v>45319148894</v>
      </c>
      <c r="T80" s="21"/>
      <c r="U80" s="24">
        <v>-0.20480000000000001</v>
      </c>
    </row>
    <row r="81" spans="1:23" x14ac:dyDescent="0.45">
      <c r="A81" s="1" t="s">
        <v>39</v>
      </c>
      <c r="C81" s="7">
        <v>0</v>
      </c>
      <c r="D81" s="7"/>
      <c r="E81" s="7">
        <v>19239122044</v>
      </c>
      <c r="F81" s="7"/>
      <c r="G81" s="7">
        <v>0</v>
      </c>
      <c r="H81" s="7"/>
      <c r="I81" s="7">
        <f t="shared" si="1"/>
        <v>19239122044</v>
      </c>
      <c r="J81" s="21"/>
      <c r="K81" s="24">
        <v>0.15809999999999999</v>
      </c>
      <c r="L81" s="21"/>
      <c r="M81" s="7">
        <v>2347101400</v>
      </c>
      <c r="N81" s="7"/>
      <c r="O81" s="7">
        <v>-55106591482</v>
      </c>
      <c r="P81" s="7"/>
      <c r="Q81" s="7">
        <v>0</v>
      </c>
      <c r="R81" s="7"/>
      <c r="S81" s="7">
        <v>-52759490082</v>
      </c>
      <c r="T81" s="21"/>
      <c r="U81" s="24">
        <v>0.2384</v>
      </c>
    </row>
    <row r="82" spans="1:23" x14ac:dyDescent="0.45">
      <c r="A82" s="1" t="s">
        <v>41</v>
      </c>
      <c r="C82" s="7">
        <v>0</v>
      </c>
      <c r="D82" s="7"/>
      <c r="E82" s="7">
        <v>39026900025</v>
      </c>
      <c r="F82" s="7"/>
      <c r="G82" s="7">
        <v>0</v>
      </c>
      <c r="H82" s="7"/>
      <c r="I82" s="7">
        <f t="shared" si="1"/>
        <v>39026900025</v>
      </c>
      <c r="J82" s="21"/>
      <c r="K82" s="24">
        <v>0.32069999999999999</v>
      </c>
      <c r="L82" s="21"/>
      <c r="M82" s="7">
        <v>6640000000</v>
      </c>
      <c r="N82" s="7"/>
      <c r="O82" s="7">
        <v>24891555454</v>
      </c>
      <c r="P82" s="7"/>
      <c r="Q82" s="7">
        <v>0</v>
      </c>
      <c r="R82" s="7"/>
      <c r="S82" s="7">
        <v>31531555454</v>
      </c>
      <c r="T82" s="21"/>
      <c r="U82" s="24">
        <v>-0.14249999999999999</v>
      </c>
    </row>
    <row r="83" spans="1:23" x14ac:dyDescent="0.45">
      <c r="A83" s="1" t="s">
        <v>50</v>
      </c>
      <c r="C83" s="7">
        <v>0</v>
      </c>
      <c r="D83" s="7"/>
      <c r="E83" s="7">
        <v>7983304282</v>
      </c>
      <c r="F83" s="7"/>
      <c r="G83" s="7">
        <v>0</v>
      </c>
      <c r="H83" s="7"/>
      <c r="I83" s="7">
        <f t="shared" si="1"/>
        <v>7983304282</v>
      </c>
      <c r="J83" s="21"/>
      <c r="K83" s="24">
        <v>6.5600000000000006E-2</v>
      </c>
      <c r="L83" s="21"/>
      <c r="M83" s="7">
        <f>1159355504+13952</f>
        <v>1159369456</v>
      </c>
      <c r="N83" s="7"/>
      <c r="O83" s="7">
        <v>-13578934791</v>
      </c>
      <c r="P83" s="7"/>
      <c r="Q83" s="7">
        <v>0</v>
      </c>
      <c r="R83" s="7"/>
      <c r="S83" s="7">
        <v>-12419579287</v>
      </c>
      <c r="T83" s="21"/>
      <c r="U83" s="24">
        <v>5.6099999999999997E-2</v>
      </c>
    </row>
    <row r="84" spans="1:23" x14ac:dyDescent="0.45">
      <c r="A84" s="1" t="s">
        <v>59</v>
      </c>
      <c r="C84" s="7">
        <v>0</v>
      </c>
      <c r="D84" s="7"/>
      <c r="E84" s="7">
        <v>-5798859032</v>
      </c>
      <c r="F84" s="7"/>
      <c r="G84" s="7">
        <v>0</v>
      </c>
      <c r="H84" s="7"/>
      <c r="I84" s="7">
        <f t="shared" si="1"/>
        <v>-5798859032</v>
      </c>
      <c r="J84" s="21"/>
      <c r="K84" s="24">
        <v>-4.7699999999999999E-2</v>
      </c>
      <c r="L84" s="21"/>
      <c r="M84" s="7">
        <v>0</v>
      </c>
      <c r="N84" s="7"/>
      <c r="O84" s="7">
        <v>-5798859032</v>
      </c>
      <c r="P84" s="7"/>
      <c r="Q84" s="7">
        <v>0</v>
      </c>
      <c r="R84" s="7"/>
      <c r="S84" s="7">
        <v>-5798859032</v>
      </c>
      <c r="T84" s="21"/>
      <c r="U84" s="24">
        <v>2.63E-2</v>
      </c>
    </row>
    <row r="85" spans="1:23" x14ac:dyDescent="0.45">
      <c r="A85" s="1" t="s">
        <v>58</v>
      </c>
      <c r="C85" s="7">
        <v>0</v>
      </c>
      <c r="D85" s="7"/>
      <c r="E85" s="7">
        <v>2172504631</v>
      </c>
      <c r="F85" s="7"/>
      <c r="G85" s="7">
        <v>0</v>
      </c>
      <c r="H85" s="7"/>
      <c r="I85" s="7">
        <f t="shared" si="1"/>
        <v>2172504631</v>
      </c>
      <c r="J85" s="21"/>
      <c r="K85" s="24">
        <v>1.7899999999999999E-2</v>
      </c>
      <c r="L85" s="21"/>
      <c r="M85" s="7">
        <v>0</v>
      </c>
      <c r="N85" s="7"/>
      <c r="O85" s="7">
        <v>-5817347552</v>
      </c>
      <c r="P85" s="7"/>
      <c r="Q85" s="7">
        <v>0</v>
      </c>
      <c r="R85" s="7"/>
      <c r="S85" s="7">
        <v>-5817347552</v>
      </c>
      <c r="T85" s="21"/>
      <c r="U85" s="24">
        <v>2.63E-2</v>
      </c>
    </row>
    <row r="86" spans="1:23" x14ac:dyDescent="0.45">
      <c r="A86" s="1" t="s">
        <v>60</v>
      </c>
      <c r="C86" s="7">
        <v>0</v>
      </c>
      <c r="D86" s="7"/>
      <c r="E86" s="7">
        <v>-4741209044</v>
      </c>
      <c r="F86" s="7"/>
      <c r="G86" s="7">
        <v>0</v>
      </c>
      <c r="H86" s="7"/>
      <c r="I86" s="7">
        <f t="shared" si="1"/>
        <v>-4741209044</v>
      </c>
      <c r="J86" s="21"/>
      <c r="K86" s="24">
        <v>-3.9E-2</v>
      </c>
      <c r="L86" s="21"/>
      <c r="M86" s="7">
        <v>0</v>
      </c>
      <c r="N86" s="7"/>
      <c r="O86" s="7">
        <v>-4741209044</v>
      </c>
      <c r="P86" s="7"/>
      <c r="Q86" s="7">
        <v>0</v>
      </c>
      <c r="R86" s="7"/>
      <c r="S86" s="7">
        <v>-4741209044</v>
      </c>
      <c r="T86" s="21"/>
      <c r="U86" s="24">
        <v>2.1399999999999999E-2</v>
      </c>
    </row>
    <row r="87" spans="1:23" x14ac:dyDescent="0.45">
      <c r="A87" s="1" t="s">
        <v>25</v>
      </c>
      <c r="C87" s="7">
        <v>0</v>
      </c>
      <c r="D87" s="7"/>
      <c r="E87" s="7">
        <v>137775330</v>
      </c>
      <c r="F87" s="7"/>
      <c r="G87" s="7">
        <v>0</v>
      </c>
      <c r="H87" s="7"/>
      <c r="I87" s="7">
        <f t="shared" si="1"/>
        <v>137775330</v>
      </c>
      <c r="J87" s="21"/>
      <c r="K87" s="24">
        <v>1.1000000000000001E-3</v>
      </c>
      <c r="L87" s="21"/>
      <c r="M87" s="7">
        <v>0</v>
      </c>
      <c r="N87" s="7"/>
      <c r="O87" s="7">
        <v>3429536555</v>
      </c>
      <c r="P87" s="7"/>
      <c r="Q87" s="7">
        <v>0</v>
      </c>
      <c r="R87" s="7"/>
      <c r="S87" s="7">
        <v>3429536555</v>
      </c>
      <c r="T87" s="21"/>
      <c r="U87" s="24">
        <v>-1.55E-2</v>
      </c>
    </row>
    <row r="88" spans="1:23" x14ac:dyDescent="0.45">
      <c r="A88" s="1" t="s">
        <v>24</v>
      </c>
      <c r="C88" s="7">
        <v>0</v>
      </c>
      <c r="D88" s="7"/>
      <c r="E88" s="7">
        <v>-828242808</v>
      </c>
      <c r="F88" s="7"/>
      <c r="G88" s="7">
        <v>0</v>
      </c>
      <c r="H88" s="7"/>
      <c r="I88" s="7">
        <f t="shared" si="1"/>
        <v>-828242808</v>
      </c>
      <c r="J88" s="21"/>
      <c r="K88" s="24">
        <v>-6.7999999999999996E-3</v>
      </c>
      <c r="L88" s="21"/>
      <c r="M88" s="7">
        <v>0</v>
      </c>
      <c r="N88" s="7"/>
      <c r="O88" s="7">
        <v>691322432</v>
      </c>
      <c r="P88" s="7"/>
      <c r="Q88" s="7">
        <v>0</v>
      </c>
      <c r="R88" s="7"/>
      <c r="S88" s="7">
        <v>691322432</v>
      </c>
      <c r="T88" s="21"/>
      <c r="U88" s="24">
        <v>-3.0999999999999999E-3</v>
      </c>
    </row>
    <row r="89" spans="1:23" x14ac:dyDescent="0.45">
      <c r="A89" s="1" t="s">
        <v>48</v>
      </c>
      <c r="C89" s="7">
        <v>0</v>
      </c>
      <c r="D89" s="7"/>
      <c r="E89" s="7">
        <v>-1765970874</v>
      </c>
      <c r="F89" s="7"/>
      <c r="G89" s="7">
        <v>0</v>
      </c>
      <c r="H89" s="7"/>
      <c r="I89" s="7">
        <f t="shared" si="1"/>
        <v>-1765970874</v>
      </c>
      <c r="J89" s="21"/>
      <c r="K89" s="24">
        <v>-1.4500000000000001E-2</v>
      </c>
      <c r="L89" s="21"/>
      <c r="M89" s="7">
        <v>0</v>
      </c>
      <c r="N89" s="7"/>
      <c r="O89" s="7">
        <v>1708617249</v>
      </c>
      <c r="P89" s="7"/>
      <c r="Q89" s="7">
        <v>0</v>
      </c>
      <c r="R89" s="7"/>
      <c r="S89" s="7">
        <v>1708617249</v>
      </c>
      <c r="T89" s="21"/>
      <c r="U89" s="24">
        <v>-7.7000000000000002E-3</v>
      </c>
      <c r="W89" s="3"/>
    </row>
    <row r="90" spans="1:23" x14ac:dyDescent="0.45">
      <c r="A90" s="1" t="s">
        <v>46</v>
      </c>
      <c r="C90" s="7">
        <v>0</v>
      </c>
      <c r="D90" s="7"/>
      <c r="E90" s="7">
        <v>7752323119</v>
      </c>
      <c r="F90" s="7"/>
      <c r="G90" s="7">
        <v>0</v>
      </c>
      <c r="H90" s="7"/>
      <c r="I90" s="7">
        <f t="shared" si="1"/>
        <v>7752323119</v>
      </c>
      <c r="J90" s="21"/>
      <c r="K90" s="24">
        <v>6.3700000000000007E-2</v>
      </c>
      <c r="L90" s="21"/>
      <c r="M90" s="7">
        <v>0</v>
      </c>
      <c r="N90" s="7"/>
      <c r="O90" s="7">
        <v>8280667853</v>
      </c>
      <c r="P90" s="7"/>
      <c r="Q90" s="7">
        <v>0</v>
      </c>
      <c r="R90" s="7"/>
      <c r="S90" s="7">
        <v>8280667853</v>
      </c>
      <c r="T90" s="21"/>
      <c r="U90" s="24">
        <v>-3.7400000000000003E-2</v>
      </c>
    </row>
    <row r="91" spans="1:23" x14ac:dyDescent="0.45">
      <c r="A91" s="1" t="s">
        <v>54</v>
      </c>
      <c r="C91" s="7">
        <v>0</v>
      </c>
      <c r="D91" s="7"/>
      <c r="E91" s="7">
        <v>-1369800900</v>
      </c>
      <c r="F91" s="7"/>
      <c r="G91" s="7">
        <v>0</v>
      </c>
      <c r="H91" s="7"/>
      <c r="I91" s="7">
        <f t="shared" si="1"/>
        <v>-1369800900</v>
      </c>
      <c r="J91" s="21"/>
      <c r="K91" s="24">
        <v>-1.1299999999999999E-2</v>
      </c>
      <c r="L91" s="21"/>
      <c r="M91" s="7">
        <v>0</v>
      </c>
      <c r="N91" s="7"/>
      <c r="O91" s="7">
        <v>-3682460549</v>
      </c>
      <c r="P91" s="7"/>
      <c r="Q91" s="7">
        <v>0</v>
      </c>
      <c r="R91" s="7"/>
      <c r="S91" s="7">
        <v>-3682460549</v>
      </c>
      <c r="T91" s="21"/>
      <c r="U91" s="24">
        <v>1.66E-2</v>
      </c>
    </row>
    <row r="92" spans="1:23" x14ac:dyDescent="0.45">
      <c r="A92" s="1" t="s">
        <v>27</v>
      </c>
      <c r="C92" s="7">
        <v>0</v>
      </c>
      <c r="D92" s="7"/>
      <c r="E92" s="7">
        <v>228121414</v>
      </c>
      <c r="F92" s="7"/>
      <c r="G92" s="7">
        <v>0</v>
      </c>
      <c r="H92" s="7"/>
      <c r="I92" s="7">
        <f t="shared" si="1"/>
        <v>228121414</v>
      </c>
      <c r="J92" s="21"/>
      <c r="K92" s="24">
        <v>1.9E-3</v>
      </c>
      <c r="L92" s="21"/>
      <c r="M92" s="7">
        <v>0</v>
      </c>
      <c r="N92" s="7"/>
      <c r="O92" s="7">
        <v>2787847966</v>
      </c>
      <c r="P92" s="7"/>
      <c r="Q92" s="7">
        <v>0</v>
      </c>
      <c r="R92" s="7"/>
      <c r="S92" s="7">
        <v>2787847966</v>
      </c>
      <c r="T92" s="21"/>
      <c r="U92" s="24">
        <v>-1.26E-2</v>
      </c>
    </row>
    <row r="93" spans="1:23" x14ac:dyDescent="0.45">
      <c r="A93" s="1" t="s">
        <v>18</v>
      </c>
      <c r="C93" s="7">
        <v>0</v>
      </c>
      <c r="D93" s="7"/>
      <c r="E93" s="7">
        <v>-1559340905</v>
      </c>
      <c r="F93" s="7"/>
      <c r="G93" s="7">
        <v>0</v>
      </c>
      <c r="H93" s="7"/>
      <c r="I93" s="7">
        <f t="shared" si="1"/>
        <v>-1559340905</v>
      </c>
      <c r="J93" s="21"/>
      <c r="K93" s="24">
        <v>-1.2800000000000001E-2</v>
      </c>
      <c r="L93" s="21"/>
      <c r="M93" s="7">
        <v>0</v>
      </c>
      <c r="N93" s="7"/>
      <c r="O93" s="7">
        <v>-8573481721</v>
      </c>
      <c r="P93" s="7"/>
      <c r="Q93" s="7">
        <v>0</v>
      </c>
      <c r="R93" s="7"/>
      <c r="S93" s="7">
        <v>-8573481721</v>
      </c>
      <c r="T93" s="21"/>
      <c r="U93" s="24">
        <v>3.8699999999999998E-2</v>
      </c>
    </row>
    <row r="94" spans="1:23" x14ac:dyDescent="0.45">
      <c r="A94" s="1" t="s">
        <v>34</v>
      </c>
      <c r="C94" s="7">
        <v>0</v>
      </c>
      <c r="D94" s="7"/>
      <c r="E94" s="7">
        <v>-2105507583</v>
      </c>
      <c r="F94" s="7"/>
      <c r="G94" s="7">
        <v>0</v>
      </c>
      <c r="H94" s="7"/>
      <c r="I94" s="7">
        <f t="shared" si="1"/>
        <v>-2105507583</v>
      </c>
      <c r="J94" s="21"/>
      <c r="K94" s="24">
        <v>-1.7299999999999999E-2</v>
      </c>
      <c r="L94" s="21"/>
      <c r="M94" s="7">
        <v>0</v>
      </c>
      <c r="N94" s="7"/>
      <c r="O94" s="7">
        <v>-2602980043</v>
      </c>
      <c r="P94" s="7"/>
      <c r="Q94" s="7">
        <v>0</v>
      </c>
      <c r="R94" s="7"/>
      <c r="S94" s="7">
        <v>-2602980043</v>
      </c>
      <c r="T94" s="21"/>
      <c r="U94" s="24">
        <v>1.18E-2</v>
      </c>
    </row>
    <row r="95" spans="1:23" x14ac:dyDescent="0.45">
      <c r="A95" s="1" t="s">
        <v>44</v>
      </c>
      <c r="C95" s="7">
        <v>0</v>
      </c>
      <c r="D95" s="7"/>
      <c r="E95" s="7">
        <v>-17787729</v>
      </c>
      <c r="F95" s="7"/>
      <c r="G95" s="7">
        <v>0</v>
      </c>
      <c r="H95" s="7"/>
      <c r="I95" s="7">
        <f t="shared" si="1"/>
        <v>-17787729</v>
      </c>
      <c r="J95" s="21"/>
      <c r="K95" s="24">
        <v>-1E-4</v>
      </c>
      <c r="L95" s="21"/>
      <c r="M95" s="7">
        <v>0</v>
      </c>
      <c r="N95" s="7"/>
      <c r="O95" s="7">
        <v>-18548984</v>
      </c>
      <c r="P95" s="7"/>
      <c r="Q95" s="7">
        <v>0</v>
      </c>
      <c r="R95" s="7"/>
      <c r="S95" s="7">
        <v>-18548984</v>
      </c>
      <c r="T95" s="21"/>
      <c r="U95" s="24">
        <v>1E-4</v>
      </c>
    </row>
    <row r="96" spans="1:23" x14ac:dyDescent="0.45">
      <c r="A96" s="1" t="s">
        <v>33</v>
      </c>
      <c r="C96" s="7">
        <v>0</v>
      </c>
      <c r="D96" s="7"/>
      <c r="E96" s="7">
        <v>3475695825</v>
      </c>
      <c r="F96" s="7"/>
      <c r="G96" s="7">
        <v>0</v>
      </c>
      <c r="H96" s="7"/>
      <c r="I96" s="7">
        <f t="shared" si="1"/>
        <v>3475695825</v>
      </c>
      <c r="J96" s="21"/>
      <c r="K96" s="24">
        <v>2.86E-2</v>
      </c>
      <c r="L96" s="21"/>
      <c r="M96" s="7">
        <v>0</v>
      </c>
      <c r="N96" s="7"/>
      <c r="O96" s="7">
        <v>3774019114</v>
      </c>
      <c r="P96" s="7"/>
      <c r="Q96" s="7">
        <v>0</v>
      </c>
      <c r="R96" s="7"/>
      <c r="S96" s="7">
        <v>3774019114</v>
      </c>
      <c r="T96" s="21"/>
      <c r="U96" s="24">
        <v>-1.7100000000000001E-2</v>
      </c>
    </row>
    <row r="97" spans="1:21" x14ac:dyDescent="0.45">
      <c r="A97" s="1" t="s">
        <v>42</v>
      </c>
      <c r="C97" s="7">
        <v>0</v>
      </c>
      <c r="D97" s="7"/>
      <c r="E97" s="7">
        <v>3321448639</v>
      </c>
      <c r="F97" s="7"/>
      <c r="G97" s="7">
        <v>0</v>
      </c>
      <c r="H97" s="7"/>
      <c r="I97" s="7">
        <f t="shared" si="1"/>
        <v>3321448639</v>
      </c>
      <c r="J97" s="21"/>
      <c r="K97" s="24">
        <v>2.7300000000000001E-2</v>
      </c>
      <c r="L97" s="21"/>
      <c r="M97" s="7">
        <v>0</v>
      </c>
      <c r="N97" s="7"/>
      <c r="O97" s="7">
        <v>-3011941384</v>
      </c>
      <c r="P97" s="7"/>
      <c r="Q97" s="7">
        <v>0</v>
      </c>
      <c r="R97" s="7"/>
      <c r="S97" s="7">
        <v>-3011941384</v>
      </c>
      <c r="T97" s="21"/>
      <c r="U97" s="24">
        <v>1.3599999999999999E-2</v>
      </c>
    </row>
    <row r="98" spans="1:21" x14ac:dyDescent="0.45">
      <c r="A98" s="1" t="s">
        <v>55</v>
      </c>
      <c r="C98" s="7">
        <v>0</v>
      </c>
      <c r="D98" s="7"/>
      <c r="E98" s="7">
        <v>4952320638</v>
      </c>
      <c r="F98" s="7"/>
      <c r="G98" s="7">
        <v>0</v>
      </c>
      <c r="H98" s="7"/>
      <c r="I98" s="7">
        <f t="shared" si="1"/>
        <v>4952320638</v>
      </c>
      <c r="J98" s="21"/>
      <c r="K98" s="24">
        <v>4.07E-2</v>
      </c>
      <c r="L98" s="21"/>
      <c r="M98" s="7">
        <v>0</v>
      </c>
      <c r="N98" s="7"/>
      <c r="O98" s="7">
        <v>-9787401606</v>
      </c>
      <c r="P98" s="7"/>
      <c r="Q98" s="7">
        <v>0</v>
      </c>
      <c r="R98" s="7"/>
      <c r="S98" s="7">
        <v>-9787401606</v>
      </c>
      <c r="T98" s="21"/>
      <c r="U98" s="24">
        <v>4.4200000000000003E-2</v>
      </c>
    </row>
    <row r="99" spans="1:21" x14ac:dyDescent="0.45">
      <c r="A99" s="1" t="s">
        <v>43</v>
      </c>
      <c r="C99" s="7">
        <v>0</v>
      </c>
      <c r="D99" s="7"/>
      <c r="E99" s="7">
        <f>-7179345388+3</f>
        <v>-7179345385</v>
      </c>
      <c r="F99" s="7"/>
      <c r="G99" s="7">
        <v>0</v>
      </c>
      <c r="H99" s="7"/>
      <c r="I99" s="7">
        <f t="shared" si="1"/>
        <v>-7179345385</v>
      </c>
      <c r="J99" s="21"/>
      <c r="K99" s="24">
        <v>-5.8999999999999997E-2</v>
      </c>
      <c r="L99" s="21"/>
      <c r="M99" s="7">
        <v>0</v>
      </c>
      <c r="N99" s="7"/>
      <c r="O99" s="7">
        <f>-6276786791-16</f>
        <v>-6276786807</v>
      </c>
      <c r="P99" s="7"/>
      <c r="Q99" s="7">
        <v>0</v>
      </c>
      <c r="R99" s="7"/>
      <c r="S99" s="7">
        <f>-6276786791+13935</f>
        <v>-6276772856</v>
      </c>
      <c r="T99" s="21"/>
      <c r="U99" s="24">
        <v>2.8500000000000001E-2</v>
      </c>
    </row>
    <row r="100" spans="1:21" ht="19.5" thickBot="1" x14ac:dyDescent="0.5">
      <c r="C100" s="9">
        <f>SUM(C8:C99)</f>
        <v>5174829176</v>
      </c>
      <c r="D100" s="7"/>
      <c r="E100" s="9">
        <f>SUM(E8:E99)</f>
        <v>111048978342</v>
      </c>
      <c r="F100" s="7"/>
      <c r="G100" s="9">
        <f>SUM(G8:G99)</f>
        <v>3416652383</v>
      </c>
      <c r="H100" s="7"/>
      <c r="I100" s="9">
        <f>SUM(I8:I99)</f>
        <v>119640459901</v>
      </c>
      <c r="J100" s="21"/>
      <c r="K100" s="25">
        <f>SUM(K8:K99)</f>
        <v>0.98330000000000028</v>
      </c>
      <c r="L100" s="21"/>
      <c r="M100" s="9">
        <f>SUM(M8:M99)</f>
        <v>120743494872</v>
      </c>
      <c r="N100" s="7"/>
      <c r="O100" s="9">
        <f>SUM(O8:O99)</f>
        <v>-64716292749</v>
      </c>
      <c r="P100" s="7"/>
      <c r="Q100" s="9">
        <f>SUM(Q8:Q99)</f>
        <v>-304052818539</v>
      </c>
      <c r="R100" s="7"/>
      <c r="S100" s="9">
        <f>SUM(S8:S99)</f>
        <v>-248025616416</v>
      </c>
      <c r="T100" s="21"/>
      <c r="U100" s="25">
        <f>SUM(U8:U99)</f>
        <v>1.1207000000000005</v>
      </c>
    </row>
    <row r="101" spans="1:21" ht="19.5" thickTop="1" x14ac:dyDescent="0.45">
      <c r="S101" s="16"/>
    </row>
    <row r="102" spans="1:21" x14ac:dyDescent="0.45">
      <c r="E102" s="7"/>
      <c r="I102" s="20"/>
      <c r="M102" s="7"/>
      <c r="N102" s="7"/>
      <c r="O102" s="7"/>
      <c r="P102" s="7"/>
      <c r="Q102" s="7"/>
      <c r="R102" s="7"/>
      <c r="S102" s="7"/>
      <c r="U102" s="20"/>
    </row>
    <row r="103" spans="1:21" x14ac:dyDescent="0.45">
      <c r="E103" s="16"/>
      <c r="I103" s="16"/>
      <c r="M103" s="16"/>
      <c r="O103" s="16"/>
      <c r="Q103" s="16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6"/>
  <sheetViews>
    <sheetView rightToLeft="1" view="pageBreakPreview" zoomScaleNormal="100" zoomScaleSheetLayoutView="100" workbookViewId="0">
      <selection activeCell="G10" sqref="G10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23.7109375" style="1" customWidth="1"/>
    <col min="8" max="8" width="1" style="1" customWidth="1"/>
    <col min="9" max="9" width="31" style="1" customWidth="1"/>
    <col min="10" max="10" width="1" style="1" hidden="1" customWidth="1"/>
    <col min="11" max="11" width="24.5703125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7" ht="30" x14ac:dyDescent="0.45">
      <c r="A3" s="41" t="s">
        <v>91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6" spans="1:17" ht="30" x14ac:dyDescent="0.45">
      <c r="A6" s="40" t="s">
        <v>183</v>
      </c>
      <c r="B6" s="40" t="s">
        <v>183</v>
      </c>
      <c r="C6" s="40" t="s">
        <v>183</v>
      </c>
      <c r="E6" s="40" t="s">
        <v>93</v>
      </c>
      <c r="F6" s="40" t="s">
        <v>93</v>
      </c>
      <c r="G6" s="40" t="s">
        <v>93</v>
      </c>
      <c r="I6" s="40" t="s">
        <v>94</v>
      </c>
      <c r="J6" s="40" t="s">
        <v>94</v>
      </c>
      <c r="K6" s="40" t="s">
        <v>94</v>
      </c>
    </row>
    <row r="7" spans="1:17" ht="71.25" customHeight="1" x14ac:dyDescent="0.45">
      <c r="A7" s="40" t="s">
        <v>184</v>
      </c>
      <c r="C7" s="40" t="s">
        <v>66</v>
      </c>
      <c r="E7" s="43" t="s">
        <v>185</v>
      </c>
      <c r="G7" s="43" t="s">
        <v>186</v>
      </c>
      <c r="I7" s="43" t="s">
        <v>185</v>
      </c>
      <c r="K7" s="43" t="s">
        <v>186</v>
      </c>
    </row>
    <row r="8" spans="1:17" x14ac:dyDescent="0.45">
      <c r="A8" s="27" t="s">
        <v>72</v>
      </c>
      <c r="B8" s="4"/>
      <c r="C8" s="13">
        <v>279927370</v>
      </c>
      <c r="D8" s="4"/>
      <c r="E8" s="7">
        <v>80470551</v>
      </c>
      <c r="F8" s="7"/>
      <c r="G8" s="7">
        <v>0</v>
      </c>
      <c r="H8" s="7"/>
      <c r="I8" s="7">
        <v>554969069</v>
      </c>
      <c r="J8" s="7"/>
      <c r="K8" s="7">
        <v>0</v>
      </c>
      <c r="L8" s="4"/>
      <c r="M8" s="4"/>
      <c r="N8" s="4"/>
      <c r="O8" s="4"/>
      <c r="P8" s="4"/>
      <c r="Q8" s="4"/>
    </row>
    <row r="9" spans="1:17" x14ac:dyDescent="0.45">
      <c r="A9" s="27" t="s">
        <v>75</v>
      </c>
      <c r="B9" s="4"/>
      <c r="C9" s="4" t="s">
        <v>76</v>
      </c>
      <c r="D9" s="4"/>
      <c r="E9" s="7">
        <v>14681911</v>
      </c>
      <c r="F9" s="7"/>
      <c r="G9" s="7">
        <v>0</v>
      </c>
      <c r="H9" s="7"/>
      <c r="I9" s="7">
        <v>20817125</v>
      </c>
      <c r="J9" s="7"/>
      <c r="K9" s="7">
        <v>0</v>
      </c>
      <c r="L9" s="4"/>
      <c r="M9" s="4"/>
      <c r="N9" s="4"/>
      <c r="O9" s="4"/>
      <c r="P9" s="4"/>
      <c r="Q9" s="4"/>
    </row>
    <row r="10" spans="1:17" x14ac:dyDescent="0.45">
      <c r="A10" s="27" t="s">
        <v>78</v>
      </c>
      <c r="B10" s="4"/>
      <c r="C10" s="4" t="s">
        <v>79</v>
      </c>
      <c r="D10" s="4"/>
      <c r="E10" s="7">
        <v>33837</v>
      </c>
      <c r="F10" s="7"/>
      <c r="G10" s="7">
        <v>0</v>
      </c>
      <c r="H10" s="7"/>
      <c r="I10" s="7">
        <v>302340</v>
      </c>
      <c r="J10" s="7"/>
      <c r="K10" s="7">
        <v>0</v>
      </c>
      <c r="L10" s="4"/>
      <c r="M10" s="4"/>
      <c r="N10" s="4"/>
      <c r="O10" s="4"/>
      <c r="P10" s="4"/>
      <c r="Q10" s="4"/>
    </row>
    <row r="11" spans="1:17" x14ac:dyDescent="0.45">
      <c r="A11" s="27" t="s">
        <v>81</v>
      </c>
      <c r="B11" s="4"/>
      <c r="C11" s="4" t="s">
        <v>82</v>
      </c>
      <c r="D11" s="4"/>
      <c r="E11" s="7">
        <v>-13697316</v>
      </c>
      <c r="F11" s="7"/>
      <c r="G11" s="7">
        <v>0</v>
      </c>
      <c r="H11" s="7"/>
      <c r="I11" s="7">
        <v>-68978074</v>
      </c>
      <c r="J11" s="7"/>
      <c r="K11" s="7">
        <v>0</v>
      </c>
      <c r="L11" s="4"/>
      <c r="M11" s="4"/>
      <c r="N11" s="4"/>
      <c r="O11" s="4"/>
      <c r="P11" s="4"/>
      <c r="Q11" s="4"/>
    </row>
    <row r="12" spans="1:17" x14ac:dyDescent="0.45">
      <c r="A12" s="27" t="s">
        <v>101</v>
      </c>
      <c r="B12" s="4"/>
      <c r="C12" s="4" t="s">
        <v>187</v>
      </c>
      <c r="D12" s="4"/>
      <c r="E12" s="7">
        <v>0</v>
      </c>
      <c r="F12" s="7"/>
      <c r="G12" s="7">
        <v>0</v>
      </c>
      <c r="H12" s="7"/>
      <c r="I12" s="7">
        <v>4613698630</v>
      </c>
      <c r="J12" s="7"/>
      <c r="K12" s="7">
        <v>0</v>
      </c>
      <c r="L12" s="4"/>
      <c r="M12" s="4"/>
      <c r="N12" s="4"/>
      <c r="O12" s="4"/>
      <c r="P12" s="4"/>
      <c r="Q12" s="4"/>
    </row>
    <row r="13" spans="1:17" ht="19.5" thickBot="1" x14ac:dyDescent="0.5">
      <c r="A13" s="27"/>
      <c r="B13" s="4"/>
      <c r="C13" s="4"/>
      <c r="D13" s="4"/>
      <c r="E13" s="9">
        <f>SUM(E8:E12)</f>
        <v>81488983</v>
      </c>
      <c r="F13" s="7"/>
      <c r="G13" s="7">
        <v>0</v>
      </c>
      <c r="H13" s="7"/>
      <c r="I13" s="9">
        <f>SUM(I8:I12)</f>
        <v>5120809090</v>
      </c>
      <c r="J13" s="7"/>
      <c r="K13" s="7"/>
      <c r="L13" s="4"/>
      <c r="M13" s="4"/>
      <c r="N13" s="4"/>
      <c r="O13" s="4"/>
      <c r="P13" s="4"/>
      <c r="Q13" s="4"/>
    </row>
    <row r="14" spans="1:17" ht="19.5" thickTop="1" x14ac:dyDescent="0.45">
      <c r="A14" s="2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x14ac:dyDescent="0.45">
      <c r="A15" s="27"/>
      <c r="B15" s="4"/>
      <c r="C15" s="4"/>
      <c r="D15" s="4"/>
      <c r="E15" s="2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45">
      <c r="A16" s="4"/>
      <c r="B16" s="4"/>
      <c r="C16" s="4"/>
      <c r="D16" s="4"/>
      <c r="E16" s="4"/>
      <c r="F16" s="4"/>
      <c r="G16" s="4"/>
      <c r="H16" s="4"/>
      <c r="I16" s="26"/>
      <c r="J16" s="4"/>
      <c r="K16" s="4"/>
      <c r="L16" s="4"/>
      <c r="M16" s="4"/>
      <c r="N16" s="4"/>
      <c r="O16" s="4"/>
      <c r="P16" s="4"/>
      <c r="Q16" s="4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15" zoomScaleNormal="115" zoomScaleSheetLayoutView="115" workbookViewId="0">
      <selection activeCell="G87" sqref="G8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41" t="s">
        <v>0</v>
      </c>
      <c r="B2" s="41"/>
      <c r="C2" s="41"/>
      <c r="D2" s="41"/>
      <c r="E2" s="41"/>
    </row>
    <row r="3" spans="1:5" ht="30" x14ac:dyDescent="0.45">
      <c r="A3" s="41" t="s">
        <v>91</v>
      </c>
      <c r="B3" s="41"/>
      <c r="C3" s="41"/>
      <c r="D3" s="41"/>
      <c r="E3" s="41"/>
    </row>
    <row r="4" spans="1:5" ht="30" x14ac:dyDescent="0.45">
      <c r="A4" s="41" t="s">
        <v>2</v>
      </c>
      <c r="B4" s="41"/>
      <c r="C4" s="41"/>
      <c r="D4" s="41"/>
      <c r="E4" s="41"/>
    </row>
    <row r="6" spans="1:5" ht="30" x14ac:dyDescent="0.45">
      <c r="A6" s="42" t="s">
        <v>188</v>
      </c>
      <c r="C6" s="40" t="s">
        <v>93</v>
      </c>
      <c r="E6" s="40" t="s">
        <v>6</v>
      </c>
    </row>
    <row r="7" spans="1:5" ht="30" x14ac:dyDescent="0.45">
      <c r="A7" s="40" t="s">
        <v>188</v>
      </c>
      <c r="C7" s="40" t="s">
        <v>69</v>
      </c>
      <c r="E7" s="40" t="s">
        <v>69</v>
      </c>
    </row>
    <row r="8" spans="1:5" ht="21" x14ac:dyDescent="0.55000000000000004">
      <c r="A8" s="2" t="s">
        <v>188</v>
      </c>
      <c r="C8" s="7">
        <v>79854132</v>
      </c>
      <c r="D8" s="7"/>
      <c r="E8" s="7">
        <v>445228198</v>
      </c>
    </row>
    <row r="9" spans="1:5" ht="21" x14ac:dyDescent="0.55000000000000004">
      <c r="A9" s="2" t="s">
        <v>189</v>
      </c>
      <c r="C9" s="7">
        <v>0</v>
      </c>
      <c r="D9" s="7"/>
      <c r="E9" s="7">
        <v>1103641</v>
      </c>
    </row>
    <row r="10" spans="1:5" ht="21" x14ac:dyDescent="0.55000000000000004">
      <c r="A10" s="2" t="s">
        <v>190</v>
      </c>
      <c r="C10" s="7">
        <v>19568974</v>
      </c>
      <c r="D10" s="7"/>
      <c r="E10" s="7">
        <v>756112467</v>
      </c>
    </row>
    <row r="11" spans="1:5" ht="21.75" thickBot="1" x14ac:dyDescent="0.6">
      <c r="A11" s="2" t="s">
        <v>100</v>
      </c>
      <c r="C11" s="9">
        <f>SUM(C8:C10)</f>
        <v>99423106</v>
      </c>
      <c r="D11" s="7"/>
      <c r="E11" s="9">
        <f>SUM(E8:E10)</f>
        <v>1202444306</v>
      </c>
    </row>
    <row r="12" spans="1:5" ht="19.5" thickTop="1" x14ac:dyDescent="0.4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2021-10-25T08:49:08Z</dcterms:created>
  <dcterms:modified xsi:type="dcterms:W3CDTF">2021-11-01T06:42:06Z</dcterms:modified>
</cp:coreProperties>
</file>