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سهام بزرگ کاردان\گزارش افشا پرتفو\"/>
    </mc:Choice>
  </mc:AlternateContent>
  <xr:revisionPtr revIDLastSave="0" documentId="13_ncr:1_{579B8C43-D50D-47D5-8CC1-71B40470ACD9}" xr6:coauthVersionLast="45" xr6:coauthVersionMax="45" xr10:uidLastSave="{00000000-0000-0000-0000-000000000000}"/>
  <bookViews>
    <workbookView xWindow="-120" yWindow="-120" windowWidth="29040" windowHeight="15840" tabRatio="84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6" i="8" l="1"/>
  <c r="I103" i="11" l="1"/>
  <c r="S102" i="11"/>
  <c r="Q82" i="11"/>
  <c r="Q103" i="11" s="1"/>
  <c r="O102" i="11"/>
  <c r="O103" i="11" s="1"/>
  <c r="M85" i="11"/>
  <c r="I102" i="11"/>
  <c r="E102" i="11"/>
  <c r="C103" i="11"/>
  <c r="E103" i="11"/>
  <c r="G103" i="11"/>
  <c r="K103" i="11"/>
  <c r="M103" i="11"/>
  <c r="S103" i="11"/>
  <c r="U103" i="11"/>
  <c r="C10" i="15"/>
  <c r="E11" i="14"/>
  <c r="C11" i="14"/>
  <c r="E13" i="13"/>
  <c r="G13" i="13"/>
  <c r="O82" i="10"/>
  <c r="Q82" i="10"/>
  <c r="C83" i="10"/>
  <c r="E83" i="10"/>
  <c r="G83" i="10"/>
  <c r="I83" i="10"/>
  <c r="K83" i="10"/>
  <c r="M83" i="10"/>
  <c r="O83" i="10"/>
  <c r="Q83" i="10"/>
  <c r="I54" i="9"/>
  <c r="I55" i="9"/>
  <c r="G55" i="9"/>
  <c r="E53" i="9"/>
  <c r="M53" i="9"/>
  <c r="Q53" i="9"/>
  <c r="C55" i="9"/>
  <c r="E55" i="9"/>
  <c r="K55" i="9"/>
  <c r="M55" i="9"/>
  <c r="O55" i="9"/>
  <c r="Q55" i="9"/>
  <c r="S36" i="8"/>
  <c r="O37" i="8"/>
  <c r="E37" i="8"/>
  <c r="G37" i="8"/>
  <c r="I37" i="8"/>
  <c r="K37" i="8"/>
  <c r="M37" i="8"/>
  <c r="Q37" i="8"/>
  <c r="S37" i="8"/>
  <c r="G13" i="7"/>
  <c r="I13" i="7"/>
  <c r="K13" i="7"/>
  <c r="M13" i="7"/>
  <c r="O13" i="7"/>
  <c r="Q13" i="7"/>
  <c r="S15" i="6"/>
  <c r="K15" i="6"/>
  <c r="M15" i="6"/>
  <c r="O15" i="6"/>
  <c r="Q15" i="6"/>
  <c r="W55" i="1"/>
  <c r="W56" i="1" s="1"/>
  <c r="G52" i="1"/>
  <c r="G56" i="1" s="1"/>
  <c r="E52" i="1"/>
  <c r="E56" i="1" s="1"/>
  <c r="U55" i="1"/>
  <c r="I56" i="1"/>
  <c r="C56" i="1"/>
  <c r="K56" i="1"/>
  <c r="M56" i="1"/>
  <c r="O56" i="1"/>
  <c r="Q56" i="1"/>
  <c r="S56" i="1"/>
  <c r="U56" i="1"/>
  <c r="Y56" i="1"/>
</calcChain>
</file>

<file path=xl/sharedStrings.xml><?xml version="1.0" encoding="utf-8"?>
<sst xmlns="http://schemas.openxmlformats.org/spreadsheetml/2006/main" count="621" uniqueCount="196">
  <si>
    <t>صندوق سرمایه‌گذاری سهام بزرگ کاردان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</si>
  <si>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</si>
  <si>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</si>
  <si>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</si>
  <si>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</si>
  <si>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</si>
  <si>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</si>
  <si>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</si>
  <si>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</si>
  <si>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</si>
  <si>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</si>
  <si>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</si>
  <si>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</si>
  <si>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</si>
  <si>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</si>
  <si>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</si>
  <si>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</si>
  <si>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</si>
  <si>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تجارت نو</t>
  </si>
  <si>
    <t>پالایش نفت تبریز</t>
  </si>
  <si>
    <t>پلیمر آریا ساسول</t>
  </si>
  <si>
    <t>تامین سرمایه بانک ملت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</si>
  <si>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</si>
  <si>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</si>
  <si>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</si>
  <si>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</si>
  <si>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</si>
  <si>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</si>
  <si>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</si>
  <si>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</si>
  <si>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 . تامین سرمایه لوتوس پارسیان</t>
  </si>
  <si>
    <t>ح . مس‌ شهیدباهنر</t>
  </si>
  <si>
    <t>ح. کویر تایر</t>
  </si>
  <si>
    <t>داروسازی‌ اکسیر</t>
  </si>
  <si>
    <t>داروسازی‌ سینا</t>
  </si>
  <si>
    <t>ریل پرداز نو آفرین</t>
  </si>
  <si>
    <t>س. نفت و گاز و پتروشیمی تأمین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</si>
  <si>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</si>
  <si>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</si>
  <si>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</si>
  <si>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</si>
  <si>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</si>
  <si>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</si>
  <si>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شرکت کی بی سی</t>
  </si>
  <si>
    <t>شیمی‌ داروئی‌ داروپخش‌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</si>
  <si>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</si>
  <si>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</si>
  <si>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</si>
  <si>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</si>
  <si>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مبارکه اصفهان</t>
  </si>
  <si>
    <t>گروه پتروشیمی س. ایرانیان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</si>
  <si>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</si>
  <si>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</si>
  <si>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</si>
  <si>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</si>
  <si>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</si>
  <si>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</si>
  <si>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</si>
  <si>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کویر تایر</t>
  </si>
  <si>
    <t>بیمه اتکایی ایرانیان</t>
  </si>
  <si>
    <t>بیمه اتکایی آوای پارس70%تادیه</t>
  </si>
  <si>
    <t>تامین سرمایه خلیج فارس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</si>
  <si>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</si>
  <si>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</si>
  <si>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</si>
  <si>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</si>
  <si>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</si>
  <si>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</si>
  <si>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</si>
  <si>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</si>
  <si>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</si>
  <si>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</si>
  <si>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</si>
  <si>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</si>
  <si>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</si>
  <si>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</si>
  <si>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</si>
  <si>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</si>
  <si>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</si>
  <si>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</si>
  <si>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</si>
  <si>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</si>
  <si>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</si>
  <si>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</si>
  <si>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</si>
  <si>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</si>
  <si>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</si>
  <si>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</si>
  <si>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</si>
  <si>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</si>
  <si>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</si>
  <si>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</si>
  <si>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</si>
  <si>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</si>
  <si>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</si>
  <si>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</si>
  <si>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</si>
  <si>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</si>
  <si>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</si>
  <si>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</si>
  <si>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</si>
  <si>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</si>
  <si>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</si>
  <si>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</si>
  <si>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</si>
  <si>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</si>
  <si>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</si>
  <si>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</si>
  <si>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</si>
  <si>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</si>
  <si>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1399/12/03</t>
  </si>
  <si>
    <t>1400/04/31</t>
  </si>
  <si>
    <t>1400/01/25</t>
  </si>
  <si>
    <t>1399/12/25</t>
  </si>
  <si>
    <t>1400/04/29</t>
  </si>
  <si>
    <t>1400/04/24</t>
  </si>
  <si>
    <t>1400/05/11</t>
  </si>
  <si>
    <t>1399/10/30</t>
  </si>
  <si>
    <t>1400/04/28</t>
  </si>
  <si>
    <t>1400/07/25</t>
  </si>
  <si>
    <t>1400/05/31</t>
  </si>
  <si>
    <t>1400/07/27</t>
  </si>
  <si>
    <t>1400/04/22</t>
  </si>
  <si>
    <t>سبحان دارو</t>
  </si>
  <si>
    <t>1400/03/03</t>
  </si>
  <si>
    <t>پتروشیمی پارس</t>
  </si>
  <si>
    <t>1400/04/27</t>
  </si>
  <si>
    <t>پلی پروپیلن جم - جم پیلن</t>
  </si>
  <si>
    <t>1400/02/20</t>
  </si>
  <si>
    <t>سرمایه گذاری صدرتامین</t>
  </si>
  <si>
    <t>1400/05/20</t>
  </si>
  <si>
    <t>پدیده شیمی قرن</t>
  </si>
  <si>
    <t>رایان هم افزا</t>
  </si>
  <si>
    <t>1400/02/28</t>
  </si>
  <si>
    <t>1400/03/18</t>
  </si>
  <si>
    <t>سپید ماکیان</t>
  </si>
  <si>
    <t>1400/04/06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</si>
  <si>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</si>
  <si>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</si>
  <si>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</si>
  <si>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</si>
  <si>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</si>
  <si>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</si>
  <si>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</si>
  <si>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پارس فولاد سبزوار</t>
  </si>
  <si>
    <t>مس‌ شهیدباهنر</t>
  </si>
  <si>
    <t>گروه مپنا (سهامی عام)</t>
  </si>
  <si>
    <t>پالایش نفت بندرعباس</t>
  </si>
  <si>
    <t>نفت ایرانول</t>
  </si>
  <si>
    <t>پالایش نفت شیراز</t>
  </si>
  <si>
    <t>پاکدیس</t>
  </si>
  <si>
    <t>ح. سبحان دارو</t>
  </si>
  <si>
    <t>سرمایه گذاری دارویی تامین</t>
  </si>
  <si>
    <t>مدیریت سرمایه گذاری کوثربهمن</t>
  </si>
  <si>
    <t>گ.مدیریت ارزش سرمایه ص ب کشوری</t>
  </si>
  <si>
    <t>س. و خدمات مدیریت صند. ب کشوری</t>
  </si>
  <si>
    <t>سرمایه گذاری هامون صبا</t>
  </si>
  <si>
    <t>ح . سرمایه‌گذاری‌ سپه‌</t>
  </si>
  <si>
    <t>بیمه البرز</t>
  </si>
  <si>
    <t>بیمه کوثر</t>
  </si>
  <si>
    <t>صندوق س. گروه زعفران سحرخیز</t>
  </si>
  <si>
    <t>معدنی و صنعتی گل گهر</t>
  </si>
  <si>
    <t>باما</t>
  </si>
  <si>
    <t>ح . معدنی و صنعتی گل گهر</t>
  </si>
  <si>
    <t>فرآوری معدنی اپال کانی پارس</t>
  </si>
  <si>
    <t>توسعه‌معادن‌وفلزات‌</t>
  </si>
  <si>
    <t>سایپا</t>
  </si>
  <si>
    <t>کارخانجات‌ قند قزوین‌</t>
  </si>
  <si>
    <t>سرمایه گذاری تامین اجتماعی</t>
  </si>
  <si>
    <t>بانک تجارت</t>
  </si>
  <si>
    <t>اعتباری ملل</t>
  </si>
  <si>
    <t>تامین سرمایه نوین</t>
  </si>
  <si>
    <t>سپیدار سیستم آسیا</t>
  </si>
  <si>
    <t>پتروشیمی بوعلی سینا</t>
  </si>
  <si>
    <t>پتروشیمی غدیر</t>
  </si>
  <si>
    <t>ح . پتروشیمی جم</t>
  </si>
  <si>
    <t>پتروشیمی جم</t>
  </si>
  <si>
    <t>مدیریت صنعت شوینده ت.ص.بهشهر</t>
  </si>
  <si>
    <t>آریان کیمیا تک</t>
  </si>
  <si>
    <t>سیمان خوزستان</t>
  </si>
  <si>
    <t>سیمان‌ خزر</t>
  </si>
  <si>
    <t>کشتیرانی جمهوری اسلامی ایران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</si>
  <si>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</si>
  <si>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</si>
  <si>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</si>
  <si>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</si>
  <si>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</si>
  <si>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</si>
  <si>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</si>
  <si>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205-283-5324702-1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</si>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</sst>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0.000"/>
    <numFmt numFmtId="166" formatCode="#,##0.00\ ;\(#,##0.00\);\-\ 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color theme="9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2" xfId="0" applyNumberFormat="1" applyFont="1" applyBorder="1"/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/>
    <xf numFmtId="2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6" fontId="1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23"/>
  <sheetViews>
    <sheetView rightToLeft="1" view="pageBreakPreview" topLeftCell="A25" zoomScale="85" zoomScaleNormal="85" zoomScaleSheetLayoutView="85" workbookViewId="0">
      <selection activeCell="I58" sqref="I58"/>
    </sheetView>
  </sheetViews>
  <sheetFormatPr defaultRowHeight="18.75" x14ac:dyDescent="0.45"/>
  <cols>
    <col min="1" max="1" width="29.7109375" style="1" customWidth="1"/>
    <col min="2" max="2" width="1" style="1" customWidth="1"/>
    <col min="3" max="3" width="13.140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4.42578125" style="1" bestFit="1" customWidth="1"/>
    <col min="24" max="24" width="1" style="1" customWidth="1"/>
    <col min="25" max="25" width="18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8" ht="30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8" ht="30" x14ac:dyDescent="0.4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8" ht="30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6" spans="1:28" ht="30" x14ac:dyDescent="0.45">
      <c r="A6" s="25" t="s">
        <v>3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8" ht="30" x14ac:dyDescent="0.45">
      <c r="A7" s="25" t="s">
        <v>3</v>
      </c>
      <c r="C7" s="25" t="s">
        <v>7</v>
      </c>
      <c r="E7" s="25" t="s">
        <v>8</v>
      </c>
      <c r="G7" s="25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5" t="s">
        <v>7</v>
      </c>
      <c r="S7" s="25" t="s">
        <v>12</v>
      </c>
      <c r="U7" s="25" t="s">
        <v>8</v>
      </c>
      <c r="W7" s="25" t="s">
        <v>9</v>
      </c>
      <c r="Y7" s="28" t="s">
        <v>13</v>
      </c>
    </row>
    <row r="8" spans="1:28" ht="30" x14ac:dyDescent="0.45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9" t="s">
        <v>13</v>
      </c>
    </row>
    <row r="9" spans="1:28" ht="21" x14ac:dyDescent="0.55000000000000004">
      <c r="A9" s="2" t="s">
        <v>15</v>
      </c>
      <c r="C9" s="7">
        <v>10150000</v>
      </c>
      <c r="D9" s="7"/>
      <c r="E9" s="7">
        <v>108476984663</v>
      </c>
      <c r="F9" s="7"/>
      <c r="G9" s="7">
        <v>72554367532.5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10150000</v>
      </c>
      <c r="R9" s="7"/>
      <c r="S9" s="7">
        <v>7374</v>
      </c>
      <c r="T9" s="7"/>
      <c r="U9" s="7">
        <v>108476984663</v>
      </c>
      <c r="V9" s="7"/>
      <c r="W9" s="7">
        <v>74400765705</v>
      </c>
      <c r="X9" s="4"/>
      <c r="Y9" s="6">
        <v>3.15E-2</v>
      </c>
      <c r="AA9" s="17"/>
      <c r="AB9" s="7"/>
    </row>
    <row r="10" spans="1:28" ht="21" x14ac:dyDescent="0.55000000000000004">
      <c r="A10" s="2" t="s">
        <v>16</v>
      </c>
      <c r="C10" s="7">
        <v>6000000</v>
      </c>
      <c r="D10" s="7"/>
      <c r="E10" s="7">
        <v>22427713724</v>
      </c>
      <c r="F10" s="7"/>
      <c r="G10" s="7">
        <v>20892942900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6000000</v>
      </c>
      <c r="R10" s="7"/>
      <c r="S10" s="7">
        <v>3053</v>
      </c>
      <c r="T10" s="7"/>
      <c r="U10" s="7">
        <v>22427713724</v>
      </c>
      <c r="V10" s="7"/>
      <c r="W10" s="7">
        <v>18209007900</v>
      </c>
      <c r="X10" s="4"/>
      <c r="Y10" s="6">
        <v>7.7000000000000002E-3</v>
      </c>
      <c r="AA10" s="17"/>
      <c r="AB10" s="7"/>
    </row>
    <row r="11" spans="1:28" ht="21" x14ac:dyDescent="0.55000000000000004">
      <c r="A11" s="2" t="s">
        <v>17</v>
      </c>
      <c r="C11" s="7">
        <v>5602409</v>
      </c>
      <c r="D11" s="7"/>
      <c r="E11" s="7">
        <v>29524340617</v>
      </c>
      <c r="F11" s="7"/>
      <c r="G11" s="7">
        <v>20950858895.184898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5602409</v>
      </c>
      <c r="R11" s="7"/>
      <c r="S11" s="7">
        <v>3270</v>
      </c>
      <c r="T11" s="7"/>
      <c r="U11" s="7">
        <v>29524340617</v>
      </c>
      <c r="V11" s="7"/>
      <c r="W11" s="7">
        <v>18210874159.2915</v>
      </c>
      <c r="X11" s="4"/>
      <c r="Y11" s="6">
        <v>7.7000000000000002E-3</v>
      </c>
      <c r="AA11" s="17"/>
      <c r="AB11" s="7"/>
    </row>
    <row r="12" spans="1:28" ht="21" x14ac:dyDescent="0.55000000000000004">
      <c r="A12" s="2" t="s">
        <v>18</v>
      </c>
      <c r="C12" s="7">
        <v>12633065</v>
      </c>
      <c r="D12" s="7"/>
      <c r="E12" s="7">
        <v>101918356382</v>
      </c>
      <c r="F12" s="7"/>
      <c r="G12" s="7">
        <v>133415111148.76801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12633065</v>
      </c>
      <c r="R12" s="7"/>
      <c r="S12" s="7">
        <v>7658</v>
      </c>
      <c r="T12" s="7"/>
      <c r="U12" s="7">
        <v>101918356382</v>
      </c>
      <c r="V12" s="7"/>
      <c r="W12" s="7">
        <v>96168384899.968506</v>
      </c>
      <c r="X12" s="4"/>
      <c r="Y12" s="6">
        <v>4.07E-2</v>
      </c>
      <c r="AA12" s="17"/>
      <c r="AB12" s="7"/>
    </row>
    <row r="13" spans="1:28" ht="21" x14ac:dyDescent="0.55000000000000004">
      <c r="A13" s="2" t="s">
        <v>19</v>
      </c>
      <c r="C13" s="7">
        <v>3639777</v>
      </c>
      <c r="D13" s="7"/>
      <c r="E13" s="7">
        <v>116246674984</v>
      </c>
      <c r="F13" s="7"/>
      <c r="G13" s="7">
        <v>137669478436.642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3639777</v>
      </c>
      <c r="R13" s="7"/>
      <c r="S13" s="7">
        <v>32850</v>
      </c>
      <c r="T13" s="7"/>
      <c r="U13" s="7">
        <v>116246674984</v>
      </c>
      <c r="V13" s="7"/>
      <c r="W13" s="7">
        <v>118855252737.022</v>
      </c>
      <c r="X13" s="4"/>
      <c r="Y13" s="6">
        <v>5.0299999999999997E-2</v>
      </c>
      <c r="AA13" s="17"/>
      <c r="AB13" s="7"/>
    </row>
    <row r="14" spans="1:28" ht="21" x14ac:dyDescent="0.55000000000000004">
      <c r="A14" s="2" t="s">
        <v>20</v>
      </c>
      <c r="C14" s="7">
        <v>550000</v>
      </c>
      <c r="D14" s="7"/>
      <c r="E14" s="7">
        <v>46720938612</v>
      </c>
      <c r="F14" s="7"/>
      <c r="G14" s="7">
        <v>60586154640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550000</v>
      </c>
      <c r="R14" s="7"/>
      <c r="S14" s="7">
        <v>114426</v>
      </c>
      <c r="T14" s="7"/>
      <c r="U14" s="7">
        <v>46720938612</v>
      </c>
      <c r="V14" s="7"/>
      <c r="W14" s="7">
        <v>62559840915</v>
      </c>
      <c r="X14" s="4"/>
      <c r="Y14" s="6">
        <v>2.6499999999999999E-2</v>
      </c>
      <c r="AA14" s="17"/>
      <c r="AB14" s="7"/>
    </row>
    <row r="15" spans="1:28" ht="21" x14ac:dyDescent="0.55000000000000004">
      <c r="A15" s="2" t="s">
        <v>21</v>
      </c>
      <c r="C15" s="7">
        <v>10400000</v>
      </c>
      <c r="D15" s="7"/>
      <c r="E15" s="7">
        <v>49716785822</v>
      </c>
      <c r="F15" s="7"/>
      <c r="G15" s="7">
        <v>40783883400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10400000</v>
      </c>
      <c r="R15" s="7"/>
      <c r="S15" s="7">
        <v>3591</v>
      </c>
      <c r="T15" s="7"/>
      <c r="U15" s="7">
        <v>49716785822</v>
      </c>
      <c r="V15" s="7"/>
      <c r="W15" s="7">
        <v>37124188920</v>
      </c>
      <c r="X15" s="4"/>
      <c r="Y15" s="6">
        <v>1.5699999999999999E-2</v>
      </c>
      <c r="AA15" s="17"/>
      <c r="AB15" s="7"/>
    </row>
    <row r="16" spans="1:28" ht="21" x14ac:dyDescent="0.55000000000000004">
      <c r="A16" s="2" t="s">
        <v>22</v>
      </c>
      <c r="C16" s="7">
        <v>1510381</v>
      </c>
      <c r="D16" s="7"/>
      <c r="E16" s="7">
        <v>7701471330</v>
      </c>
      <c r="F16" s="7"/>
      <c r="G16" s="7">
        <v>8392793762.7495003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2517301</v>
      </c>
      <c r="R16" s="7"/>
      <c r="S16" s="7">
        <v>5700</v>
      </c>
      <c r="T16" s="7"/>
      <c r="U16" s="7">
        <v>12834749490</v>
      </c>
      <c r="V16" s="7"/>
      <c r="W16" s="7">
        <v>14263241436.584999</v>
      </c>
      <c r="X16" s="4"/>
      <c r="Y16" s="6">
        <v>6.0000000000000001E-3</v>
      </c>
      <c r="AA16" s="17"/>
      <c r="AB16" s="7"/>
    </row>
    <row r="17" spans="1:28" ht="21" x14ac:dyDescent="0.55000000000000004">
      <c r="A17" s="2" t="s">
        <v>23</v>
      </c>
      <c r="C17" s="7">
        <v>1100000</v>
      </c>
      <c r="D17" s="7"/>
      <c r="E17" s="7">
        <v>36781177615</v>
      </c>
      <c r="F17" s="7"/>
      <c r="G17" s="7">
        <v>40210714170</v>
      </c>
      <c r="H17" s="7"/>
      <c r="I17" s="7">
        <v>0</v>
      </c>
      <c r="J17" s="7"/>
      <c r="K17" s="7">
        <v>0</v>
      </c>
      <c r="L17" s="7"/>
      <c r="M17" s="7">
        <v>-300000</v>
      </c>
      <c r="N17" s="7"/>
      <c r="O17" s="7">
        <v>10965051283</v>
      </c>
      <c r="P17" s="7"/>
      <c r="Q17" s="7">
        <v>800000</v>
      </c>
      <c r="R17" s="7"/>
      <c r="S17" s="7">
        <v>35067</v>
      </c>
      <c r="T17" s="7"/>
      <c r="U17" s="7">
        <v>26749947356</v>
      </c>
      <c r="V17" s="7"/>
      <c r="W17" s="7">
        <v>27886681080</v>
      </c>
      <c r="X17" s="4"/>
      <c r="Y17" s="6">
        <v>1.18E-2</v>
      </c>
      <c r="AA17" s="17"/>
      <c r="AB17" s="7"/>
    </row>
    <row r="18" spans="1:28" ht="21" x14ac:dyDescent="0.55000000000000004">
      <c r="A18" s="2" t="s">
        <v>24</v>
      </c>
      <c r="C18" s="7">
        <v>325402</v>
      </c>
      <c r="D18" s="7"/>
      <c r="E18" s="7">
        <v>2485071656</v>
      </c>
      <c r="F18" s="7"/>
      <c r="G18" s="7">
        <v>4792470153.6096001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325402</v>
      </c>
      <c r="R18" s="7"/>
      <c r="S18" s="7">
        <v>20532</v>
      </c>
      <c r="T18" s="7"/>
      <c r="U18" s="7">
        <v>2485071656</v>
      </c>
      <c r="V18" s="7"/>
      <c r="W18" s="7">
        <v>6641400998.5092001</v>
      </c>
      <c r="X18" s="4"/>
      <c r="Y18" s="6">
        <v>2.8E-3</v>
      </c>
      <c r="AA18" s="17"/>
      <c r="AB18" s="7"/>
    </row>
    <row r="19" spans="1:28" ht="21" x14ac:dyDescent="0.55000000000000004">
      <c r="A19" s="2" t="s">
        <v>25</v>
      </c>
      <c r="C19" s="7">
        <v>1274927</v>
      </c>
      <c r="D19" s="7"/>
      <c r="E19" s="7">
        <v>13966402491</v>
      </c>
      <c r="F19" s="7"/>
      <c r="G19" s="7">
        <v>16754250457.107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1274927</v>
      </c>
      <c r="R19" s="7"/>
      <c r="S19" s="7">
        <v>13470</v>
      </c>
      <c r="T19" s="7"/>
      <c r="U19" s="7">
        <v>13966402491</v>
      </c>
      <c r="V19" s="7"/>
      <c r="W19" s="7">
        <v>17071085753.1945</v>
      </c>
      <c r="X19" s="4"/>
      <c r="Y19" s="6">
        <v>7.1999999999999998E-3</v>
      </c>
      <c r="AA19" s="17"/>
      <c r="AB19" s="7"/>
    </row>
    <row r="20" spans="1:28" ht="21" x14ac:dyDescent="0.55000000000000004">
      <c r="A20" s="2" t="s">
        <v>26</v>
      </c>
      <c r="C20" s="7">
        <v>2500001</v>
      </c>
      <c r="D20" s="7"/>
      <c r="E20" s="7">
        <v>14256324311</v>
      </c>
      <c r="F20" s="7"/>
      <c r="G20" s="7">
        <v>14040961866.3825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2500001</v>
      </c>
      <c r="R20" s="7"/>
      <c r="S20" s="7">
        <v>5279</v>
      </c>
      <c r="T20" s="7"/>
      <c r="U20" s="7">
        <v>14256324311</v>
      </c>
      <c r="V20" s="7"/>
      <c r="W20" s="7">
        <v>13118980122.59</v>
      </c>
      <c r="X20" s="4"/>
      <c r="Y20" s="6">
        <v>5.5999999999999999E-3</v>
      </c>
      <c r="AA20" s="17"/>
      <c r="AB20" s="7"/>
    </row>
    <row r="21" spans="1:28" ht="21" x14ac:dyDescent="0.55000000000000004">
      <c r="A21" s="2" t="s">
        <v>27</v>
      </c>
      <c r="C21" s="7">
        <v>2400000</v>
      </c>
      <c r="D21" s="7"/>
      <c r="E21" s="7">
        <v>35140846869</v>
      </c>
      <c r="F21" s="7"/>
      <c r="G21" s="7">
        <v>30687516360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2400000</v>
      </c>
      <c r="R21" s="7"/>
      <c r="S21" s="7">
        <v>10790</v>
      </c>
      <c r="T21" s="7"/>
      <c r="U21" s="7">
        <v>35140846869</v>
      </c>
      <c r="V21" s="7"/>
      <c r="W21" s="7">
        <v>25741918800</v>
      </c>
      <c r="X21" s="4"/>
      <c r="Y21" s="6">
        <v>1.09E-2</v>
      </c>
      <c r="AA21" s="17"/>
      <c r="AB21" s="7"/>
    </row>
    <row r="22" spans="1:28" ht="21" x14ac:dyDescent="0.55000000000000004">
      <c r="A22" s="2" t="s">
        <v>28</v>
      </c>
      <c r="C22" s="7">
        <v>1420000</v>
      </c>
      <c r="D22" s="7"/>
      <c r="E22" s="7">
        <v>127215022483</v>
      </c>
      <c r="F22" s="7"/>
      <c r="G22" s="7">
        <v>142421261247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1420000</v>
      </c>
      <c r="R22" s="7"/>
      <c r="S22" s="7">
        <v>110574</v>
      </c>
      <c r="T22" s="7"/>
      <c r="U22" s="7">
        <v>127215022483</v>
      </c>
      <c r="V22" s="7"/>
      <c r="W22" s="7">
        <v>156080840274</v>
      </c>
      <c r="X22" s="4"/>
      <c r="Y22" s="6">
        <v>6.6000000000000003E-2</v>
      </c>
      <c r="AA22" s="17"/>
      <c r="AB22" s="7"/>
    </row>
    <row r="23" spans="1:28" ht="21" x14ac:dyDescent="0.55000000000000004">
      <c r="A23" s="2" t="s">
        <v>29</v>
      </c>
      <c r="C23" s="7">
        <v>876920</v>
      </c>
      <c r="D23" s="7"/>
      <c r="E23" s="7">
        <v>21822029487</v>
      </c>
      <c r="F23" s="7"/>
      <c r="G23" s="7">
        <v>21644368754.580002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876920</v>
      </c>
      <c r="R23" s="7"/>
      <c r="S23" s="7">
        <v>23260</v>
      </c>
      <c r="T23" s="7"/>
      <c r="U23" s="7">
        <v>21822029487</v>
      </c>
      <c r="V23" s="7"/>
      <c r="W23" s="7">
        <v>20275796102.759998</v>
      </c>
      <c r="X23" s="4"/>
      <c r="Y23" s="6">
        <v>8.6E-3</v>
      </c>
      <c r="AA23" s="17"/>
      <c r="AB23" s="7"/>
    </row>
    <row r="24" spans="1:28" ht="21" x14ac:dyDescent="0.55000000000000004">
      <c r="A24" s="2" t="s">
        <v>30</v>
      </c>
      <c r="C24" s="7">
        <v>1006920</v>
      </c>
      <c r="D24" s="7"/>
      <c r="E24" s="7">
        <v>4126358160</v>
      </c>
      <c r="F24" s="7"/>
      <c r="G24" s="7">
        <v>4193891780.9400001</v>
      </c>
      <c r="H24" s="7"/>
      <c r="I24" s="7">
        <v>0</v>
      </c>
      <c r="J24" s="7"/>
      <c r="K24" s="7">
        <v>0</v>
      </c>
      <c r="L24" s="7"/>
      <c r="M24" s="7">
        <v>-1006920</v>
      </c>
      <c r="N24" s="7"/>
      <c r="O24" s="7">
        <v>0</v>
      </c>
      <c r="P24" s="7"/>
      <c r="Q24" s="7">
        <v>0</v>
      </c>
      <c r="R24" s="7"/>
      <c r="S24" s="7">
        <v>0</v>
      </c>
      <c r="T24" s="7"/>
      <c r="U24" s="7">
        <v>0</v>
      </c>
      <c r="V24" s="7"/>
      <c r="W24" s="7">
        <v>0</v>
      </c>
      <c r="X24" s="4"/>
      <c r="Y24" s="6">
        <v>0</v>
      </c>
      <c r="AA24" s="17"/>
      <c r="AB24" s="7"/>
    </row>
    <row r="25" spans="1:28" ht="21" x14ac:dyDescent="0.55000000000000004">
      <c r="A25" s="2" t="s">
        <v>31</v>
      </c>
      <c r="C25" s="7">
        <v>1178091</v>
      </c>
      <c r="D25" s="7"/>
      <c r="E25" s="7">
        <v>18835318908</v>
      </c>
      <c r="F25" s="7"/>
      <c r="G25" s="7">
        <v>31279583086.870499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1178091</v>
      </c>
      <c r="R25" s="7"/>
      <c r="S25" s="7">
        <v>23000</v>
      </c>
      <c r="T25" s="7"/>
      <c r="U25" s="7">
        <v>18835318908</v>
      </c>
      <c r="V25" s="7"/>
      <c r="W25" s="7">
        <v>26934871246.650002</v>
      </c>
      <c r="X25" s="4"/>
      <c r="Y25" s="6">
        <v>1.14E-2</v>
      </c>
      <c r="AA25" s="17"/>
      <c r="AB25" s="7"/>
    </row>
    <row r="26" spans="1:28" ht="21" x14ac:dyDescent="0.55000000000000004">
      <c r="A26" s="2" t="s">
        <v>32</v>
      </c>
      <c r="C26" s="7">
        <v>2895286</v>
      </c>
      <c r="D26" s="7"/>
      <c r="E26" s="7">
        <v>21210865236</v>
      </c>
      <c r="F26" s="7"/>
      <c r="G26" s="7">
        <v>15412006203.6465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2895286</v>
      </c>
      <c r="R26" s="7"/>
      <c r="S26" s="7">
        <v>6090</v>
      </c>
      <c r="T26" s="7"/>
      <c r="U26" s="7">
        <v>21210865236</v>
      </c>
      <c r="V26" s="7"/>
      <c r="W26" s="7">
        <v>17527379604.146999</v>
      </c>
      <c r="X26" s="4"/>
      <c r="Y26" s="6">
        <v>7.4000000000000003E-3</v>
      </c>
      <c r="AA26" s="17"/>
      <c r="AB26" s="7"/>
    </row>
    <row r="27" spans="1:28" ht="21" x14ac:dyDescent="0.55000000000000004">
      <c r="A27" s="2" t="s">
        <v>33</v>
      </c>
      <c r="C27" s="7">
        <v>1350000</v>
      </c>
      <c r="D27" s="7"/>
      <c r="E27" s="7">
        <v>59566846886</v>
      </c>
      <c r="F27" s="7"/>
      <c r="G27" s="7">
        <v>63340866000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1350000</v>
      </c>
      <c r="R27" s="7"/>
      <c r="S27" s="7">
        <v>42940</v>
      </c>
      <c r="T27" s="7"/>
      <c r="U27" s="7">
        <v>59566846886</v>
      </c>
      <c r="V27" s="7"/>
      <c r="W27" s="7">
        <v>57624084450</v>
      </c>
      <c r="X27" s="4"/>
      <c r="Y27" s="6">
        <v>2.4400000000000002E-2</v>
      </c>
      <c r="AA27" s="17"/>
      <c r="AB27" s="7"/>
    </row>
    <row r="28" spans="1:28" ht="21" x14ac:dyDescent="0.55000000000000004">
      <c r="A28" s="2" t="s">
        <v>34</v>
      </c>
      <c r="C28" s="7">
        <v>1491627</v>
      </c>
      <c r="D28" s="7"/>
      <c r="E28" s="7">
        <v>31101470011</v>
      </c>
      <c r="F28" s="7"/>
      <c r="G28" s="7">
        <v>28498489967.907001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1491627</v>
      </c>
      <c r="R28" s="7"/>
      <c r="S28" s="7">
        <v>21180</v>
      </c>
      <c r="T28" s="7"/>
      <c r="U28" s="7">
        <v>31101470011</v>
      </c>
      <c r="V28" s="7"/>
      <c r="W28" s="7">
        <v>31404683533.833</v>
      </c>
      <c r="X28" s="4"/>
      <c r="Y28" s="6">
        <v>1.3299999999999999E-2</v>
      </c>
      <c r="AA28" s="17"/>
      <c r="AB28" s="7"/>
    </row>
    <row r="29" spans="1:28" ht="21" x14ac:dyDescent="0.55000000000000004">
      <c r="A29" s="2" t="s">
        <v>35</v>
      </c>
      <c r="C29" s="7">
        <v>1394767</v>
      </c>
      <c r="D29" s="7"/>
      <c r="E29" s="7">
        <v>4652979484</v>
      </c>
      <c r="F29" s="7"/>
      <c r="G29" s="7">
        <v>6125416226.3943005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1394767</v>
      </c>
      <c r="R29" s="7"/>
      <c r="S29" s="7">
        <v>5969</v>
      </c>
      <c r="T29" s="7"/>
      <c r="U29" s="7">
        <v>4652979484</v>
      </c>
      <c r="V29" s="7"/>
      <c r="W29" s="7">
        <v>8275828305.8731499</v>
      </c>
      <c r="X29" s="4"/>
      <c r="Y29" s="6">
        <v>3.5000000000000001E-3</v>
      </c>
      <c r="AA29" s="17"/>
      <c r="AB29" s="7"/>
    </row>
    <row r="30" spans="1:28" ht="21" x14ac:dyDescent="0.55000000000000004">
      <c r="A30" s="2" t="s">
        <v>36</v>
      </c>
      <c r="C30" s="7">
        <v>4200000</v>
      </c>
      <c r="D30" s="7"/>
      <c r="E30" s="7">
        <v>60232444653</v>
      </c>
      <c r="F30" s="7"/>
      <c r="G30" s="7">
        <v>60704645400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4200000</v>
      </c>
      <c r="R30" s="7"/>
      <c r="S30" s="7">
        <v>14350</v>
      </c>
      <c r="T30" s="7"/>
      <c r="U30" s="7">
        <v>60232444653</v>
      </c>
      <c r="V30" s="7"/>
      <c r="W30" s="7">
        <v>59911393500</v>
      </c>
      <c r="X30" s="4"/>
      <c r="Y30" s="6">
        <v>2.53E-2</v>
      </c>
      <c r="AA30" s="17"/>
      <c r="AB30" s="7"/>
    </row>
    <row r="31" spans="1:28" ht="21" x14ac:dyDescent="0.55000000000000004">
      <c r="A31" s="2" t="s">
        <v>37</v>
      </c>
      <c r="C31" s="7">
        <v>7100000</v>
      </c>
      <c r="D31" s="7"/>
      <c r="E31" s="7">
        <v>67478477464</v>
      </c>
      <c r="F31" s="7"/>
      <c r="G31" s="7">
        <v>63449217450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7100000</v>
      </c>
      <c r="R31" s="7"/>
      <c r="S31" s="7">
        <v>8310</v>
      </c>
      <c r="T31" s="7"/>
      <c r="U31" s="7">
        <v>67478477464</v>
      </c>
      <c r="V31" s="7"/>
      <c r="W31" s="7">
        <v>58649944050</v>
      </c>
      <c r="X31" s="4"/>
      <c r="Y31" s="6">
        <v>2.4799999999999999E-2</v>
      </c>
      <c r="AA31" s="17"/>
      <c r="AB31" s="7"/>
    </row>
    <row r="32" spans="1:28" ht="21" x14ac:dyDescent="0.55000000000000004">
      <c r="A32" s="2" t="s">
        <v>38</v>
      </c>
      <c r="C32" s="7">
        <v>334132</v>
      </c>
      <c r="D32" s="7"/>
      <c r="E32" s="7">
        <v>3899794722</v>
      </c>
      <c r="F32" s="7"/>
      <c r="G32" s="7">
        <v>2733544417.158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334132</v>
      </c>
      <c r="R32" s="7"/>
      <c r="S32" s="7">
        <v>7970</v>
      </c>
      <c r="T32" s="7"/>
      <c r="U32" s="7">
        <v>3899794722</v>
      </c>
      <c r="V32" s="7"/>
      <c r="W32" s="7">
        <v>2647186999.362</v>
      </c>
      <c r="X32" s="4"/>
      <c r="Y32" s="6">
        <v>1.1000000000000001E-3</v>
      </c>
      <c r="AA32" s="17"/>
      <c r="AB32" s="7"/>
    </row>
    <row r="33" spans="1:28" ht="21" x14ac:dyDescent="0.55000000000000004">
      <c r="A33" s="2" t="s">
        <v>39</v>
      </c>
      <c r="C33" s="7">
        <v>15735187</v>
      </c>
      <c r="D33" s="7"/>
      <c r="E33" s="7">
        <v>185203318373</v>
      </c>
      <c r="F33" s="7"/>
      <c r="G33" s="7">
        <v>178626645318.53699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15735187</v>
      </c>
      <c r="R33" s="7"/>
      <c r="S33" s="7">
        <v>10130</v>
      </c>
      <c r="T33" s="7"/>
      <c r="U33" s="7">
        <v>185203318373</v>
      </c>
      <c r="V33" s="7"/>
      <c r="W33" s="7">
        <v>158449029516.35599</v>
      </c>
      <c r="X33" s="4"/>
      <c r="Y33" s="6">
        <v>6.7000000000000004E-2</v>
      </c>
      <c r="AA33" s="17"/>
      <c r="AB33" s="7"/>
    </row>
    <row r="34" spans="1:28" ht="21" x14ac:dyDescent="0.55000000000000004">
      <c r="A34" s="2" t="s">
        <v>40</v>
      </c>
      <c r="C34" s="7">
        <v>6000000</v>
      </c>
      <c r="D34" s="7"/>
      <c r="E34" s="7">
        <v>85405457134</v>
      </c>
      <c r="F34" s="7"/>
      <c r="G34" s="7">
        <v>118749213000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6000000</v>
      </c>
      <c r="R34" s="7"/>
      <c r="S34" s="7">
        <v>18890</v>
      </c>
      <c r="T34" s="7"/>
      <c r="U34" s="7">
        <v>85405457134</v>
      </c>
      <c r="V34" s="7"/>
      <c r="W34" s="7">
        <v>112665627000</v>
      </c>
      <c r="X34" s="4"/>
      <c r="Y34" s="6">
        <v>4.7699999999999999E-2</v>
      </c>
      <c r="AA34" s="17"/>
      <c r="AB34" s="7"/>
    </row>
    <row r="35" spans="1:28" ht="21" x14ac:dyDescent="0.55000000000000004">
      <c r="A35" s="2" t="s">
        <v>41</v>
      </c>
      <c r="C35" s="7">
        <v>16850000</v>
      </c>
      <c r="D35" s="7"/>
      <c r="E35" s="7">
        <v>249952679701</v>
      </c>
      <c r="F35" s="7"/>
      <c r="G35" s="7">
        <v>270173346525</v>
      </c>
      <c r="H35" s="7"/>
      <c r="I35" s="7">
        <v>0</v>
      </c>
      <c r="J35" s="7"/>
      <c r="K35" s="7">
        <v>0</v>
      </c>
      <c r="L35" s="7"/>
      <c r="M35" s="7">
        <v>-6850000</v>
      </c>
      <c r="N35" s="7"/>
      <c r="O35" s="7">
        <v>107858021068</v>
      </c>
      <c r="P35" s="7"/>
      <c r="Q35" s="7">
        <v>10000000</v>
      </c>
      <c r="R35" s="7"/>
      <c r="S35" s="7">
        <v>14520</v>
      </c>
      <c r="T35" s="7"/>
      <c r="U35" s="7">
        <v>148339869255</v>
      </c>
      <c r="V35" s="7"/>
      <c r="W35" s="7">
        <v>144336060000</v>
      </c>
      <c r="X35" s="4"/>
      <c r="Y35" s="6">
        <v>6.0999999999999999E-2</v>
      </c>
      <c r="AA35" s="17"/>
      <c r="AB35" s="7"/>
    </row>
    <row r="36" spans="1:28" ht="21" x14ac:dyDescent="0.55000000000000004">
      <c r="A36" s="2" t="s">
        <v>42</v>
      </c>
      <c r="C36" s="7">
        <v>5140507</v>
      </c>
      <c r="D36" s="7"/>
      <c r="E36" s="7">
        <v>80529442702</v>
      </c>
      <c r="F36" s="7"/>
      <c r="G36" s="7">
        <v>77517501317.419495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5140507</v>
      </c>
      <c r="R36" s="7"/>
      <c r="S36" s="7">
        <v>13440</v>
      </c>
      <c r="T36" s="7"/>
      <c r="U36" s="7">
        <v>80529442702</v>
      </c>
      <c r="V36" s="7"/>
      <c r="W36" s="7">
        <v>68677338016.223999</v>
      </c>
      <c r="X36" s="4"/>
      <c r="Y36" s="6">
        <v>2.9000000000000001E-2</v>
      </c>
      <c r="AA36" s="17"/>
      <c r="AB36" s="7"/>
    </row>
    <row r="37" spans="1:28" ht="21" x14ac:dyDescent="0.55000000000000004">
      <c r="A37" s="2" t="s">
        <v>43</v>
      </c>
      <c r="C37" s="7">
        <v>850986</v>
      </c>
      <c r="D37" s="7"/>
      <c r="E37" s="7">
        <v>22260494948</v>
      </c>
      <c r="F37" s="7"/>
      <c r="G37" s="7">
        <v>15983708156.203501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850986</v>
      </c>
      <c r="R37" s="7"/>
      <c r="S37" s="7">
        <v>19192</v>
      </c>
      <c r="T37" s="7"/>
      <c r="U37" s="7">
        <v>22260494948</v>
      </c>
      <c r="V37" s="7"/>
      <c r="W37" s="7">
        <v>16234947178.2936</v>
      </c>
      <c r="X37" s="4"/>
      <c r="Y37" s="6">
        <v>6.8999999999999999E-3</v>
      </c>
      <c r="AA37" s="17"/>
      <c r="AB37" s="7"/>
    </row>
    <row r="38" spans="1:28" ht="21" x14ac:dyDescent="0.55000000000000004">
      <c r="A38" s="2" t="s">
        <v>44</v>
      </c>
      <c r="C38" s="7">
        <v>6460</v>
      </c>
      <c r="D38" s="7"/>
      <c r="E38" s="7">
        <v>176198356</v>
      </c>
      <c r="F38" s="7"/>
      <c r="G38" s="7">
        <v>157649371.65000001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6460</v>
      </c>
      <c r="R38" s="7"/>
      <c r="S38" s="7">
        <v>24670</v>
      </c>
      <c r="T38" s="7"/>
      <c r="U38" s="7">
        <v>176198356</v>
      </c>
      <c r="V38" s="7"/>
      <c r="W38" s="7">
        <v>158419959.21000001</v>
      </c>
      <c r="X38" s="4"/>
      <c r="Y38" s="6">
        <v>1E-4</v>
      </c>
      <c r="AA38" s="17"/>
      <c r="AB38" s="7"/>
    </row>
    <row r="39" spans="1:28" ht="21" x14ac:dyDescent="0.55000000000000004">
      <c r="A39" s="2" t="s">
        <v>45</v>
      </c>
      <c r="C39" s="7">
        <v>6951664</v>
      </c>
      <c r="D39" s="7"/>
      <c r="E39" s="7">
        <v>102355370550</v>
      </c>
      <c r="F39" s="7"/>
      <c r="G39" s="7">
        <v>85480430782.104004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6951664</v>
      </c>
      <c r="R39" s="7"/>
      <c r="S39" s="7">
        <v>10650</v>
      </c>
      <c r="T39" s="7"/>
      <c r="U39" s="7">
        <v>102355370550</v>
      </c>
      <c r="V39" s="7"/>
      <c r="W39" s="7">
        <v>73594712031.479996</v>
      </c>
      <c r="X39" s="4"/>
      <c r="Y39" s="6">
        <v>3.1099999999999999E-2</v>
      </c>
      <c r="AA39" s="17"/>
      <c r="AB39" s="7"/>
    </row>
    <row r="40" spans="1:28" ht="21" x14ac:dyDescent="0.55000000000000004">
      <c r="A40" s="2" t="s">
        <v>46</v>
      </c>
      <c r="C40" s="7">
        <v>607472</v>
      </c>
      <c r="D40" s="7"/>
      <c r="E40" s="7">
        <v>12342878765</v>
      </c>
      <c r="F40" s="7"/>
      <c r="G40" s="7">
        <v>20623546618.264801</v>
      </c>
      <c r="H40" s="7"/>
      <c r="I40" s="7">
        <v>0</v>
      </c>
      <c r="J40" s="7"/>
      <c r="K40" s="7">
        <v>0</v>
      </c>
      <c r="L40" s="7"/>
      <c r="M40" s="7">
        <v>-303736</v>
      </c>
      <c r="N40" s="7"/>
      <c r="O40" s="7">
        <v>8236617028</v>
      </c>
      <c r="P40" s="7"/>
      <c r="Q40" s="7">
        <v>303736</v>
      </c>
      <c r="R40" s="7"/>
      <c r="S40" s="7">
        <v>32645</v>
      </c>
      <c r="T40" s="7"/>
      <c r="U40" s="7">
        <v>6171439382</v>
      </c>
      <c r="V40" s="7"/>
      <c r="W40" s="7">
        <v>9856464722.7660007</v>
      </c>
      <c r="X40" s="4"/>
      <c r="Y40" s="6">
        <v>4.1999999999999997E-3</v>
      </c>
      <c r="AA40" s="17"/>
      <c r="AB40" s="7"/>
    </row>
    <row r="41" spans="1:28" ht="21" x14ac:dyDescent="0.55000000000000004">
      <c r="A41" s="2" t="s">
        <v>47</v>
      </c>
      <c r="C41" s="7">
        <v>1000000</v>
      </c>
      <c r="D41" s="7"/>
      <c r="E41" s="7">
        <v>38127974847</v>
      </c>
      <c r="F41" s="7"/>
      <c r="G41" s="7">
        <v>46601064000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1000000</v>
      </c>
      <c r="R41" s="7"/>
      <c r="S41" s="7">
        <v>47780</v>
      </c>
      <c r="T41" s="7"/>
      <c r="U41" s="7">
        <v>38127974847</v>
      </c>
      <c r="V41" s="7"/>
      <c r="W41" s="7">
        <v>47495709000</v>
      </c>
      <c r="X41" s="4"/>
      <c r="Y41" s="6">
        <v>2.01E-2</v>
      </c>
      <c r="AA41" s="17"/>
      <c r="AB41" s="7"/>
    </row>
    <row r="42" spans="1:28" ht="21" x14ac:dyDescent="0.55000000000000004">
      <c r="A42" s="2" t="s">
        <v>48</v>
      </c>
      <c r="C42" s="7">
        <v>434256</v>
      </c>
      <c r="D42" s="7"/>
      <c r="E42" s="7">
        <v>32382261241</v>
      </c>
      <c r="F42" s="7"/>
      <c r="G42" s="7">
        <v>34090878490.603199</v>
      </c>
      <c r="H42" s="7"/>
      <c r="I42" s="7">
        <v>100000</v>
      </c>
      <c r="J42" s="7"/>
      <c r="K42" s="7">
        <v>7477519304</v>
      </c>
      <c r="L42" s="7"/>
      <c r="M42" s="7">
        <v>0</v>
      </c>
      <c r="N42" s="7"/>
      <c r="O42" s="7">
        <v>0</v>
      </c>
      <c r="P42" s="7"/>
      <c r="Q42" s="7">
        <v>534256</v>
      </c>
      <c r="R42" s="7"/>
      <c r="S42" s="7">
        <v>80030</v>
      </c>
      <c r="T42" s="7"/>
      <c r="U42" s="7">
        <v>39859780545</v>
      </c>
      <c r="V42" s="7"/>
      <c r="W42" s="7">
        <v>42502106459.304001</v>
      </c>
      <c r="X42" s="4"/>
      <c r="Y42" s="6">
        <v>1.7999999999999999E-2</v>
      </c>
      <c r="AA42" s="17"/>
      <c r="AB42" s="7"/>
    </row>
    <row r="43" spans="1:28" ht="21" x14ac:dyDescent="0.55000000000000004">
      <c r="A43" s="2" t="s">
        <v>49</v>
      </c>
      <c r="C43" s="7">
        <v>14000001</v>
      </c>
      <c r="D43" s="7"/>
      <c r="E43" s="7">
        <v>138389664481</v>
      </c>
      <c r="F43" s="7"/>
      <c r="G43" s="7">
        <v>146821195487.228</v>
      </c>
      <c r="H43" s="7"/>
      <c r="I43" s="7">
        <v>0</v>
      </c>
      <c r="J43" s="7"/>
      <c r="K43" s="7">
        <v>0</v>
      </c>
      <c r="L43" s="7"/>
      <c r="M43" s="7">
        <v>-2800000</v>
      </c>
      <c r="N43" s="7"/>
      <c r="O43" s="7">
        <v>30978166307</v>
      </c>
      <c r="P43" s="7"/>
      <c r="Q43" s="7">
        <v>11200001</v>
      </c>
      <c r="R43" s="7"/>
      <c r="S43" s="7">
        <v>10880</v>
      </c>
      <c r="T43" s="7"/>
      <c r="U43" s="7">
        <v>110711733558</v>
      </c>
      <c r="V43" s="7"/>
      <c r="W43" s="7">
        <v>121130967615.26401</v>
      </c>
      <c r="X43" s="4"/>
      <c r="Y43" s="6">
        <v>5.1200000000000002E-2</v>
      </c>
      <c r="AA43" s="17"/>
      <c r="AB43" s="7"/>
    </row>
    <row r="44" spans="1:28" ht="21" x14ac:dyDescent="0.55000000000000004">
      <c r="A44" s="2" t="s">
        <v>50</v>
      </c>
      <c r="C44" s="7">
        <v>7600000</v>
      </c>
      <c r="D44" s="7"/>
      <c r="E44" s="7">
        <v>29921290784</v>
      </c>
      <c r="F44" s="7"/>
      <c r="G44" s="7">
        <v>25180081740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7600000</v>
      </c>
      <c r="R44" s="7"/>
      <c r="S44" s="7">
        <v>3040</v>
      </c>
      <c r="T44" s="7"/>
      <c r="U44" s="7">
        <v>29921290784</v>
      </c>
      <c r="V44" s="7"/>
      <c r="W44" s="7">
        <v>22966531200</v>
      </c>
      <c r="X44" s="4"/>
      <c r="Y44" s="6">
        <v>9.7000000000000003E-3</v>
      </c>
      <c r="AA44" s="17"/>
      <c r="AB44" s="7"/>
    </row>
    <row r="45" spans="1:28" ht="21" x14ac:dyDescent="0.55000000000000004">
      <c r="A45" s="2" t="s">
        <v>51</v>
      </c>
      <c r="C45" s="7">
        <v>45631189</v>
      </c>
      <c r="D45" s="7"/>
      <c r="E45" s="7">
        <v>119075241131</v>
      </c>
      <c r="F45" s="7"/>
      <c r="G45" s="7">
        <v>79424805677.962997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45631189</v>
      </c>
      <c r="R45" s="7"/>
      <c r="S45" s="7">
        <v>2116</v>
      </c>
      <c r="T45" s="7"/>
      <c r="U45" s="7">
        <v>119075241131</v>
      </c>
      <c r="V45" s="7"/>
      <c r="W45" s="7">
        <v>95981090128.252197</v>
      </c>
      <c r="X45" s="4"/>
      <c r="Y45" s="6">
        <v>4.0599999999999997E-2</v>
      </c>
      <c r="AA45" s="17"/>
      <c r="AB45" s="7"/>
    </row>
    <row r="46" spans="1:28" ht="21" x14ac:dyDescent="0.55000000000000004">
      <c r="A46" s="2" t="s">
        <v>52</v>
      </c>
      <c r="C46" s="7">
        <v>3249489</v>
      </c>
      <c r="D46" s="7"/>
      <c r="E46" s="7">
        <v>108078111323</v>
      </c>
      <c r="F46" s="7"/>
      <c r="G46" s="7">
        <v>113798344460.054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3249489</v>
      </c>
      <c r="R46" s="7"/>
      <c r="S46" s="7">
        <v>31550</v>
      </c>
      <c r="T46" s="7"/>
      <c r="U46" s="7">
        <v>108078111323</v>
      </c>
      <c r="V46" s="7"/>
      <c r="W46" s="7">
        <v>101911375751.19701</v>
      </c>
      <c r="X46" s="4"/>
      <c r="Y46" s="6">
        <v>4.3099999999999999E-2</v>
      </c>
      <c r="AA46" s="17"/>
      <c r="AB46" s="7"/>
    </row>
    <row r="47" spans="1:28" ht="21" x14ac:dyDescent="0.55000000000000004">
      <c r="A47" s="2" t="s">
        <v>53</v>
      </c>
      <c r="C47" s="7">
        <v>649025</v>
      </c>
      <c r="D47" s="7"/>
      <c r="E47" s="7">
        <v>140633164663</v>
      </c>
      <c r="F47" s="7"/>
      <c r="G47" s="7">
        <v>103328709164.899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649025</v>
      </c>
      <c r="R47" s="7"/>
      <c r="S47" s="7">
        <v>144105</v>
      </c>
      <c r="T47" s="7"/>
      <c r="U47" s="7">
        <v>140633164663</v>
      </c>
      <c r="V47" s="7"/>
      <c r="W47" s="7">
        <v>92971257526.631302</v>
      </c>
      <c r="X47" s="4"/>
      <c r="Y47" s="6">
        <v>3.9300000000000002E-2</v>
      </c>
      <c r="AA47" s="17"/>
      <c r="AB47" s="7"/>
    </row>
    <row r="48" spans="1:28" ht="21" x14ac:dyDescent="0.55000000000000004">
      <c r="A48" s="2" t="s">
        <v>54</v>
      </c>
      <c r="C48" s="7">
        <v>1756700</v>
      </c>
      <c r="D48" s="7"/>
      <c r="E48" s="7">
        <v>27492463717</v>
      </c>
      <c r="F48" s="7"/>
      <c r="G48" s="7">
        <v>42992616773.699997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1756700</v>
      </c>
      <c r="R48" s="7"/>
      <c r="S48" s="7">
        <v>23470</v>
      </c>
      <c r="T48" s="7"/>
      <c r="U48" s="7">
        <v>27492463717</v>
      </c>
      <c r="V48" s="7"/>
      <c r="W48" s="7">
        <v>40984431993.449997</v>
      </c>
      <c r="X48" s="4"/>
      <c r="Y48" s="6">
        <v>1.7299999999999999E-2</v>
      </c>
      <c r="AA48" s="17"/>
      <c r="AB48" s="7"/>
    </row>
    <row r="49" spans="1:28" ht="21" x14ac:dyDescent="0.55000000000000004">
      <c r="A49" s="2" t="s">
        <v>55</v>
      </c>
      <c r="C49" s="7">
        <v>2600000</v>
      </c>
      <c r="D49" s="7"/>
      <c r="E49" s="7">
        <v>24746380049</v>
      </c>
      <c r="F49" s="7"/>
      <c r="G49" s="7">
        <v>21063919500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2600000</v>
      </c>
      <c r="R49" s="7"/>
      <c r="S49" s="7">
        <v>7520</v>
      </c>
      <c r="T49" s="7"/>
      <c r="U49" s="7">
        <v>24746380049</v>
      </c>
      <c r="V49" s="7"/>
      <c r="W49" s="7">
        <v>19435665600</v>
      </c>
      <c r="X49" s="4"/>
      <c r="Y49" s="6">
        <v>8.2000000000000007E-3</v>
      </c>
      <c r="AA49" s="17"/>
      <c r="AB49" s="7"/>
    </row>
    <row r="50" spans="1:28" ht="21" x14ac:dyDescent="0.55000000000000004">
      <c r="A50" s="2" t="s">
        <v>56</v>
      </c>
      <c r="C50" s="7">
        <v>3075286</v>
      </c>
      <c r="D50" s="7"/>
      <c r="E50" s="7">
        <v>95474776600</v>
      </c>
      <c r="F50" s="7"/>
      <c r="G50" s="7">
        <v>85687374993.848999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3075286</v>
      </c>
      <c r="R50" s="7"/>
      <c r="S50" s="7">
        <v>28320</v>
      </c>
      <c r="T50" s="7"/>
      <c r="U50" s="7">
        <v>95474776600</v>
      </c>
      <c r="V50" s="7"/>
      <c r="W50" s="7">
        <v>86573901527.856003</v>
      </c>
      <c r="X50" s="4"/>
      <c r="Y50" s="6">
        <v>3.6600000000000001E-2</v>
      </c>
      <c r="AA50" s="17"/>
      <c r="AB50" s="7"/>
    </row>
    <row r="51" spans="1:28" ht="21" x14ac:dyDescent="0.55000000000000004">
      <c r="A51" s="2" t="s">
        <v>57</v>
      </c>
      <c r="C51" s="7">
        <v>4000000</v>
      </c>
      <c r="D51" s="7"/>
      <c r="E51" s="7">
        <v>55209955989</v>
      </c>
      <c r="F51" s="7"/>
      <c r="G51" s="7">
        <v>53797986000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4000000</v>
      </c>
      <c r="R51" s="7"/>
      <c r="S51" s="7">
        <v>13290</v>
      </c>
      <c r="T51" s="7"/>
      <c r="U51" s="7">
        <v>55209955989</v>
      </c>
      <c r="V51" s="7"/>
      <c r="W51" s="7">
        <v>52843698000</v>
      </c>
      <c r="X51" s="4"/>
      <c r="Y51" s="6">
        <v>2.24E-2</v>
      </c>
      <c r="AA51" s="17"/>
      <c r="AB51" s="7"/>
    </row>
    <row r="52" spans="1:28" ht="21" x14ac:dyDescent="0.55000000000000004">
      <c r="A52" s="2" t="s">
        <v>58</v>
      </c>
      <c r="C52" s="7">
        <v>2895286</v>
      </c>
      <c r="D52" s="7"/>
      <c r="E52" s="7">
        <f>24107412804-31</f>
        <v>24107412773</v>
      </c>
      <c r="F52" s="7"/>
      <c r="G52" s="7">
        <f>18290065251.9465-47</f>
        <v>18290065204.946499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2895286</v>
      </c>
      <c r="R52" s="7"/>
      <c r="S52" s="7">
        <v>7090</v>
      </c>
      <c r="T52" s="7"/>
      <c r="U52" s="7">
        <v>24107412804</v>
      </c>
      <c r="V52" s="7"/>
      <c r="W52" s="7">
        <v>20405438652.446999</v>
      </c>
      <c r="X52" s="4"/>
      <c r="Y52" s="6">
        <v>8.6E-3</v>
      </c>
      <c r="AA52" s="17"/>
      <c r="AB52" s="7"/>
    </row>
    <row r="53" spans="1:28" ht="21" x14ac:dyDescent="0.55000000000000004">
      <c r="A53" s="2" t="s">
        <v>59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3600000</v>
      </c>
      <c r="J53" s="7"/>
      <c r="K53" s="7">
        <v>43336527514</v>
      </c>
      <c r="L53" s="7"/>
      <c r="M53" s="7">
        <v>0</v>
      </c>
      <c r="N53" s="7"/>
      <c r="O53" s="7">
        <v>0</v>
      </c>
      <c r="P53" s="7"/>
      <c r="Q53" s="7">
        <v>3600000</v>
      </c>
      <c r="R53" s="7"/>
      <c r="S53" s="7">
        <v>11844</v>
      </c>
      <c r="T53" s="7"/>
      <c r="U53" s="7">
        <v>43336527514</v>
      </c>
      <c r="V53" s="7"/>
      <c r="W53" s="7">
        <v>42384701520</v>
      </c>
      <c r="X53" s="4"/>
      <c r="Y53" s="6">
        <v>1.7899999999999999E-2</v>
      </c>
      <c r="AA53" s="17"/>
      <c r="AB53" s="7"/>
    </row>
    <row r="54" spans="1:28" ht="21" x14ac:dyDescent="0.55000000000000004">
      <c r="A54" s="2" t="s">
        <v>60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38137</v>
      </c>
      <c r="J54" s="7"/>
      <c r="K54" s="7">
        <v>26720136</v>
      </c>
      <c r="L54" s="7"/>
      <c r="M54" s="7">
        <v>0</v>
      </c>
      <c r="N54" s="7"/>
      <c r="O54" s="7">
        <v>0</v>
      </c>
      <c r="P54" s="7"/>
      <c r="Q54" s="7">
        <v>38137</v>
      </c>
      <c r="R54" s="7"/>
      <c r="S54" s="7">
        <v>700</v>
      </c>
      <c r="T54" s="7"/>
      <c r="U54" s="7">
        <v>26720136</v>
      </c>
      <c r="V54" s="7"/>
      <c r="W54" s="7">
        <v>26537059.395</v>
      </c>
      <c r="X54" s="4"/>
      <c r="Y54" s="6">
        <v>0</v>
      </c>
      <c r="AA54" s="17"/>
      <c r="AB54" s="7"/>
    </row>
    <row r="55" spans="1:28" ht="21" x14ac:dyDescent="0.55000000000000004">
      <c r="A55" s="2" t="s">
        <v>61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25453</v>
      </c>
      <c r="J55" s="7"/>
      <c r="K55" s="7">
        <v>25476109</v>
      </c>
      <c r="L55" s="7"/>
      <c r="M55" s="7">
        <v>0</v>
      </c>
      <c r="N55" s="7"/>
      <c r="O55" s="7">
        <v>0</v>
      </c>
      <c r="P55" s="7"/>
      <c r="Q55" s="7">
        <v>25453</v>
      </c>
      <c r="R55" s="7"/>
      <c r="S55" s="7">
        <v>1000</v>
      </c>
      <c r="T55" s="7"/>
      <c r="U55" s="7">
        <f>25476109-31</f>
        <v>25476078</v>
      </c>
      <c r="V55" s="7"/>
      <c r="W55" s="7">
        <f>25301554.65-45</f>
        <v>25301509.649999999</v>
      </c>
      <c r="X55" s="4"/>
      <c r="Y55" s="6">
        <v>0</v>
      </c>
      <c r="AA55" s="17"/>
      <c r="AB55" s="7"/>
    </row>
    <row r="56" spans="1:28" ht="19.5" thickBot="1" x14ac:dyDescent="0.5">
      <c r="C56" s="8">
        <f>SUM(C9:C55)</f>
        <v>220367213</v>
      </c>
      <c r="D56" s="7"/>
      <c r="E56" s="8">
        <f>SUM(E9:E55)</f>
        <v>2577369234697</v>
      </c>
      <c r="F56" s="7"/>
      <c r="G56" s="8">
        <f>SUM(G9:G55)</f>
        <v>2579923876839.8613</v>
      </c>
      <c r="H56" s="7"/>
      <c r="I56" s="8">
        <f>SUM(I9:I55)</f>
        <v>3763590</v>
      </c>
      <c r="J56" s="7"/>
      <c r="K56" s="8">
        <f>SUM(K9:K55)</f>
        <v>50866243063</v>
      </c>
      <c r="L56" s="7"/>
      <c r="M56" s="8">
        <f>SUM(M9:M55)</f>
        <v>-11260656</v>
      </c>
      <c r="N56" s="7"/>
      <c r="O56" s="8">
        <f>SUM(O9:O55)</f>
        <v>158037855686</v>
      </c>
      <c r="P56" s="7"/>
      <c r="Q56" s="8">
        <f>SUM(Q9:Q55)</f>
        <v>213877067</v>
      </c>
      <c r="R56" s="7"/>
      <c r="S56" s="8">
        <f>SUM(S9:S55)</f>
        <v>1083575</v>
      </c>
      <c r="T56" s="7"/>
      <c r="U56" s="8">
        <f>SUM(U9:U55)</f>
        <v>2483748986749</v>
      </c>
      <c r="V56" s="7"/>
      <c r="W56" s="8">
        <f>SUM(W9:W55)</f>
        <v>2341194943461.562</v>
      </c>
      <c r="X56" s="4"/>
      <c r="Y56" s="9">
        <f>SUM(Y9:Y55)</f>
        <v>0.99019999999999997</v>
      </c>
    </row>
    <row r="57" spans="1:28" ht="19.5" thickTop="1" x14ac:dyDescent="0.4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4"/>
      <c r="Y57" s="4"/>
    </row>
    <row r="58" spans="1:28" x14ac:dyDescent="0.4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4"/>
      <c r="Y58" s="16"/>
    </row>
    <row r="59" spans="1:28" x14ac:dyDescent="0.4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4"/>
      <c r="Y59" s="4"/>
    </row>
    <row r="60" spans="1:28" x14ac:dyDescent="0.4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X60" s="4"/>
      <c r="Y60" s="4"/>
    </row>
    <row r="61" spans="1:28" x14ac:dyDescent="0.4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4"/>
      <c r="Y61" s="4"/>
    </row>
    <row r="62" spans="1:28" x14ac:dyDescent="0.4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4"/>
      <c r="Y62" s="4"/>
    </row>
    <row r="63" spans="1:28" x14ac:dyDescent="0.45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4"/>
      <c r="Y63" s="4"/>
    </row>
    <row r="64" spans="1:28" x14ac:dyDescent="0.45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4"/>
      <c r="Y64" s="4"/>
    </row>
    <row r="65" spans="3:25" x14ac:dyDescent="0.4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3:25" x14ac:dyDescent="0.4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3:25" x14ac:dyDescent="0.4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3:25" x14ac:dyDescent="0.4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3:25" x14ac:dyDescent="0.4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3:25" x14ac:dyDescent="0.4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3:25" x14ac:dyDescent="0.4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3:25" x14ac:dyDescent="0.4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3:25" x14ac:dyDescent="0.4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3:25" x14ac:dyDescent="0.4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3:25" x14ac:dyDescent="0.4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3:25" x14ac:dyDescent="0.4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3:25" x14ac:dyDescent="0.4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3:25" x14ac:dyDescent="0.4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3:25" x14ac:dyDescent="0.4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3:25" x14ac:dyDescent="0.4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3:25" x14ac:dyDescent="0.4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3:25" x14ac:dyDescent="0.4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3:25" x14ac:dyDescent="0.4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3:25" x14ac:dyDescent="0.4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3:25" x14ac:dyDescent="0.4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3:25" x14ac:dyDescent="0.4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3:25" x14ac:dyDescent="0.4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3:25" x14ac:dyDescent="0.4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3:25" x14ac:dyDescent="0.4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3:25" x14ac:dyDescent="0.4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3:25" x14ac:dyDescent="0.4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3:25" x14ac:dyDescent="0.4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3:25" x14ac:dyDescent="0.4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3:25" x14ac:dyDescent="0.4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3:25" x14ac:dyDescent="0.4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3:25" x14ac:dyDescent="0.4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3:25" x14ac:dyDescent="0.4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3:25" x14ac:dyDescent="0.4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3:25" x14ac:dyDescent="0.4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3:25" x14ac:dyDescent="0.4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3:25" x14ac:dyDescent="0.4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3:25" x14ac:dyDescent="0.4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3:25" x14ac:dyDescent="0.4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3:25" x14ac:dyDescent="0.4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3:25" x14ac:dyDescent="0.4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3:25" x14ac:dyDescent="0.4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3:25" x14ac:dyDescent="0.4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3:25" x14ac:dyDescent="0.4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3:25" x14ac:dyDescent="0.4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3:25" x14ac:dyDescent="0.4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3:25" x14ac:dyDescent="0.4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3:25" x14ac:dyDescent="0.4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3:25" x14ac:dyDescent="0.4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3:25" x14ac:dyDescent="0.4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3:25" x14ac:dyDescent="0.4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3:25" x14ac:dyDescent="0.4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3:25" x14ac:dyDescent="0.4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3:25" x14ac:dyDescent="0.4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3:25" x14ac:dyDescent="0.4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3:25" x14ac:dyDescent="0.4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3:25" x14ac:dyDescent="0.4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3:25" x14ac:dyDescent="0.4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3:25" x14ac:dyDescent="0.4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</sheetData>
  <mergeCells count="21">
    <mergeCell ref="A2:Y2"/>
    <mergeCell ref="A4:Y4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tabSelected="1" view="pageBreakPreview" topLeftCell="A2" zoomScale="115" zoomScaleNormal="85" zoomScaleSheetLayoutView="115" workbookViewId="0">
      <selection activeCell="E13" sqref="E13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25.140625" style="1" customWidth="1"/>
    <col min="8" max="8" width="11" style="1" customWidth="1"/>
    <col min="9" max="9" width="9.140625" style="1" customWidth="1"/>
    <col min="10" max="10" width="16.7109375" style="1" bestFit="1" customWidth="1"/>
    <col min="11" max="16384" width="9.140625" style="1"/>
  </cols>
  <sheetData>
    <row r="2" spans="1:10" ht="30" x14ac:dyDescent="0.45">
      <c r="A2" s="27" t="s">
        <v>0</v>
      </c>
      <c r="B2" s="27"/>
      <c r="C2" s="27"/>
      <c r="D2" s="27"/>
      <c r="E2" s="27"/>
      <c r="F2" s="27"/>
      <c r="G2" s="27"/>
    </row>
    <row r="3" spans="1:10" ht="30" x14ac:dyDescent="0.45">
      <c r="A3" s="27" t="s">
        <v>91</v>
      </c>
      <c r="B3" s="27"/>
      <c r="C3" s="27"/>
      <c r="D3" s="27"/>
      <c r="E3" s="27"/>
      <c r="F3" s="27"/>
      <c r="G3" s="27"/>
    </row>
    <row r="4" spans="1:10" ht="30" x14ac:dyDescent="0.45">
      <c r="A4" s="27" t="s">
        <v>2</v>
      </c>
      <c r="B4" s="27"/>
      <c r="C4" s="27"/>
      <c r="D4" s="27"/>
      <c r="E4" s="27"/>
      <c r="F4" s="27"/>
      <c r="G4" s="27"/>
    </row>
    <row r="6" spans="1:10" ht="30" x14ac:dyDescent="0.45">
      <c r="A6" s="26" t="s">
        <v>95</v>
      </c>
      <c r="C6" s="26" t="s">
        <v>69</v>
      </c>
      <c r="E6" s="26" t="s">
        <v>185</v>
      </c>
      <c r="G6" s="29" t="s">
        <v>13</v>
      </c>
    </row>
    <row r="7" spans="1:10" ht="21" x14ac:dyDescent="0.55000000000000004">
      <c r="A7" s="2" t="s">
        <v>193</v>
      </c>
      <c r="C7" s="7">
        <v>-132564240741</v>
      </c>
      <c r="E7" s="5">
        <v>0.37569999999999998</v>
      </c>
      <c r="G7" s="5">
        <v>-5.6099999999999997E-2</v>
      </c>
      <c r="H7" s="18"/>
      <c r="J7" s="3"/>
    </row>
    <row r="8" spans="1:10" ht="21" x14ac:dyDescent="0.55000000000000004">
      <c r="A8" s="2" t="s">
        <v>194</v>
      </c>
      <c r="C8" s="7">
        <v>0</v>
      </c>
      <c r="E8" s="5">
        <v>0</v>
      </c>
      <c r="G8" s="5">
        <v>0</v>
      </c>
      <c r="H8" s="18"/>
      <c r="J8" s="3"/>
    </row>
    <row r="9" spans="1:10" ht="21" x14ac:dyDescent="0.55000000000000004">
      <c r="A9" s="2" t="s">
        <v>195</v>
      </c>
      <c r="C9" s="7">
        <v>28633761</v>
      </c>
      <c r="E9" s="5">
        <v>-1E-4</v>
      </c>
      <c r="G9" s="5">
        <v>0</v>
      </c>
      <c r="J9" s="18"/>
    </row>
    <row r="10" spans="1:10" ht="19.5" thickBot="1" x14ac:dyDescent="0.5">
      <c r="C10" s="12">
        <f>SUM(C7:C9)</f>
        <v>-132535606980</v>
      </c>
      <c r="E10" s="24">
        <v>37.55756135474725</v>
      </c>
      <c r="G10" s="24">
        <v>-5.61</v>
      </c>
      <c r="J10" s="18"/>
    </row>
    <row r="11" spans="1:10" ht="19.5" thickTop="1" x14ac:dyDescent="0.45">
      <c r="C11" s="3"/>
      <c r="E11" s="18"/>
    </row>
    <row r="12" spans="1:10" x14ac:dyDescent="0.45">
      <c r="C12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8"/>
  <sheetViews>
    <sheetView rightToLeft="1" view="pageBreakPreview" zoomScale="60" zoomScaleNormal="100" workbookViewId="0">
      <selection activeCell="Q12" sqref="Q12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6.5703125" style="1" bestFit="1" customWidth="1"/>
    <col min="18" max="18" width="1.7109375" style="1" customWidth="1"/>
    <col min="19" max="19" width="15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0" x14ac:dyDescent="0.4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30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30" x14ac:dyDescent="0.45">
      <c r="A6" s="25" t="s">
        <v>64</v>
      </c>
      <c r="C6" s="26" t="s">
        <v>65</v>
      </c>
      <c r="D6" s="26" t="s">
        <v>65</v>
      </c>
      <c r="E6" s="26" t="s">
        <v>65</v>
      </c>
      <c r="F6" s="26" t="s">
        <v>65</v>
      </c>
      <c r="G6" s="26" t="s">
        <v>65</v>
      </c>
      <c r="H6" s="26" t="s">
        <v>65</v>
      </c>
      <c r="I6" s="26" t="s">
        <v>65</v>
      </c>
      <c r="K6" s="26" t="s">
        <v>4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30" x14ac:dyDescent="0.45">
      <c r="A7" s="26" t="s">
        <v>64</v>
      </c>
      <c r="C7" s="26" t="s">
        <v>66</v>
      </c>
      <c r="E7" s="26" t="s">
        <v>67</v>
      </c>
      <c r="G7" s="26" t="s">
        <v>68</v>
      </c>
      <c r="I7" s="26" t="s">
        <v>62</v>
      </c>
      <c r="K7" s="26" t="s">
        <v>69</v>
      </c>
      <c r="M7" s="26" t="s">
        <v>70</v>
      </c>
      <c r="O7" s="26" t="s">
        <v>71</v>
      </c>
      <c r="Q7" s="26" t="s">
        <v>69</v>
      </c>
      <c r="S7" s="29" t="s">
        <v>63</v>
      </c>
    </row>
    <row r="8" spans="1:19" ht="21" x14ac:dyDescent="0.55000000000000004">
      <c r="A8" s="2" t="s">
        <v>72</v>
      </c>
      <c r="C8" s="10">
        <v>279927370</v>
      </c>
      <c r="E8" s="1" t="s">
        <v>73</v>
      </c>
      <c r="G8" s="1" t="s">
        <v>74</v>
      </c>
      <c r="I8" s="7">
        <v>0</v>
      </c>
      <c r="J8" s="7"/>
      <c r="K8" s="7">
        <v>45026321045</v>
      </c>
      <c r="L8" s="7"/>
      <c r="M8" s="7">
        <v>173573822985</v>
      </c>
      <c r="N8" s="7"/>
      <c r="O8" s="7">
        <v>195588346494</v>
      </c>
      <c r="P8" s="7"/>
      <c r="Q8" s="7">
        <v>23011797536</v>
      </c>
      <c r="S8" s="13">
        <v>9.5999999999999992E-3</v>
      </c>
    </row>
    <row r="9" spans="1:19" ht="21" x14ac:dyDescent="0.55000000000000004">
      <c r="A9" s="2" t="s">
        <v>75</v>
      </c>
      <c r="C9" s="4" t="s">
        <v>76</v>
      </c>
      <c r="E9" s="1" t="s">
        <v>73</v>
      </c>
      <c r="G9" s="1" t="s">
        <v>77</v>
      </c>
      <c r="I9" s="7">
        <v>10</v>
      </c>
      <c r="J9" s="7"/>
      <c r="K9" s="7">
        <v>2266434911</v>
      </c>
      <c r="L9" s="7"/>
      <c r="M9" s="7">
        <v>26802048</v>
      </c>
      <c r="N9" s="7"/>
      <c r="O9" s="7">
        <v>670000</v>
      </c>
      <c r="P9" s="7"/>
      <c r="Q9" s="7">
        <v>2292566959</v>
      </c>
      <c r="S9" s="13">
        <v>1E-3</v>
      </c>
    </row>
    <row r="10" spans="1:19" ht="21" x14ac:dyDescent="0.55000000000000004">
      <c r="A10" s="2" t="s">
        <v>78</v>
      </c>
      <c r="C10" s="4" t="s">
        <v>79</v>
      </c>
      <c r="E10" s="1" t="s">
        <v>73</v>
      </c>
      <c r="G10" s="1" t="s">
        <v>80</v>
      </c>
      <c r="I10" s="7">
        <v>10</v>
      </c>
      <c r="J10" s="7"/>
      <c r="K10" s="7">
        <v>5248711</v>
      </c>
      <c r="L10" s="7"/>
      <c r="M10" s="7">
        <v>31750</v>
      </c>
      <c r="N10" s="7"/>
      <c r="O10" s="7">
        <v>420000</v>
      </c>
      <c r="P10" s="7"/>
      <c r="Q10" s="7">
        <v>4860461</v>
      </c>
      <c r="S10" s="13">
        <v>0</v>
      </c>
    </row>
    <row r="11" spans="1:19" ht="21" x14ac:dyDescent="0.55000000000000004">
      <c r="A11" s="2" t="s">
        <v>81</v>
      </c>
      <c r="C11" s="4" t="s">
        <v>82</v>
      </c>
      <c r="E11" s="1" t="s">
        <v>73</v>
      </c>
      <c r="G11" s="1" t="s">
        <v>80</v>
      </c>
      <c r="I11" s="7">
        <v>10</v>
      </c>
      <c r="J11" s="7"/>
      <c r="K11" s="7">
        <v>1674380278</v>
      </c>
      <c r="L11" s="7"/>
      <c r="M11" s="7">
        <v>4860413869</v>
      </c>
      <c r="N11" s="7"/>
      <c r="O11" s="7">
        <v>5900670000</v>
      </c>
      <c r="P11" s="7"/>
      <c r="Q11" s="7">
        <v>634124147</v>
      </c>
      <c r="S11" s="13">
        <v>2.9999999999999997E-4</v>
      </c>
    </row>
    <row r="12" spans="1:19" ht="21" x14ac:dyDescent="0.55000000000000004">
      <c r="A12" s="2" t="s">
        <v>83</v>
      </c>
      <c r="C12" s="4" t="s">
        <v>84</v>
      </c>
      <c r="E12" s="1" t="s">
        <v>73</v>
      </c>
      <c r="G12" s="1" t="s">
        <v>85</v>
      </c>
      <c r="I12" s="7">
        <v>0</v>
      </c>
      <c r="J12" s="7"/>
      <c r="K12" s="7">
        <v>20678</v>
      </c>
      <c r="L12" s="7"/>
      <c r="M12" s="7">
        <v>0</v>
      </c>
      <c r="N12" s="7"/>
      <c r="O12" s="7">
        <v>0</v>
      </c>
      <c r="P12" s="7"/>
      <c r="Q12" s="7">
        <v>20678</v>
      </c>
      <c r="S12" s="13">
        <v>0</v>
      </c>
    </row>
    <row r="13" spans="1:19" ht="21" x14ac:dyDescent="0.55000000000000004">
      <c r="A13" s="2" t="s">
        <v>86</v>
      </c>
      <c r="C13" s="10">
        <v>279914422</v>
      </c>
      <c r="E13" s="1" t="s">
        <v>87</v>
      </c>
      <c r="G13" s="1" t="s">
        <v>88</v>
      </c>
      <c r="I13" s="7">
        <v>0</v>
      </c>
      <c r="J13" s="7"/>
      <c r="K13" s="7">
        <v>1147594803</v>
      </c>
      <c r="L13" s="7"/>
      <c r="M13" s="7">
        <v>24004801166</v>
      </c>
      <c r="N13" s="7"/>
      <c r="O13" s="7">
        <v>24740000900</v>
      </c>
      <c r="P13" s="7"/>
      <c r="Q13" s="7">
        <v>412395069</v>
      </c>
      <c r="S13" s="13">
        <v>2.0000000000000001E-4</v>
      </c>
    </row>
    <row r="14" spans="1:19" ht="21" x14ac:dyDescent="0.55000000000000004">
      <c r="A14" s="2" t="s">
        <v>83</v>
      </c>
      <c r="C14" s="4" t="s">
        <v>89</v>
      </c>
      <c r="E14" s="1" t="s">
        <v>87</v>
      </c>
      <c r="G14" s="1" t="s">
        <v>90</v>
      </c>
      <c r="I14" s="7">
        <v>0</v>
      </c>
      <c r="J14" s="7"/>
      <c r="K14" s="7">
        <v>70858</v>
      </c>
      <c r="L14" s="7"/>
      <c r="M14" s="7">
        <v>0</v>
      </c>
      <c r="N14" s="7"/>
      <c r="O14" s="7">
        <v>0</v>
      </c>
      <c r="P14" s="7"/>
      <c r="Q14" s="7">
        <v>70858</v>
      </c>
      <c r="S14" s="13">
        <v>0</v>
      </c>
    </row>
    <row r="15" spans="1:19" ht="19.5" thickBot="1" x14ac:dyDescent="0.5">
      <c r="C15" s="4"/>
      <c r="K15" s="12">
        <f>SUM(K8:K14)</f>
        <v>50120071284</v>
      </c>
      <c r="M15" s="12">
        <f>SUM(M8:M14)</f>
        <v>202465871818</v>
      </c>
      <c r="O15" s="12">
        <f>SUM(O8:O14)</f>
        <v>226230107394</v>
      </c>
      <c r="Q15" s="12">
        <f>SUM(Q8:Q14)</f>
        <v>26355835708</v>
      </c>
      <c r="S15" s="15">
        <f>SUM(S8:S14)</f>
        <v>1.1099999999999999E-2</v>
      </c>
    </row>
    <row r="16" spans="1:19" ht="19.5" thickTop="1" x14ac:dyDescent="0.45">
      <c r="S16" s="14"/>
    </row>
    <row r="17" spans="19:19" x14ac:dyDescent="0.45">
      <c r="S17" s="14"/>
    </row>
    <row r="18" spans="19:19" x14ac:dyDescent="0.45">
      <c r="S18" s="1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5"/>
  <sheetViews>
    <sheetView rightToLeft="1" view="pageBreakPreview" zoomScaleNormal="85" zoomScaleSheetLayoutView="100" workbookViewId="0">
      <selection activeCell="O9" sqref="O9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425781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45">
      <c r="A3" s="27" t="s">
        <v>91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45">
      <c r="A6" s="26" t="s">
        <v>92</v>
      </c>
      <c r="B6" s="26" t="s">
        <v>92</v>
      </c>
      <c r="C6" s="26" t="s">
        <v>92</v>
      </c>
      <c r="D6" s="26" t="s">
        <v>92</v>
      </c>
      <c r="E6" s="26" t="s">
        <v>92</v>
      </c>
      <c r="G6" s="26" t="s">
        <v>93</v>
      </c>
      <c r="H6" s="26" t="s">
        <v>93</v>
      </c>
      <c r="I6" s="26" t="s">
        <v>93</v>
      </c>
      <c r="J6" s="26" t="s">
        <v>93</v>
      </c>
      <c r="K6" s="26" t="s">
        <v>93</v>
      </c>
      <c r="M6" s="26" t="s">
        <v>94</v>
      </c>
      <c r="N6" s="26" t="s">
        <v>94</v>
      </c>
      <c r="O6" s="26" t="s">
        <v>94</v>
      </c>
      <c r="P6" s="26" t="s">
        <v>94</v>
      </c>
      <c r="Q6" s="26" t="s">
        <v>94</v>
      </c>
    </row>
    <row r="7" spans="1:17" ht="30" x14ac:dyDescent="0.45">
      <c r="A7" s="26" t="s">
        <v>95</v>
      </c>
      <c r="C7" s="26" t="s">
        <v>96</v>
      </c>
      <c r="E7" s="26" t="s">
        <v>62</v>
      </c>
      <c r="G7" s="26" t="s">
        <v>97</v>
      </c>
      <c r="I7" s="26" t="s">
        <v>98</v>
      </c>
      <c r="K7" s="26" t="s">
        <v>99</v>
      </c>
      <c r="M7" s="26" t="s">
        <v>97</v>
      </c>
      <c r="O7" s="26" t="s">
        <v>98</v>
      </c>
      <c r="Q7" s="26" t="s">
        <v>99</v>
      </c>
    </row>
    <row r="8" spans="1:17" ht="21" x14ac:dyDescent="0.55000000000000004">
      <c r="A8" s="2" t="s">
        <v>72</v>
      </c>
      <c r="C8" s="7">
        <v>30</v>
      </c>
      <c r="D8" s="7"/>
      <c r="E8" s="7">
        <v>0</v>
      </c>
      <c r="F8" s="7"/>
      <c r="G8" s="7">
        <v>2658832</v>
      </c>
      <c r="H8" s="7"/>
      <c r="I8" s="7">
        <v>0</v>
      </c>
      <c r="J8" s="7"/>
      <c r="K8" s="7">
        <v>2658832</v>
      </c>
      <c r="L8" s="7"/>
      <c r="M8" s="7">
        <v>557627901</v>
      </c>
      <c r="N8" s="7"/>
      <c r="O8" s="7">
        <v>0</v>
      </c>
      <c r="P8" s="7"/>
      <c r="Q8" s="7">
        <v>557627901</v>
      </c>
    </row>
    <row r="9" spans="1:17" ht="21" x14ac:dyDescent="0.55000000000000004">
      <c r="A9" s="2" t="s">
        <v>75</v>
      </c>
      <c r="C9" s="7">
        <v>28</v>
      </c>
      <c r="D9" s="7"/>
      <c r="E9" s="7">
        <v>10</v>
      </c>
      <c r="F9" s="7"/>
      <c r="G9" s="7">
        <v>14823796</v>
      </c>
      <c r="H9" s="7"/>
      <c r="I9" s="7">
        <v>166</v>
      </c>
      <c r="J9" s="7"/>
      <c r="K9" s="7">
        <v>14823630</v>
      </c>
      <c r="L9" s="7"/>
      <c r="M9" s="7">
        <v>35640921</v>
      </c>
      <c r="N9" s="7"/>
      <c r="O9" s="7">
        <v>14315</v>
      </c>
      <c r="P9" s="7"/>
      <c r="Q9" s="7">
        <v>35626606</v>
      </c>
    </row>
    <row r="10" spans="1:17" ht="21" x14ac:dyDescent="0.55000000000000004">
      <c r="A10" s="2" t="s">
        <v>78</v>
      </c>
      <c r="C10" s="7">
        <v>23</v>
      </c>
      <c r="D10" s="7"/>
      <c r="E10" s="7">
        <v>10</v>
      </c>
      <c r="F10" s="7"/>
      <c r="G10" s="7">
        <v>30895</v>
      </c>
      <c r="H10" s="7"/>
      <c r="I10" s="7">
        <v>-5</v>
      </c>
      <c r="J10" s="7"/>
      <c r="K10" s="7">
        <v>30900</v>
      </c>
      <c r="L10" s="7"/>
      <c r="M10" s="7">
        <v>333235</v>
      </c>
      <c r="N10" s="7"/>
      <c r="O10" s="7">
        <v>67</v>
      </c>
      <c r="P10" s="7"/>
      <c r="Q10" s="7">
        <v>333168</v>
      </c>
    </row>
    <row r="11" spans="1:17" ht="21" x14ac:dyDescent="0.55000000000000004">
      <c r="A11" s="2" t="s">
        <v>81</v>
      </c>
      <c r="C11" s="7">
        <v>26</v>
      </c>
      <c r="D11" s="7"/>
      <c r="E11" s="7">
        <v>10</v>
      </c>
      <c r="F11" s="7"/>
      <c r="G11" s="7">
        <v>11120238</v>
      </c>
      <c r="H11" s="7"/>
      <c r="I11" s="7">
        <v>471</v>
      </c>
      <c r="J11" s="7"/>
      <c r="K11" s="7">
        <v>11119767</v>
      </c>
      <c r="L11" s="7"/>
      <c r="M11" s="7">
        <v>-57857836</v>
      </c>
      <c r="N11" s="7"/>
      <c r="O11" s="7">
        <v>15630</v>
      </c>
      <c r="P11" s="7"/>
      <c r="Q11" s="7">
        <v>-57873466</v>
      </c>
    </row>
    <row r="12" spans="1:17" ht="21" x14ac:dyDescent="0.55000000000000004">
      <c r="A12" s="2" t="s">
        <v>101</v>
      </c>
      <c r="C12" s="7">
        <v>12</v>
      </c>
      <c r="D12" s="7"/>
      <c r="E12" s="7">
        <v>20</v>
      </c>
      <c r="F12" s="7"/>
      <c r="G12" s="7">
        <v>0</v>
      </c>
      <c r="H12" s="7"/>
      <c r="I12" s="7">
        <v>0</v>
      </c>
      <c r="J12" s="7"/>
      <c r="K12" s="7">
        <v>0</v>
      </c>
      <c r="L12" s="7"/>
      <c r="M12" s="7">
        <v>4613698630</v>
      </c>
      <c r="N12" s="7"/>
      <c r="O12" s="7">
        <v>0</v>
      </c>
      <c r="P12" s="7"/>
      <c r="Q12" s="7">
        <v>4613698630</v>
      </c>
    </row>
    <row r="13" spans="1:17" ht="19.5" thickBot="1" x14ac:dyDescent="0.5">
      <c r="C13" s="7"/>
      <c r="D13" s="7"/>
      <c r="E13" s="7"/>
      <c r="F13" s="7"/>
      <c r="G13" s="8">
        <f>SUM(G8:G12)</f>
        <v>28633761</v>
      </c>
      <c r="H13" s="7"/>
      <c r="I13" s="8">
        <f>SUM(I8:I12)</f>
        <v>632</v>
      </c>
      <c r="J13" s="7"/>
      <c r="K13" s="8">
        <f>SUM(K8:K12)</f>
        <v>28633129</v>
      </c>
      <c r="L13" s="7"/>
      <c r="M13" s="8">
        <f>SUM(M8:M12)</f>
        <v>5149442851</v>
      </c>
      <c r="N13" s="7"/>
      <c r="O13" s="8">
        <f>SUM(O8:O12)</f>
        <v>30012</v>
      </c>
      <c r="P13" s="7"/>
      <c r="Q13" s="8">
        <f>SUM(Q8:Q12)</f>
        <v>5149412839</v>
      </c>
    </row>
    <row r="14" spans="1:17" ht="19.5" thickTop="1" x14ac:dyDescent="0.45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45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6"/>
  <sheetViews>
    <sheetView rightToLeft="1" view="pageBreakPreview" topLeftCell="A19" zoomScale="85" zoomScaleNormal="85" zoomScaleSheetLayoutView="85" workbookViewId="0">
      <selection activeCell="Q42" sqref="Q42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33.42578125" style="1" bestFit="1" customWidth="1"/>
    <col min="6" max="6" width="1" style="1" customWidth="1"/>
    <col min="7" max="7" width="23.1406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3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23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0" x14ac:dyDescent="0.45">
      <c r="A3" s="27" t="s">
        <v>91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30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30" x14ac:dyDescent="0.45">
      <c r="A6" s="25" t="s">
        <v>3</v>
      </c>
      <c r="C6" s="26" t="s">
        <v>102</v>
      </c>
      <c r="D6" s="26" t="s">
        <v>102</v>
      </c>
      <c r="E6" s="26" t="s">
        <v>102</v>
      </c>
      <c r="F6" s="26" t="s">
        <v>102</v>
      </c>
      <c r="G6" s="26" t="s">
        <v>102</v>
      </c>
      <c r="I6" s="26" t="s">
        <v>93</v>
      </c>
      <c r="J6" s="26" t="s">
        <v>93</v>
      </c>
      <c r="K6" s="26" t="s">
        <v>93</v>
      </c>
      <c r="L6" s="26" t="s">
        <v>93</v>
      </c>
      <c r="M6" s="26" t="s">
        <v>93</v>
      </c>
      <c r="O6" s="26" t="s">
        <v>94</v>
      </c>
      <c r="P6" s="26" t="s">
        <v>94</v>
      </c>
      <c r="Q6" s="26" t="s">
        <v>94</v>
      </c>
      <c r="R6" s="26" t="s">
        <v>94</v>
      </c>
      <c r="S6" s="26" t="s">
        <v>94</v>
      </c>
    </row>
    <row r="7" spans="1:19" ht="30" x14ac:dyDescent="0.45">
      <c r="A7" s="26" t="s">
        <v>3</v>
      </c>
      <c r="C7" s="26" t="s">
        <v>103</v>
      </c>
      <c r="E7" s="29" t="s">
        <v>104</v>
      </c>
      <c r="G7" s="29" t="s">
        <v>105</v>
      </c>
      <c r="I7" s="29" t="s">
        <v>106</v>
      </c>
      <c r="K7" s="26" t="s">
        <v>98</v>
      </c>
      <c r="M7" s="29" t="s">
        <v>107</v>
      </c>
      <c r="O7" s="29" t="s">
        <v>106</v>
      </c>
      <c r="Q7" s="26" t="s">
        <v>98</v>
      </c>
      <c r="S7" s="29" t="s">
        <v>107</v>
      </c>
    </row>
    <row r="8" spans="1:19" ht="21" x14ac:dyDescent="0.55000000000000004">
      <c r="A8" s="2" t="s">
        <v>108</v>
      </c>
      <c r="C8" s="4" t="s">
        <v>109</v>
      </c>
      <c r="E8" s="7">
        <v>2602328</v>
      </c>
      <c r="F8" s="7"/>
      <c r="G8" s="7">
        <v>350</v>
      </c>
      <c r="H8" s="7"/>
      <c r="I8" s="7">
        <v>0</v>
      </c>
      <c r="J8" s="7"/>
      <c r="K8" s="7">
        <v>0</v>
      </c>
      <c r="L8" s="7"/>
      <c r="M8" s="7">
        <v>0</v>
      </c>
      <c r="N8" s="7"/>
      <c r="O8" s="7">
        <v>910814800</v>
      </c>
      <c r="P8" s="7"/>
      <c r="Q8" s="7">
        <v>24879019</v>
      </c>
      <c r="R8" s="7"/>
      <c r="S8" s="7">
        <v>885935781</v>
      </c>
    </row>
    <row r="9" spans="1:19" ht="21" x14ac:dyDescent="0.55000000000000004">
      <c r="A9" s="2" t="s">
        <v>38</v>
      </c>
      <c r="C9" s="4" t="s">
        <v>110</v>
      </c>
      <c r="E9" s="7">
        <v>1117838</v>
      </c>
      <c r="F9" s="7"/>
      <c r="G9" s="7">
        <v>1300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0</v>
      </c>
      <c r="R9" s="7"/>
      <c r="S9" s="7">
        <v>0</v>
      </c>
    </row>
    <row r="10" spans="1:19" ht="21" x14ac:dyDescent="0.55000000000000004">
      <c r="A10" s="2" t="s">
        <v>40</v>
      </c>
      <c r="C10" s="4" t="s">
        <v>111</v>
      </c>
      <c r="E10" s="7">
        <v>6000000</v>
      </c>
      <c r="F10" s="7"/>
      <c r="G10" s="7">
        <v>2000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12000000000</v>
      </c>
      <c r="P10" s="7"/>
      <c r="Q10" s="7">
        <v>0</v>
      </c>
      <c r="R10" s="7"/>
      <c r="S10" s="7">
        <v>12000000000</v>
      </c>
    </row>
    <row r="11" spans="1:19" ht="21" x14ac:dyDescent="0.55000000000000004">
      <c r="A11" s="2" t="s">
        <v>39</v>
      </c>
      <c r="C11" s="4" t="s">
        <v>112</v>
      </c>
      <c r="E11" s="7">
        <v>7605975</v>
      </c>
      <c r="F11" s="7"/>
      <c r="G11" s="7">
        <v>320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2433912000</v>
      </c>
      <c r="P11" s="7"/>
      <c r="Q11" s="7">
        <v>39362458</v>
      </c>
      <c r="R11" s="7"/>
      <c r="S11" s="7">
        <v>2394549542</v>
      </c>
    </row>
    <row r="12" spans="1:19" ht="21" x14ac:dyDescent="0.55000000000000004">
      <c r="A12" s="2" t="s">
        <v>41</v>
      </c>
      <c r="C12" s="4" t="s">
        <v>113</v>
      </c>
      <c r="E12" s="7">
        <v>8300000</v>
      </c>
      <c r="F12" s="7"/>
      <c r="G12" s="7">
        <v>800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6640000000</v>
      </c>
      <c r="P12" s="7"/>
      <c r="Q12" s="7">
        <v>0</v>
      </c>
      <c r="R12" s="7"/>
      <c r="S12" s="7">
        <v>6640000000</v>
      </c>
    </row>
    <row r="13" spans="1:19" ht="21" x14ac:dyDescent="0.55000000000000004">
      <c r="A13" s="2" t="s">
        <v>57</v>
      </c>
      <c r="C13" s="4" t="s">
        <v>114</v>
      </c>
      <c r="E13" s="7">
        <v>5181836</v>
      </c>
      <c r="F13" s="7"/>
      <c r="G13" s="7">
        <v>280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1450914080</v>
      </c>
      <c r="P13" s="7"/>
      <c r="Q13" s="7">
        <v>109346913</v>
      </c>
      <c r="R13" s="7"/>
      <c r="S13" s="7">
        <v>1341567167</v>
      </c>
    </row>
    <row r="14" spans="1:19" ht="21" x14ac:dyDescent="0.55000000000000004">
      <c r="A14" s="2" t="s">
        <v>51</v>
      </c>
      <c r="C14" s="4" t="s">
        <v>114</v>
      </c>
      <c r="E14" s="7">
        <v>45631189</v>
      </c>
      <c r="F14" s="7"/>
      <c r="G14" s="7">
        <v>28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1277673292</v>
      </c>
      <c r="P14" s="7"/>
      <c r="Q14" s="7">
        <v>96290767</v>
      </c>
      <c r="R14" s="7"/>
      <c r="S14" s="7">
        <v>1181382525</v>
      </c>
    </row>
    <row r="15" spans="1:19" ht="21" x14ac:dyDescent="0.55000000000000004">
      <c r="A15" s="2" t="s">
        <v>37</v>
      </c>
      <c r="C15" s="4" t="s">
        <v>115</v>
      </c>
      <c r="E15" s="7">
        <v>7100000</v>
      </c>
      <c r="F15" s="7"/>
      <c r="G15" s="7">
        <v>1000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7100000000</v>
      </c>
      <c r="P15" s="7"/>
      <c r="Q15" s="7">
        <v>0</v>
      </c>
      <c r="R15" s="7"/>
      <c r="S15" s="7">
        <v>7100000000</v>
      </c>
    </row>
    <row r="16" spans="1:19" ht="21" x14ac:dyDescent="0.55000000000000004">
      <c r="A16" s="2" t="s">
        <v>19</v>
      </c>
      <c r="C16" s="4" t="s">
        <v>111</v>
      </c>
      <c r="E16" s="7">
        <v>3000000</v>
      </c>
      <c r="F16" s="7"/>
      <c r="G16" s="7">
        <v>4175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12525000000</v>
      </c>
      <c r="P16" s="7"/>
      <c r="Q16" s="7">
        <v>0</v>
      </c>
      <c r="R16" s="7"/>
      <c r="S16" s="7">
        <v>12525000000</v>
      </c>
    </row>
    <row r="17" spans="1:19" ht="21" x14ac:dyDescent="0.55000000000000004">
      <c r="A17" s="2" t="s">
        <v>49</v>
      </c>
      <c r="C17" s="4" t="s">
        <v>116</v>
      </c>
      <c r="E17" s="7">
        <v>24201559</v>
      </c>
      <c r="F17" s="7"/>
      <c r="G17" s="7">
        <v>400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9680623600</v>
      </c>
      <c r="P17" s="7"/>
      <c r="Q17" s="7">
        <v>0</v>
      </c>
      <c r="R17" s="7"/>
      <c r="S17" s="7">
        <v>9680623600</v>
      </c>
    </row>
    <row r="18" spans="1:19" ht="21" x14ac:dyDescent="0.55000000000000004">
      <c r="A18" s="2" t="s">
        <v>16</v>
      </c>
      <c r="C18" s="4" t="s">
        <v>114</v>
      </c>
      <c r="E18" s="7">
        <v>13239716</v>
      </c>
      <c r="F18" s="7"/>
      <c r="G18" s="7">
        <v>66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873821256</v>
      </c>
      <c r="P18" s="7"/>
      <c r="Q18" s="7">
        <v>65854800</v>
      </c>
      <c r="R18" s="7"/>
      <c r="S18" s="7">
        <v>807966456</v>
      </c>
    </row>
    <row r="19" spans="1:19" ht="21" x14ac:dyDescent="0.55000000000000004">
      <c r="A19" s="2" t="s">
        <v>52</v>
      </c>
      <c r="C19" s="4" t="s">
        <v>117</v>
      </c>
      <c r="E19" s="7">
        <v>7500000</v>
      </c>
      <c r="F19" s="7"/>
      <c r="G19" s="7">
        <v>1250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9375000000</v>
      </c>
      <c r="P19" s="7"/>
      <c r="Q19" s="7">
        <v>0</v>
      </c>
      <c r="R19" s="7"/>
      <c r="S19" s="7">
        <v>9375000000</v>
      </c>
    </row>
    <row r="20" spans="1:19" ht="21" x14ac:dyDescent="0.55000000000000004">
      <c r="A20" s="2" t="s">
        <v>15</v>
      </c>
      <c r="C20" s="4" t="s">
        <v>118</v>
      </c>
      <c r="E20" s="7">
        <v>13000000</v>
      </c>
      <c r="F20" s="7"/>
      <c r="G20" s="7">
        <v>62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806000000</v>
      </c>
      <c r="P20" s="7"/>
      <c r="Q20" s="7">
        <v>0</v>
      </c>
      <c r="R20" s="7"/>
      <c r="S20" s="7">
        <v>806000000</v>
      </c>
    </row>
    <row r="21" spans="1:19" ht="21" x14ac:dyDescent="0.55000000000000004">
      <c r="A21" s="2" t="s">
        <v>45</v>
      </c>
      <c r="C21" s="4" t="s">
        <v>119</v>
      </c>
      <c r="E21" s="7">
        <v>6951664</v>
      </c>
      <c r="F21" s="7"/>
      <c r="G21" s="7">
        <v>600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4170998400</v>
      </c>
      <c r="P21" s="7"/>
      <c r="Q21" s="7">
        <v>520124501</v>
      </c>
      <c r="R21" s="7"/>
      <c r="S21" s="7">
        <v>3650873899</v>
      </c>
    </row>
    <row r="22" spans="1:19" ht="21" x14ac:dyDescent="0.55000000000000004">
      <c r="A22" s="2" t="s">
        <v>36</v>
      </c>
      <c r="C22" s="4" t="s">
        <v>120</v>
      </c>
      <c r="E22" s="7">
        <v>4200000</v>
      </c>
      <c r="F22" s="7"/>
      <c r="G22" s="7">
        <v>1930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8106000000</v>
      </c>
      <c r="P22" s="7"/>
      <c r="Q22" s="7">
        <v>0</v>
      </c>
      <c r="R22" s="7"/>
      <c r="S22" s="7">
        <v>8106000000</v>
      </c>
    </row>
    <row r="23" spans="1:19" ht="21" x14ac:dyDescent="0.55000000000000004">
      <c r="A23" s="2" t="s">
        <v>26</v>
      </c>
      <c r="C23" s="4" t="s">
        <v>118</v>
      </c>
      <c r="E23" s="7">
        <v>307099</v>
      </c>
      <c r="F23" s="7"/>
      <c r="G23" s="7">
        <v>300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92129700</v>
      </c>
      <c r="P23" s="7"/>
      <c r="Q23" s="7">
        <v>6889293</v>
      </c>
      <c r="R23" s="7"/>
      <c r="S23" s="7">
        <v>85240407</v>
      </c>
    </row>
    <row r="24" spans="1:19" ht="21" x14ac:dyDescent="0.55000000000000004">
      <c r="A24" s="2" t="s">
        <v>53</v>
      </c>
      <c r="C24" s="4" t="s">
        <v>121</v>
      </c>
      <c r="E24" s="7">
        <v>649025</v>
      </c>
      <c r="F24" s="7"/>
      <c r="G24" s="7">
        <v>2600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1687465000</v>
      </c>
      <c r="P24" s="7"/>
      <c r="Q24" s="7">
        <v>67676111</v>
      </c>
      <c r="R24" s="7"/>
      <c r="S24" s="7">
        <v>1619788889</v>
      </c>
    </row>
    <row r="25" spans="1:19" ht="21" x14ac:dyDescent="0.55000000000000004">
      <c r="A25" s="2" t="s">
        <v>54</v>
      </c>
      <c r="C25" s="4" t="s">
        <v>122</v>
      </c>
      <c r="E25" s="7">
        <v>6844597</v>
      </c>
      <c r="F25" s="7"/>
      <c r="G25" s="7">
        <v>1800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12320274600</v>
      </c>
      <c r="P25" s="7"/>
      <c r="Q25" s="7">
        <v>0</v>
      </c>
      <c r="R25" s="7"/>
      <c r="S25" s="7">
        <v>12320274600</v>
      </c>
    </row>
    <row r="26" spans="1:19" ht="21" x14ac:dyDescent="0.55000000000000004">
      <c r="A26" s="2" t="s">
        <v>123</v>
      </c>
      <c r="C26" s="4" t="s">
        <v>124</v>
      </c>
      <c r="E26" s="7">
        <v>1073107</v>
      </c>
      <c r="F26" s="7"/>
      <c r="G26" s="7">
        <v>1680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1802819760</v>
      </c>
      <c r="P26" s="7"/>
      <c r="Q26" s="7">
        <v>75708966</v>
      </c>
      <c r="R26" s="7"/>
      <c r="S26" s="7">
        <v>1727110794</v>
      </c>
    </row>
    <row r="27" spans="1:19" ht="21" x14ac:dyDescent="0.55000000000000004">
      <c r="A27" s="2" t="s">
        <v>125</v>
      </c>
      <c r="C27" s="4" t="s">
        <v>126</v>
      </c>
      <c r="E27" s="7">
        <v>328775</v>
      </c>
      <c r="F27" s="7"/>
      <c r="G27" s="7">
        <v>20000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6575500000</v>
      </c>
      <c r="P27" s="7"/>
      <c r="Q27" s="7">
        <v>0</v>
      </c>
      <c r="R27" s="7"/>
      <c r="S27" s="7">
        <v>6575500000</v>
      </c>
    </row>
    <row r="28" spans="1:19" ht="21" x14ac:dyDescent="0.55000000000000004">
      <c r="A28" s="2" t="s">
        <v>127</v>
      </c>
      <c r="C28" s="4" t="s">
        <v>128</v>
      </c>
      <c r="E28" s="7">
        <v>300000</v>
      </c>
      <c r="F28" s="7"/>
      <c r="G28" s="7">
        <v>10000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3000000000</v>
      </c>
      <c r="P28" s="7"/>
      <c r="Q28" s="7">
        <v>99337748</v>
      </c>
      <c r="R28" s="7"/>
      <c r="S28" s="7">
        <v>2900662252</v>
      </c>
    </row>
    <row r="29" spans="1:19" ht="21" x14ac:dyDescent="0.55000000000000004">
      <c r="A29" s="2" t="s">
        <v>129</v>
      </c>
      <c r="C29" s="4" t="s">
        <v>130</v>
      </c>
      <c r="E29" s="7">
        <v>1743303</v>
      </c>
      <c r="F29" s="7"/>
      <c r="G29" s="7">
        <v>825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1438224975</v>
      </c>
      <c r="P29" s="7"/>
      <c r="Q29" s="7">
        <v>126664411</v>
      </c>
      <c r="R29" s="7"/>
      <c r="S29" s="7">
        <v>1311560564</v>
      </c>
    </row>
    <row r="30" spans="1:19" ht="21" x14ac:dyDescent="0.55000000000000004">
      <c r="A30" s="2" t="s">
        <v>131</v>
      </c>
      <c r="C30" s="4" t="s">
        <v>118</v>
      </c>
      <c r="E30" s="7">
        <v>638154</v>
      </c>
      <c r="F30" s="7"/>
      <c r="G30" s="7">
        <v>2000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1276308000</v>
      </c>
      <c r="P30" s="7"/>
      <c r="Q30" s="7">
        <v>0</v>
      </c>
      <c r="R30" s="7"/>
      <c r="S30" s="7">
        <v>1276308000</v>
      </c>
    </row>
    <row r="31" spans="1:19" ht="21" x14ac:dyDescent="0.55000000000000004">
      <c r="A31" s="2" t="s">
        <v>132</v>
      </c>
      <c r="C31" s="4" t="s">
        <v>109</v>
      </c>
      <c r="E31" s="7">
        <v>13055</v>
      </c>
      <c r="F31" s="7"/>
      <c r="G31" s="7">
        <v>5500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71802500</v>
      </c>
      <c r="P31" s="7"/>
      <c r="Q31" s="7">
        <v>0</v>
      </c>
      <c r="R31" s="7"/>
      <c r="S31" s="7">
        <v>71802500</v>
      </c>
    </row>
    <row r="32" spans="1:19" ht="21" x14ac:dyDescent="0.55000000000000004">
      <c r="A32" s="2" t="s">
        <v>20</v>
      </c>
      <c r="C32" s="4" t="s">
        <v>133</v>
      </c>
      <c r="E32" s="7">
        <v>1140000</v>
      </c>
      <c r="F32" s="7"/>
      <c r="G32" s="7">
        <v>11500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13110000000</v>
      </c>
      <c r="P32" s="7"/>
      <c r="Q32" s="7">
        <v>0</v>
      </c>
      <c r="R32" s="7"/>
      <c r="S32" s="7">
        <v>13110000000</v>
      </c>
    </row>
    <row r="33" spans="1:19" ht="21" x14ac:dyDescent="0.55000000000000004">
      <c r="A33" s="2" t="s">
        <v>18</v>
      </c>
      <c r="C33" s="4" t="s">
        <v>134</v>
      </c>
      <c r="E33" s="7">
        <v>15887538</v>
      </c>
      <c r="F33" s="7"/>
      <c r="G33" s="7">
        <v>121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1922392098</v>
      </c>
      <c r="P33" s="7"/>
      <c r="Q33" s="7">
        <v>0</v>
      </c>
      <c r="R33" s="7"/>
      <c r="S33" s="7">
        <v>1922392098</v>
      </c>
    </row>
    <row r="34" spans="1:19" ht="21" x14ac:dyDescent="0.55000000000000004">
      <c r="A34" s="2" t="s">
        <v>135</v>
      </c>
      <c r="C34" s="4" t="s">
        <v>126</v>
      </c>
      <c r="E34" s="7">
        <v>85464</v>
      </c>
      <c r="F34" s="7"/>
      <c r="G34" s="7">
        <v>3000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256392000</v>
      </c>
      <c r="P34" s="7"/>
      <c r="Q34" s="7">
        <v>0</v>
      </c>
      <c r="R34" s="7"/>
      <c r="S34" s="7">
        <v>256392000</v>
      </c>
    </row>
    <row r="35" spans="1:19" ht="21" x14ac:dyDescent="0.55000000000000004">
      <c r="A35" s="2" t="s">
        <v>27</v>
      </c>
      <c r="C35" s="4" t="s">
        <v>136</v>
      </c>
      <c r="E35" s="7">
        <v>21716</v>
      </c>
      <c r="F35" s="7"/>
      <c r="G35" s="7">
        <v>110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2388760</v>
      </c>
      <c r="P35" s="7"/>
      <c r="Q35" s="7">
        <v>0</v>
      </c>
      <c r="R35" s="7"/>
      <c r="S35" s="7">
        <v>2388760</v>
      </c>
    </row>
    <row r="36" spans="1:19" ht="21" x14ac:dyDescent="0.55000000000000004">
      <c r="A36" s="2" t="s">
        <v>137</v>
      </c>
      <c r="C36" s="4" t="s">
        <v>138</v>
      </c>
      <c r="E36" s="7">
        <v>276655</v>
      </c>
      <c r="F36" s="7"/>
      <c r="G36" s="7">
        <v>165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f>45648075-11048</f>
        <v>45637027</v>
      </c>
      <c r="P36" s="7"/>
      <c r="Q36" s="7">
        <v>0</v>
      </c>
      <c r="R36" s="7"/>
      <c r="S36" s="7">
        <f>45648075+13952</f>
        <v>45662027</v>
      </c>
    </row>
    <row r="37" spans="1:19" ht="19.5" thickBot="1" x14ac:dyDescent="0.5">
      <c r="C37" s="4"/>
      <c r="E37" s="8">
        <f>SUM(E8:E36)</f>
        <v>184940593</v>
      </c>
      <c r="F37" s="7"/>
      <c r="G37" s="8">
        <f>SUM(G8:G36)</f>
        <v>74162</v>
      </c>
      <c r="H37" s="7"/>
      <c r="I37" s="8">
        <f>SUM(I8:I36)</f>
        <v>0</v>
      </c>
      <c r="J37" s="7"/>
      <c r="K37" s="8">
        <f>SUM(K8:K36)</f>
        <v>0</v>
      </c>
      <c r="L37" s="7"/>
      <c r="M37" s="8">
        <f>SUM(M8:M36)</f>
        <v>0</v>
      </c>
      <c r="N37" s="7"/>
      <c r="O37" s="8">
        <f>SUM(O8:O36)</f>
        <v>120952091848</v>
      </c>
      <c r="P37" s="7"/>
      <c r="Q37" s="8">
        <f>SUM(Q8:Q36)</f>
        <v>1232134987</v>
      </c>
      <c r="R37" s="7"/>
      <c r="S37" s="8">
        <f>SUM(S8:S36)</f>
        <v>119719981861</v>
      </c>
    </row>
    <row r="38" spans="1:19" ht="19.5" thickTop="1" x14ac:dyDescent="0.45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45"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x14ac:dyDescent="0.45"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x14ac:dyDescent="0.45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45"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45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45"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45"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x14ac:dyDescent="0.45"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Z57"/>
  <sheetViews>
    <sheetView rightToLeft="1" view="pageBreakPreview" topLeftCell="A49" zoomScaleNormal="85" zoomScaleSheetLayoutView="100" workbookViewId="0">
      <selection activeCell="A3" sqref="A3:Q3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6" ht="30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6" ht="30" x14ac:dyDescent="0.45">
      <c r="A3" s="27" t="s">
        <v>91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26" ht="30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26" ht="30" x14ac:dyDescent="0.45">
      <c r="A6" s="25" t="s">
        <v>3</v>
      </c>
      <c r="C6" s="26" t="s">
        <v>93</v>
      </c>
      <c r="D6" s="26" t="s">
        <v>93</v>
      </c>
      <c r="E6" s="26" t="s">
        <v>93</v>
      </c>
      <c r="F6" s="26" t="s">
        <v>93</v>
      </c>
      <c r="G6" s="26" t="s">
        <v>93</v>
      </c>
      <c r="H6" s="26" t="s">
        <v>93</v>
      </c>
      <c r="I6" s="26" t="s">
        <v>93</v>
      </c>
      <c r="K6" s="26" t="s">
        <v>94</v>
      </c>
      <c r="L6" s="26" t="s">
        <v>94</v>
      </c>
      <c r="M6" s="26" t="s">
        <v>94</v>
      </c>
      <c r="N6" s="26" t="s">
        <v>94</v>
      </c>
      <c r="O6" s="26" t="s">
        <v>94</v>
      </c>
      <c r="P6" s="26" t="s">
        <v>94</v>
      </c>
      <c r="Q6" s="26" t="s">
        <v>94</v>
      </c>
    </row>
    <row r="7" spans="1:26" ht="71.25" customHeight="1" x14ac:dyDescent="0.45">
      <c r="A7" s="26" t="s">
        <v>3</v>
      </c>
      <c r="C7" s="26" t="s">
        <v>7</v>
      </c>
      <c r="E7" s="26" t="s">
        <v>139</v>
      </c>
      <c r="G7" s="26" t="s">
        <v>140</v>
      </c>
      <c r="I7" s="29" t="s">
        <v>141</v>
      </c>
      <c r="K7" s="26" t="s">
        <v>7</v>
      </c>
      <c r="M7" s="26" t="s">
        <v>139</v>
      </c>
      <c r="O7" s="26" t="s">
        <v>140</v>
      </c>
      <c r="Q7" s="29" t="s">
        <v>141</v>
      </c>
    </row>
    <row r="8" spans="1:26" ht="21" x14ac:dyDescent="0.55000000000000004">
      <c r="A8" s="2" t="s">
        <v>32</v>
      </c>
      <c r="C8" s="7">
        <v>2895286</v>
      </c>
      <c r="D8" s="7"/>
      <c r="E8" s="7">
        <v>17527379604</v>
      </c>
      <c r="F8" s="7"/>
      <c r="G8" s="7">
        <v>15412006203</v>
      </c>
      <c r="H8" s="7"/>
      <c r="I8" s="7">
        <v>2115373401</v>
      </c>
      <c r="J8" s="7"/>
      <c r="K8" s="7">
        <v>2895286</v>
      </c>
      <c r="L8" s="7"/>
      <c r="M8" s="7">
        <v>17527379604</v>
      </c>
      <c r="N8" s="7"/>
      <c r="O8" s="7">
        <v>21210865236</v>
      </c>
      <c r="P8" s="7"/>
      <c r="Q8" s="7">
        <v>-3683485631</v>
      </c>
      <c r="R8" s="14"/>
      <c r="S8" s="14"/>
      <c r="T8" s="14"/>
      <c r="U8" s="14"/>
      <c r="V8" s="14"/>
      <c r="W8" s="14"/>
      <c r="X8" s="14"/>
      <c r="Y8" s="14"/>
      <c r="Z8" s="14"/>
    </row>
    <row r="9" spans="1:26" ht="21" x14ac:dyDescent="0.55000000000000004">
      <c r="A9" s="2" t="s">
        <v>29</v>
      </c>
      <c r="C9" s="7">
        <v>876920</v>
      </c>
      <c r="D9" s="7"/>
      <c r="E9" s="7">
        <v>20275796102</v>
      </c>
      <c r="F9" s="7"/>
      <c r="G9" s="7">
        <v>21644368754</v>
      </c>
      <c r="H9" s="7"/>
      <c r="I9" s="7">
        <v>-1368572651</v>
      </c>
      <c r="J9" s="7"/>
      <c r="K9" s="7">
        <v>876920</v>
      </c>
      <c r="L9" s="7"/>
      <c r="M9" s="7">
        <v>20275796102</v>
      </c>
      <c r="N9" s="7"/>
      <c r="O9" s="7">
        <v>21822029487</v>
      </c>
      <c r="P9" s="7"/>
      <c r="Q9" s="7">
        <v>-1546233384</v>
      </c>
      <c r="R9" s="14"/>
      <c r="S9" s="14"/>
      <c r="T9" s="14"/>
      <c r="U9" s="14"/>
      <c r="V9" s="14"/>
      <c r="W9" s="14"/>
      <c r="X9" s="14"/>
      <c r="Y9" s="14"/>
      <c r="Z9" s="14"/>
    </row>
    <row r="10" spans="1:26" ht="21" x14ac:dyDescent="0.55000000000000004">
      <c r="A10" s="2" t="s">
        <v>31</v>
      </c>
      <c r="C10" s="7">
        <v>1178091</v>
      </c>
      <c r="D10" s="7"/>
      <c r="E10" s="7">
        <v>26934871246</v>
      </c>
      <c r="F10" s="7"/>
      <c r="G10" s="7">
        <v>31279583086</v>
      </c>
      <c r="H10" s="7"/>
      <c r="I10" s="7">
        <v>-4344711839</v>
      </c>
      <c r="J10" s="7"/>
      <c r="K10" s="7">
        <v>1178091</v>
      </c>
      <c r="L10" s="7"/>
      <c r="M10" s="7">
        <v>26934871246</v>
      </c>
      <c r="N10" s="7"/>
      <c r="O10" s="7">
        <v>18835318908</v>
      </c>
      <c r="P10" s="7"/>
      <c r="Q10" s="7">
        <v>8099552338</v>
      </c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" x14ac:dyDescent="0.55000000000000004">
      <c r="A11" s="2" t="s">
        <v>59</v>
      </c>
      <c r="C11" s="7">
        <v>3600000</v>
      </c>
      <c r="D11" s="7"/>
      <c r="E11" s="7">
        <v>42384701520</v>
      </c>
      <c r="F11" s="7"/>
      <c r="G11" s="7">
        <v>43336527514</v>
      </c>
      <c r="H11" s="7"/>
      <c r="I11" s="7">
        <v>-951825994</v>
      </c>
      <c r="J11" s="7"/>
      <c r="K11" s="7">
        <v>3600000</v>
      </c>
      <c r="L11" s="7"/>
      <c r="M11" s="7">
        <v>42384701520</v>
      </c>
      <c r="N11" s="7"/>
      <c r="O11" s="7">
        <v>43336527514</v>
      </c>
      <c r="P11" s="7"/>
      <c r="Q11" s="7">
        <v>-951825994</v>
      </c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1" x14ac:dyDescent="0.55000000000000004">
      <c r="A12" s="2" t="s">
        <v>54</v>
      </c>
      <c r="C12" s="7">
        <v>1756700</v>
      </c>
      <c r="D12" s="7"/>
      <c r="E12" s="7">
        <v>40984431993</v>
      </c>
      <c r="F12" s="7"/>
      <c r="G12" s="7">
        <v>42992616773</v>
      </c>
      <c r="H12" s="7"/>
      <c r="I12" s="7">
        <v>-2008184779</v>
      </c>
      <c r="J12" s="7"/>
      <c r="K12" s="7">
        <v>1756700</v>
      </c>
      <c r="L12" s="7"/>
      <c r="M12" s="7">
        <v>40984431993</v>
      </c>
      <c r="N12" s="7"/>
      <c r="O12" s="7">
        <v>28334923852</v>
      </c>
      <c r="P12" s="7"/>
      <c r="Q12" s="7">
        <v>12649508141</v>
      </c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1" x14ac:dyDescent="0.55000000000000004">
      <c r="A13" s="2" t="s">
        <v>58</v>
      </c>
      <c r="C13" s="7">
        <v>2895286</v>
      </c>
      <c r="D13" s="7"/>
      <c r="E13" s="7">
        <v>20405438652</v>
      </c>
      <c r="F13" s="7"/>
      <c r="G13" s="7">
        <v>18290065251</v>
      </c>
      <c r="H13" s="7"/>
      <c r="I13" s="7">
        <v>2115373401</v>
      </c>
      <c r="J13" s="7"/>
      <c r="K13" s="7">
        <v>2895286</v>
      </c>
      <c r="L13" s="7"/>
      <c r="M13" s="7">
        <v>20405438652</v>
      </c>
      <c r="N13" s="7"/>
      <c r="O13" s="7">
        <v>24107412804</v>
      </c>
      <c r="P13" s="7"/>
      <c r="Q13" s="7">
        <v>-3701974151</v>
      </c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1" x14ac:dyDescent="0.55000000000000004">
      <c r="A14" s="2" t="s">
        <v>50</v>
      </c>
      <c r="C14" s="7">
        <v>7600000</v>
      </c>
      <c r="D14" s="7"/>
      <c r="E14" s="7">
        <v>22966531200</v>
      </c>
      <c r="F14" s="7"/>
      <c r="G14" s="7">
        <v>25180081740</v>
      </c>
      <c r="H14" s="7"/>
      <c r="I14" s="7">
        <v>-2213550540</v>
      </c>
      <c r="J14" s="7"/>
      <c r="K14" s="7">
        <v>7600000</v>
      </c>
      <c r="L14" s="7"/>
      <c r="M14" s="7">
        <v>22966531200</v>
      </c>
      <c r="N14" s="7"/>
      <c r="O14" s="7">
        <v>29921290784</v>
      </c>
      <c r="P14" s="7"/>
      <c r="Q14" s="7">
        <v>-6954759584</v>
      </c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1" x14ac:dyDescent="0.55000000000000004">
      <c r="A15" s="2" t="s">
        <v>23</v>
      </c>
      <c r="C15" s="7">
        <v>800000</v>
      </c>
      <c r="D15" s="7"/>
      <c r="E15" s="7">
        <v>27886681080</v>
      </c>
      <c r="F15" s="7"/>
      <c r="G15" s="7">
        <v>30179483911</v>
      </c>
      <c r="H15" s="7"/>
      <c r="I15" s="7">
        <v>-2292802831</v>
      </c>
      <c r="J15" s="7"/>
      <c r="K15" s="7">
        <v>800000</v>
      </c>
      <c r="L15" s="7"/>
      <c r="M15" s="7">
        <v>27886681080</v>
      </c>
      <c r="N15" s="7"/>
      <c r="O15" s="7">
        <v>26749947356</v>
      </c>
      <c r="P15" s="7"/>
      <c r="Q15" s="7">
        <v>1136733724</v>
      </c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1" x14ac:dyDescent="0.55000000000000004">
      <c r="A16" s="2" t="s">
        <v>22</v>
      </c>
      <c r="C16" s="7">
        <v>2517301</v>
      </c>
      <c r="D16" s="7"/>
      <c r="E16" s="7">
        <v>14263241436</v>
      </c>
      <c r="F16" s="7"/>
      <c r="G16" s="7">
        <v>13526071922</v>
      </c>
      <c r="H16" s="7"/>
      <c r="I16" s="7">
        <v>737169514</v>
      </c>
      <c r="J16" s="7"/>
      <c r="K16" s="7">
        <v>2517301</v>
      </c>
      <c r="L16" s="7"/>
      <c r="M16" s="7">
        <v>14263241436</v>
      </c>
      <c r="N16" s="7"/>
      <c r="O16" s="7">
        <v>12834749490</v>
      </c>
      <c r="P16" s="7"/>
      <c r="Q16" s="7">
        <v>1428491946</v>
      </c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1" x14ac:dyDescent="0.55000000000000004">
      <c r="A17" s="2" t="s">
        <v>21</v>
      </c>
      <c r="C17" s="7">
        <v>10400000</v>
      </c>
      <c r="D17" s="7"/>
      <c r="E17" s="7">
        <v>37124188920</v>
      </c>
      <c r="F17" s="7"/>
      <c r="G17" s="7">
        <v>40783883400</v>
      </c>
      <c r="H17" s="7"/>
      <c r="I17" s="7">
        <v>-3659694480</v>
      </c>
      <c r="J17" s="7"/>
      <c r="K17" s="7">
        <v>10400000</v>
      </c>
      <c r="L17" s="7"/>
      <c r="M17" s="7">
        <v>37124188920</v>
      </c>
      <c r="N17" s="7"/>
      <c r="O17" s="7">
        <v>49716785822</v>
      </c>
      <c r="P17" s="7"/>
      <c r="Q17" s="7">
        <v>-12592596902</v>
      </c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1" x14ac:dyDescent="0.55000000000000004">
      <c r="A18" s="2" t="s">
        <v>20</v>
      </c>
      <c r="C18" s="7">
        <v>550000</v>
      </c>
      <c r="D18" s="7"/>
      <c r="E18" s="7">
        <v>62559840915</v>
      </c>
      <c r="F18" s="7"/>
      <c r="G18" s="7">
        <v>60586154640</v>
      </c>
      <c r="H18" s="7"/>
      <c r="I18" s="7">
        <v>1973686275</v>
      </c>
      <c r="J18" s="7"/>
      <c r="K18" s="7">
        <v>550000</v>
      </c>
      <c r="L18" s="7"/>
      <c r="M18" s="7">
        <v>62559840915</v>
      </c>
      <c r="N18" s="7"/>
      <c r="O18" s="7">
        <v>49646794857</v>
      </c>
      <c r="P18" s="7"/>
      <c r="Q18" s="7">
        <v>12913046058</v>
      </c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1" x14ac:dyDescent="0.55000000000000004">
      <c r="A19" s="2" t="s">
        <v>48</v>
      </c>
      <c r="C19" s="7">
        <v>534256</v>
      </c>
      <c r="D19" s="7"/>
      <c r="E19" s="7">
        <v>42502106459</v>
      </c>
      <c r="F19" s="7"/>
      <c r="G19" s="7">
        <v>41568397794</v>
      </c>
      <c r="H19" s="7"/>
      <c r="I19" s="7">
        <v>933708665</v>
      </c>
      <c r="J19" s="7"/>
      <c r="K19" s="7">
        <v>534256</v>
      </c>
      <c r="L19" s="7"/>
      <c r="M19" s="7">
        <v>42502106459</v>
      </c>
      <c r="N19" s="7"/>
      <c r="O19" s="7">
        <v>39859780545</v>
      </c>
      <c r="P19" s="7"/>
      <c r="Q19" s="7">
        <v>2642325914</v>
      </c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1" x14ac:dyDescent="0.55000000000000004">
      <c r="A20" s="2" t="s">
        <v>52</v>
      </c>
      <c r="C20" s="7">
        <v>3249489</v>
      </c>
      <c r="D20" s="7"/>
      <c r="E20" s="7">
        <v>101911375751</v>
      </c>
      <c r="F20" s="7"/>
      <c r="G20" s="7">
        <v>113798344460</v>
      </c>
      <c r="H20" s="7"/>
      <c r="I20" s="7">
        <v>-11886968708</v>
      </c>
      <c r="J20" s="7"/>
      <c r="K20" s="7">
        <v>3249489</v>
      </c>
      <c r="L20" s="7"/>
      <c r="M20" s="7">
        <v>101911375751</v>
      </c>
      <c r="N20" s="7"/>
      <c r="O20" s="7">
        <v>75714822355</v>
      </c>
      <c r="P20" s="7"/>
      <c r="Q20" s="7">
        <v>26196553396</v>
      </c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1" x14ac:dyDescent="0.55000000000000004">
      <c r="A21" s="2" t="s">
        <v>15</v>
      </c>
      <c r="C21" s="7">
        <v>10150000</v>
      </c>
      <c r="D21" s="7"/>
      <c r="E21" s="7">
        <v>74400765705</v>
      </c>
      <c r="F21" s="7"/>
      <c r="G21" s="7">
        <v>72554367532</v>
      </c>
      <c r="H21" s="7"/>
      <c r="I21" s="7">
        <v>1846398173</v>
      </c>
      <c r="J21" s="7"/>
      <c r="K21" s="7">
        <v>10150000</v>
      </c>
      <c r="L21" s="7"/>
      <c r="M21" s="7">
        <v>74400765705</v>
      </c>
      <c r="N21" s="7"/>
      <c r="O21" s="7">
        <v>108476984663</v>
      </c>
      <c r="P21" s="7"/>
      <c r="Q21" s="7">
        <v>-34076218958</v>
      </c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1" x14ac:dyDescent="0.55000000000000004">
      <c r="A22" s="2" t="s">
        <v>47</v>
      </c>
      <c r="C22" s="7">
        <v>1000000</v>
      </c>
      <c r="D22" s="7"/>
      <c r="E22" s="7">
        <v>47495709000</v>
      </c>
      <c r="F22" s="7"/>
      <c r="G22" s="7">
        <v>46601064000</v>
      </c>
      <c r="H22" s="7"/>
      <c r="I22" s="7">
        <v>894645000</v>
      </c>
      <c r="J22" s="7"/>
      <c r="K22" s="7">
        <v>1000000</v>
      </c>
      <c r="L22" s="7"/>
      <c r="M22" s="7">
        <v>47495709000</v>
      </c>
      <c r="N22" s="7"/>
      <c r="O22" s="7">
        <v>38127974847</v>
      </c>
      <c r="P22" s="7"/>
      <c r="Q22" s="7">
        <v>9367734153</v>
      </c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1" x14ac:dyDescent="0.55000000000000004">
      <c r="A23" s="2" t="s">
        <v>18</v>
      </c>
      <c r="C23" s="7">
        <v>12633065</v>
      </c>
      <c r="D23" s="7"/>
      <c r="E23" s="7">
        <v>96168384899</v>
      </c>
      <c r="F23" s="7"/>
      <c r="G23" s="7">
        <v>133415111148</v>
      </c>
      <c r="H23" s="7"/>
      <c r="I23" s="7">
        <v>-37246726248</v>
      </c>
      <c r="J23" s="7"/>
      <c r="K23" s="7">
        <v>12633065</v>
      </c>
      <c r="L23" s="7"/>
      <c r="M23" s="7">
        <v>96168384899</v>
      </c>
      <c r="N23" s="7"/>
      <c r="O23" s="7">
        <v>191620970137</v>
      </c>
      <c r="P23" s="7"/>
      <c r="Q23" s="7">
        <v>-95452585237</v>
      </c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1" x14ac:dyDescent="0.55000000000000004">
      <c r="A24" s="2" t="s">
        <v>27</v>
      </c>
      <c r="C24" s="7">
        <v>2400000</v>
      </c>
      <c r="D24" s="7"/>
      <c r="E24" s="7">
        <v>25741918800</v>
      </c>
      <c r="F24" s="7"/>
      <c r="G24" s="7">
        <v>30687516360</v>
      </c>
      <c r="H24" s="7"/>
      <c r="I24" s="7">
        <v>-4945597560</v>
      </c>
      <c r="J24" s="7"/>
      <c r="K24" s="7">
        <v>2400000</v>
      </c>
      <c r="L24" s="7"/>
      <c r="M24" s="7">
        <v>25741918800</v>
      </c>
      <c r="N24" s="7"/>
      <c r="O24" s="7">
        <v>35140846869</v>
      </c>
      <c r="P24" s="7"/>
      <c r="Q24" s="7">
        <v>-9398928069</v>
      </c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1" x14ac:dyDescent="0.55000000000000004">
      <c r="A25" s="2" t="s">
        <v>35</v>
      </c>
      <c r="C25" s="7">
        <v>1394767</v>
      </c>
      <c r="D25" s="7"/>
      <c r="E25" s="7">
        <v>8275828305</v>
      </c>
      <c r="F25" s="7"/>
      <c r="G25" s="7">
        <v>6125416226</v>
      </c>
      <c r="H25" s="7"/>
      <c r="I25" s="7">
        <v>2150412079</v>
      </c>
      <c r="J25" s="7"/>
      <c r="K25" s="7">
        <v>1394767</v>
      </c>
      <c r="L25" s="7"/>
      <c r="M25" s="7">
        <v>8275828305</v>
      </c>
      <c r="N25" s="7"/>
      <c r="O25" s="7">
        <v>4652979484</v>
      </c>
      <c r="P25" s="7"/>
      <c r="Q25" s="7">
        <v>3622848821</v>
      </c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1" x14ac:dyDescent="0.55000000000000004">
      <c r="A26" s="2" t="s">
        <v>24</v>
      </c>
      <c r="C26" s="7">
        <v>325402</v>
      </c>
      <c r="D26" s="7"/>
      <c r="E26" s="7">
        <v>6641400998</v>
      </c>
      <c r="F26" s="7"/>
      <c r="G26" s="7">
        <v>4792470153</v>
      </c>
      <c r="H26" s="7"/>
      <c r="I26" s="7">
        <v>1848930845</v>
      </c>
      <c r="J26" s="7"/>
      <c r="K26" s="7">
        <v>325402</v>
      </c>
      <c r="L26" s="7"/>
      <c r="M26" s="7">
        <v>6641400998</v>
      </c>
      <c r="N26" s="7"/>
      <c r="O26" s="7">
        <v>2485071656</v>
      </c>
      <c r="P26" s="7"/>
      <c r="Q26" s="7">
        <v>4156329342</v>
      </c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1" x14ac:dyDescent="0.55000000000000004">
      <c r="A27" s="2" t="s">
        <v>46</v>
      </c>
      <c r="C27" s="7">
        <v>303736</v>
      </c>
      <c r="D27" s="7"/>
      <c r="E27" s="7">
        <v>9856464722</v>
      </c>
      <c r="F27" s="7"/>
      <c r="G27" s="7">
        <v>14452107235</v>
      </c>
      <c r="H27" s="7"/>
      <c r="I27" s="7">
        <v>-4595642512</v>
      </c>
      <c r="J27" s="7"/>
      <c r="K27" s="7">
        <v>303736</v>
      </c>
      <c r="L27" s="7"/>
      <c r="M27" s="7">
        <v>9856464722</v>
      </c>
      <c r="N27" s="7"/>
      <c r="O27" s="7">
        <v>6171439382</v>
      </c>
      <c r="P27" s="7"/>
      <c r="Q27" s="7">
        <v>3685025340</v>
      </c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1" x14ac:dyDescent="0.55000000000000004">
      <c r="A28" s="2" t="s">
        <v>60</v>
      </c>
      <c r="C28" s="7">
        <v>38137</v>
      </c>
      <c r="D28" s="7"/>
      <c r="E28" s="7">
        <v>26537059</v>
      </c>
      <c r="F28" s="7"/>
      <c r="G28" s="7">
        <v>26720136</v>
      </c>
      <c r="H28" s="7"/>
      <c r="I28" s="7">
        <v>-183076</v>
      </c>
      <c r="J28" s="7"/>
      <c r="K28" s="7">
        <v>38137</v>
      </c>
      <c r="L28" s="7"/>
      <c r="M28" s="7">
        <v>26537059</v>
      </c>
      <c r="N28" s="7"/>
      <c r="O28" s="7">
        <v>26720136</v>
      </c>
      <c r="P28" s="7"/>
      <c r="Q28" s="7">
        <v>-183076</v>
      </c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1" x14ac:dyDescent="0.55000000000000004">
      <c r="A29" s="2" t="s">
        <v>61</v>
      </c>
      <c r="C29" s="7">
        <v>25453</v>
      </c>
      <c r="D29" s="7"/>
      <c r="E29" s="7">
        <v>25301554</v>
      </c>
      <c r="F29" s="7"/>
      <c r="G29" s="7">
        <v>25476109</v>
      </c>
      <c r="H29" s="7"/>
      <c r="I29" s="7">
        <v>-174554</v>
      </c>
      <c r="J29" s="7"/>
      <c r="K29" s="7">
        <v>25453</v>
      </c>
      <c r="L29" s="7"/>
      <c r="M29" s="7">
        <v>25301554</v>
      </c>
      <c r="N29" s="7"/>
      <c r="O29" s="7">
        <v>25476109</v>
      </c>
      <c r="P29" s="7"/>
      <c r="Q29" s="7">
        <v>-174554</v>
      </c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1" x14ac:dyDescent="0.55000000000000004">
      <c r="A30" s="2" t="s">
        <v>55</v>
      </c>
      <c r="C30" s="7">
        <v>2600000</v>
      </c>
      <c r="D30" s="7"/>
      <c r="E30" s="7">
        <v>19435665600</v>
      </c>
      <c r="F30" s="7"/>
      <c r="G30" s="7">
        <v>21063919500</v>
      </c>
      <c r="H30" s="7"/>
      <c r="I30" s="7">
        <v>-1628253900</v>
      </c>
      <c r="J30" s="7"/>
      <c r="K30" s="7">
        <v>2600000</v>
      </c>
      <c r="L30" s="7"/>
      <c r="M30" s="7">
        <v>19435665600</v>
      </c>
      <c r="N30" s="7"/>
      <c r="O30" s="7">
        <v>24746380049</v>
      </c>
      <c r="P30" s="7"/>
      <c r="Q30" s="7">
        <v>-5310714449</v>
      </c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1" x14ac:dyDescent="0.55000000000000004">
      <c r="A31" s="2" t="s">
        <v>38</v>
      </c>
      <c r="C31" s="7">
        <v>334132</v>
      </c>
      <c r="D31" s="7"/>
      <c r="E31" s="7">
        <v>2647186999</v>
      </c>
      <c r="F31" s="7"/>
      <c r="G31" s="7">
        <v>2733544417</v>
      </c>
      <c r="H31" s="7"/>
      <c r="I31" s="7">
        <v>-86357417</v>
      </c>
      <c r="J31" s="7"/>
      <c r="K31" s="7">
        <v>334132</v>
      </c>
      <c r="L31" s="7"/>
      <c r="M31" s="7">
        <v>2647186999</v>
      </c>
      <c r="N31" s="7"/>
      <c r="O31" s="7">
        <v>2342590065</v>
      </c>
      <c r="P31" s="7"/>
      <c r="Q31" s="7">
        <v>304596934</v>
      </c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1" x14ac:dyDescent="0.55000000000000004">
      <c r="A32" s="2" t="s">
        <v>25</v>
      </c>
      <c r="C32" s="7">
        <v>1274927</v>
      </c>
      <c r="D32" s="7"/>
      <c r="E32" s="7">
        <v>17071085753</v>
      </c>
      <c r="F32" s="7"/>
      <c r="G32" s="7">
        <v>16754250457</v>
      </c>
      <c r="H32" s="7"/>
      <c r="I32" s="7">
        <v>316835296</v>
      </c>
      <c r="J32" s="7"/>
      <c r="K32" s="7">
        <v>1274927</v>
      </c>
      <c r="L32" s="7"/>
      <c r="M32" s="7">
        <v>17071085753</v>
      </c>
      <c r="N32" s="7"/>
      <c r="O32" s="7">
        <v>13966402491</v>
      </c>
      <c r="P32" s="7"/>
      <c r="Q32" s="7">
        <v>3104683262</v>
      </c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1" x14ac:dyDescent="0.55000000000000004">
      <c r="A33" s="2" t="s">
        <v>17</v>
      </c>
      <c r="C33" s="7">
        <v>5602409</v>
      </c>
      <c r="D33" s="7"/>
      <c r="E33" s="7">
        <v>18210874159</v>
      </c>
      <c r="F33" s="7"/>
      <c r="G33" s="7">
        <v>20950858895</v>
      </c>
      <c r="H33" s="7"/>
      <c r="I33" s="7">
        <v>-2739984735</v>
      </c>
      <c r="J33" s="7"/>
      <c r="K33" s="7">
        <v>5602409</v>
      </c>
      <c r="L33" s="7"/>
      <c r="M33" s="7">
        <v>18210874159</v>
      </c>
      <c r="N33" s="7"/>
      <c r="O33" s="7">
        <v>29524340617</v>
      </c>
      <c r="P33" s="7"/>
      <c r="Q33" s="7">
        <v>-11313466457</v>
      </c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1" x14ac:dyDescent="0.55000000000000004">
      <c r="A34" s="2" t="s">
        <v>40</v>
      </c>
      <c r="C34" s="7">
        <v>6000000</v>
      </c>
      <c r="D34" s="7"/>
      <c r="E34" s="7">
        <v>112665627000</v>
      </c>
      <c r="F34" s="7"/>
      <c r="G34" s="7">
        <v>118749213000</v>
      </c>
      <c r="H34" s="7"/>
      <c r="I34" s="7">
        <v>-6083586000</v>
      </c>
      <c r="J34" s="7"/>
      <c r="K34" s="7">
        <v>6000000</v>
      </c>
      <c r="L34" s="7"/>
      <c r="M34" s="7">
        <v>112665627000</v>
      </c>
      <c r="N34" s="7"/>
      <c r="O34" s="7">
        <v>85405457134</v>
      </c>
      <c r="P34" s="7"/>
      <c r="Q34" s="7">
        <v>27260169866</v>
      </c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1" x14ac:dyDescent="0.55000000000000004">
      <c r="A35" s="2" t="s">
        <v>39</v>
      </c>
      <c r="C35" s="7">
        <v>15735187</v>
      </c>
      <c r="D35" s="7"/>
      <c r="E35" s="7">
        <v>158449029516</v>
      </c>
      <c r="F35" s="7"/>
      <c r="G35" s="7">
        <v>178626645318</v>
      </c>
      <c r="H35" s="7"/>
      <c r="I35" s="7">
        <v>-20177615801</v>
      </c>
      <c r="J35" s="7"/>
      <c r="K35" s="7">
        <v>15735187</v>
      </c>
      <c r="L35" s="7"/>
      <c r="M35" s="7">
        <v>158449029516</v>
      </c>
      <c r="N35" s="7"/>
      <c r="O35" s="7">
        <v>233733236801</v>
      </c>
      <c r="P35" s="7"/>
      <c r="Q35" s="7">
        <v>-75284207284</v>
      </c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1" x14ac:dyDescent="0.55000000000000004">
      <c r="A36" s="2" t="s">
        <v>41</v>
      </c>
      <c r="C36" s="7">
        <v>10000000</v>
      </c>
      <c r="D36" s="7"/>
      <c r="E36" s="7">
        <v>144336060000</v>
      </c>
      <c r="F36" s="7"/>
      <c r="G36" s="7">
        <v>170459383976</v>
      </c>
      <c r="H36" s="7"/>
      <c r="I36" s="7">
        <v>-26123323976</v>
      </c>
      <c r="J36" s="7"/>
      <c r="K36" s="7">
        <v>10000000</v>
      </c>
      <c r="L36" s="7"/>
      <c r="M36" s="7">
        <v>144336060000</v>
      </c>
      <c r="N36" s="7"/>
      <c r="O36" s="7">
        <v>145567828522</v>
      </c>
      <c r="P36" s="7"/>
      <c r="Q36" s="7">
        <v>-1231768522</v>
      </c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1" x14ac:dyDescent="0.55000000000000004">
      <c r="A37" s="2" t="s">
        <v>57</v>
      </c>
      <c r="C37" s="7">
        <v>4000000</v>
      </c>
      <c r="D37" s="7"/>
      <c r="E37" s="7">
        <v>52843698000</v>
      </c>
      <c r="F37" s="7"/>
      <c r="G37" s="7">
        <v>53797986000</v>
      </c>
      <c r="H37" s="7"/>
      <c r="I37" s="7">
        <v>-954288000</v>
      </c>
      <c r="J37" s="7"/>
      <c r="K37" s="7">
        <v>4000000</v>
      </c>
      <c r="L37" s="7"/>
      <c r="M37" s="7">
        <v>52843698000</v>
      </c>
      <c r="N37" s="7"/>
      <c r="O37" s="7">
        <v>63221580001</v>
      </c>
      <c r="P37" s="7"/>
      <c r="Q37" s="7">
        <v>-10377882001</v>
      </c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1" x14ac:dyDescent="0.55000000000000004">
      <c r="A38" s="2" t="s">
        <v>51</v>
      </c>
      <c r="C38" s="7">
        <v>45631189</v>
      </c>
      <c r="D38" s="7"/>
      <c r="E38" s="7">
        <v>95981090128</v>
      </c>
      <c r="F38" s="7"/>
      <c r="G38" s="7">
        <v>79424805677</v>
      </c>
      <c r="H38" s="7"/>
      <c r="I38" s="7">
        <v>16556284451</v>
      </c>
      <c r="J38" s="7"/>
      <c r="K38" s="7">
        <v>45631189</v>
      </c>
      <c r="L38" s="7"/>
      <c r="M38" s="7">
        <v>95981090128</v>
      </c>
      <c r="N38" s="7"/>
      <c r="O38" s="7">
        <v>93003740469</v>
      </c>
      <c r="P38" s="7"/>
      <c r="Q38" s="7">
        <v>2977349659</v>
      </c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1" x14ac:dyDescent="0.55000000000000004">
      <c r="A39" s="2" t="s">
        <v>37</v>
      </c>
      <c r="C39" s="7">
        <v>7100000</v>
      </c>
      <c r="D39" s="7"/>
      <c r="E39" s="7">
        <v>58649944050</v>
      </c>
      <c r="F39" s="7"/>
      <c r="G39" s="7">
        <v>63449217450</v>
      </c>
      <c r="H39" s="7"/>
      <c r="I39" s="7">
        <v>-4799273400</v>
      </c>
      <c r="J39" s="7"/>
      <c r="K39" s="7">
        <v>7100000</v>
      </c>
      <c r="L39" s="7"/>
      <c r="M39" s="7">
        <v>58649944050</v>
      </c>
      <c r="N39" s="7"/>
      <c r="O39" s="7">
        <v>71001015299</v>
      </c>
      <c r="P39" s="7"/>
      <c r="Q39" s="7">
        <v>-12351071249</v>
      </c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1" x14ac:dyDescent="0.55000000000000004">
      <c r="A40" s="2" t="s">
        <v>34</v>
      </c>
      <c r="C40" s="7">
        <v>1491627</v>
      </c>
      <c r="D40" s="7"/>
      <c r="E40" s="7">
        <v>31404683533</v>
      </c>
      <c r="F40" s="7"/>
      <c r="G40" s="7">
        <v>28498489967</v>
      </c>
      <c r="H40" s="7"/>
      <c r="I40" s="7">
        <v>2906193566</v>
      </c>
      <c r="J40" s="7"/>
      <c r="K40" s="7">
        <v>1491627</v>
      </c>
      <c r="L40" s="7"/>
      <c r="M40" s="7">
        <v>31404683533</v>
      </c>
      <c r="N40" s="7"/>
      <c r="O40" s="7">
        <v>31101470011</v>
      </c>
      <c r="P40" s="7"/>
      <c r="Q40" s="7">
        <v>303213522</v>
      </c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21" x14ac:dyDescent="0.55000000000000004">
      <c r="A41" s="2" t="s">
        <v>44</v>
      </c>
      <c r="C41" s="7">
        <v>6460</v>
      </c>
      <c r="D41" s="7"/>
      <c r="E41" s="7">
        <v>158419959</v>
      </c>
      <c r="F41" s="7"/>
      <c r="G41" s="7">
        <v>157649371</v>
      </c>
      <c r="H41" s="7"/>
      <c r="I41" s="7">
        <v>770588</v>
      </c>
      <c r="J41" s="7"/>
      <c r="K41" s="7">
        <v>6460</v>
      </c>
      <c r="L41" s="7"/>
      <c r="M41" s="7">
        <v>158419959</v>
      </c>
      <c r="N41" s="7"/>
      <c r="O41" s="7">
        <v>176198356</v>
      </c>
      <c r="P41" s="7"/>
      <c r="Q41" s="7">
        <v>-17778396</v>
      </c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21" x14ac:dyDescent="0.55000000000000004">
      <c r="A42" s="2" t="s">
        <v>33</v>
      </c>
      <c r="C42" s="7">
        <v>1350000</v>
      </c>
      <c r="D42" s="7"/>
      <c r="E42" s="7">
        <v>57624084450</v>
      </c>
      <c r="F42" s="7"/>
      <c r="G42" s="7">
        <v>63340866000</v>
      </c>
      <c r="H42" s="7"/>
      <c r="I42" s="7">
        <v>-5716781550</v>
      </c>
      <c r="J42" s="7"/>
      <c r="K42" s="7">
        <v>1350000</v>
      </c>
      <c r="L42" s="7"/>
      <c r="M42" s="7">
        <v>57624084450</v>
      </c>
      <c r="N42" s="7"/>
      <c r="O42" s="7">
        <v>59566846886</v>
      </c>
      <c r="P42" s="7"/>
      <c r="Q42" s="7">
        <v>-1942762436</v>
      </c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21" x14ac:dyDescent="0.55000000000000004">
      <c r="A43" s="2" t="s">
        <v>42</v>
      </c>
      <c r="C43" s="7">
        <v>5140507</v>
      </c>
      <c r="D43" s="7"/>
      <c r="E43" s="7">
        <v>68677338016</v>
      </c>
      <c r="F43" s="7"/>
      <c r="G43" s="7">
        <v>77517501317</v>
      </c>
      <c r="H43" s="7"/>
      <c r="I43" s="7">
        <v>-8840163300</v>
      </c>
      <c r="J43" s="7"/>
      <c r="K43" s="7">
        <v>5140507</v>
      </c>
      <c r="L43" s="7"/>
      <c r="M43" s="7">
        <v>68677338016</v>
      </c>
      <c r="N43" s="7"/>
      <c r="O43" s="7">
        <v>80529442702</v>
      </c>
      <c r="P43" s="7"/>
      <c r="Q43" s="7">
        <v>-11852104685</v>
      </c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21" x14ac:dyDescent="0.55000000000000004">
      <c r="A44" s="2" t="s">
        <v>19</v>
      </c>
      <c r="C44" s="7">
        <v>3639777</v>
      </c>
      <c r="D44" s="7"/>
      <c r="E44" s="7">
        <v>118855252737</v>
      </c>
      <c r="F44" s="7"/>
      <c r="G44" s="7">
        <v>137669478436</v>
      </c>
      <c r="H44" s="7"/>
      <c r="I44" s="7">
        <v>-18814225698</v>
      </c>
      <c r="J44" s="7"/>
      <c r="K44" s="7">
        <v>3639777</v>
      </c>
      <c r="L44" s="7"/>
      <c r="M44" s="7">
        <v>118855252737</v>
      </c>
      <c r="N44" s="7"/>
      <c r="O44" s="7">
        <v>116246674984</v>
      </c>
      <c r="P44" s="7"/>
      <c r="Q44" s="7">
        <v>2608577753</v>
      </c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21" x14ac:dyDescent="0.55000000000000004">
      <c r="A45" s="2" t="s">
        <v>56</v>
      </c>
      <c r="C45" s="7">
        <v>3075286</v>
      </c>
      <c r="D45" s="7"/>
      <c r="E45" s="7">
        <v>86573901527</v>
      </c>
      <c r="F45" s="7"/>
      <c r="G45" s="7">
        <v>85687374993</v>
      </c>
      <c r="H45" s="7"/>
      <c r="I45" s="7">
        <v>886526534</v>
      </c>
      <c r="J45" s="7"/>
      <c r="K45" s="7">
        <v>3075286</v>
      </c>
      <c r="L45" s="7"/>
      <c r="M45" s="7">
        <v>86573901527</v>
      </c>
      <c r="N45" s="7"/>
      <c r="O45" s="7">
        <v>95474776600</v>
      </c>
      <c r="P45" s="7"/>
      <c r="Q45" s="7">
        <v>-8900875072</v>
      </c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21" x14ac:dyDescent="0.55000000000000004">
      <c r="A46" s="2" t="s">
        <v>49</v>
      </c>
      <c r="C46" s="7">
        <v>11200001</v>
      </c>
      <c r="D46" s="7"/>
      <c r="E46" s="7">
        <v>121130967615</v>
      </c>
      <c r="F46" s="7"/>
      <c r="G46" s="7">
        <v>118878230018</v>
      </c>
      <c r="H46" s="7"/>
      <c r="I46" s="7">
        <v>2252737597</v>
      </c>
      <c r="J46" s="7"/>
      <c r="K46" s="7">
        <v>11200001</v>
      </c>
      <c r="L46" s="7"/>
      <c r="M46" s="7">
        <v>121130967615</v>
      </c>
      <c r="N46" s="7"/>
      <c r="O46" s="7">
        <v>111771871819</v>
      </c>
      <c r="P46" s="7"/>
      <c r="Q46" s="7">
        <v>9359095796</v>
      </c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21" x14ac:dyDescent="0.55000000000000004">
      <c r="A47" s="2" t="s">
        <v>16</v>
      </c>
      <c r="C47" s="7">
        <v>6000000</v>
      </c>
      <c r="D47" s="7"/>
      <c r="E47" s="7">
        <v>18209007900</v>
      </c>
      <c r="F47" s="7"/>
      <c r="G47" s="7">
        <v>20892942900</v>
      </c>
      <c r="H47" s="7"/>
      <c r="I47" s="7">
        <v>-2683935000</v>
      </c>
      <c r="J47" s="7"/>
      <c r="K47" s="7">
        <v>6000000</v>
      </c>
      <c r="L47" s="7"/>
      <c r="M47" s="7">
        <v>18209007900</v>
      </c>
      <c r="N47" s="7"/>
      <c r="O47" s="7">
        <v>29165427149</v>
      </c>
      <c r="P47" s="7"/>
      <c r="Q47" s="7">
        <v>-10956419249</v>
      </c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21" x14ac:dyDescent="0.55000000000000004">
      <c r="A48" s="2" t="s">
        <v>45</v>
      </c>
      <c r="C48" s="7">
        <v>6951664</v>
      </c>
      <c r="D48" s="7"/>
      <c r="E48" s="7">
        <v>73594712031</v>
      </c>
      <c r="F48" s="7"/>
      <c r="G48" s="7">
        <v>85480430782</v>
      </c>
      <c r="H48" s="7"/>
      <c r="I48" s="7">
        <v>-11885718750</v>
      </c>
      <c r="J48" s="7"/>
      <c r="K48" s="7">
        <v>6951664</v>
      </c>
      <c r="L48" s="7"/>
      <c r="M48" s="7">
        <v>73594712031</v>
      </c>
      <c r="N48" s="7"/>
      <c r="O48" s="7">
        <v>91561496209</v>
      </c>
      <c r="P48" s="7"/>
      <c r="Q48" s="7">
        <v>-17966784177</v>
      </c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1" x14ac:dyDescent="0.55000000000000004">
      <c r="A49" s="2" t="s">
        <v>36</v>
      </c>
      <c r="C49" s="7">
        <v>4200000</v>
      </c>
      <c r="D49" s="7"/>
      <c r="E49" s="7">
        <v>59911393500</v>
      </c>
      <c r="F49" s="7"/>
      <c r="G49" s="7">
        <v>60704645400</v>
      </c>
      <c r="H49" s="7"/>
      <c r="I49" s="7">
        <v>-793251900</v>
      </c>
      <c r="J49" s="7"/>
      <c r="K49" s="7">
        <v>4200000</v>
      </c>
      <c r="L49" s="7"/>
      <c r="M49" s="7">
        <v>59911393500</v>
      </c>
      <c r="N49" s="7"/>
      <c r="O49" s="7">
        <v>60232444653</v>
      </c>
      <c r="P49" s="7"/>
      <c r="Q49" s="7">
        <v>-321051153</v>
      </c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21" x14ac:dyDescent="0.55000000000000004">
      <c r="A50" s="2" t="s">
        <v>28</v>
      </c>
      <c r="C50" s="7">
        <v>1420000</v>
      </c>
      <c r="D50" s="7"/>
      <c r="E50" s="7">
        <v>156080840274</v>
      </c>
      <c r="F50" s="7"/>
      <c r="G50" s="7">
        <v>142421261247</v>
      </c>
      <c r="H50" s="7"/>
      <c r="I50" s="7">
        <v>13659579027</v>
      </c>
      <c r="J50" s="7"/>
      <c r="K50" s="7">
        <v>1420000</v>
      </c>
      <c r="L50" s="7"/>
      <c r="M50" s="7">
        <v>156080840274</v>
      </c>
      <c r="N50" s="7"/>
      <c r="O50" s="7">
        <v>127215022483</v>
      </c>
      <c r="P50" s="7"/>
      <c r="Q50" s="7">
        <v>28865817791</v>
      </c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21" x14ac:dyDescent="0.55000000000000004">
      <c r="A51" s="2" t="s">
        <v>43</v>
      </c>
      <c r="C51" s="7">
        <v>850986</v>
      </c>
      <c r="D51" s="7"/>
      <c r="E51" s="7">
        <v>16234947178</v>
      </c>
      <c r="F51" s="7"/>
      <c r="G51" s="7">
        <v>15983708156</v>
      </c>
      <c r="H51" s="7"/>
      <c r="I51" s="7">
        <v>251239022</v>
      </c>
      <c r="J51" s="7"/>
      <c r="K51" s="7">
        <v>850986</v>
      </c>
      <c r="L51" s="7"/>
      <c r="M51" s="7">
        <v>16234947178</v>
      </c>
      <c r="N51" s="7"/>
      <c r="O51" s="7">
        <v>22260494948</v>
      </c>
      <c r="P51" s="7"/>
      <c r="Q51" s="7">
        <v>-6025547769</v>
      </c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1" x14ac:dyDescent="0.55000000000000004">
      <c r="A52" s="2" t="s">
        <v>26</v>
      </c>
      <c r="C52" s="7">
        <v>2500001</v>
      </c>
      <c r="D52" s="7"/>
      <c r="E52" s="7">
        <v>13118980122</v>
      </c>
      <c r="F52" s="7"/>
      <c r="G52" s="7">
        <v>14040961866</v>
      </c>
      <c r="H52" s="7"/>
      <c r="I52" s="7">
        <v>-921981743</v>
      </c>
      <c r="J52" s="7"/>
      <c r="K52" s="7">
        <v>2500001</v>
      </c>
      <c r="L52" s="7"/>
      <c r="M52" s="7">
        <v>13118980122</v>
      </c>
      <c r="N52" s="7"/>
      <c r="O52" s="7">
        <v>14256324311</v>
      </c>
      <c r="P52" s="7"/>
      <c r="Q52" s="7">
        <v>-1137344188</v>
      </c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1" x14ac:dyDescent="0.55000000000000004">
      <c r="A53" s="2" t="s">
        <v>53</v>
      </c>
      <c r="C53" s="7">
        <v>649025</v>
      </c>
      <c r="D53" s="7"/>
      <c r="E53" s="7">
        <f>92971257526+14</f>
        <v>92971257540</v>
      </c>
      <c r="F53" s="7"/>
      <c r="G53" s="7">
        <v>103328709164</v>
      </c>
      <c r="H53" s="7"/>
      <c r="I53" s="7">
        <v>-10357451637</v>
      </c>
      <c r="J53" s="7"/>
      <c r="K53" s="7">
        <v>649025</v>
      </c>
      <c r="L53" s="7"/>
      <c r="M53" s="7">
        <f>92971257526+14</f>
        <v>92971257540</v>
      </c>
      <c r="N53" s="7"/>
      <c r="O53" s="7">
        <v>121762960171</v>
      </c>
      <c r="P53" s="7"/>
      <c r="Q53" s="7">
        <f>-28791702644-15</f>
        <v>-28791702659</v>
      </c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1" x14ac:dyDescent="0.55000000000000004">
      <c r="A54" s="2" t="s">
        <v>30</v>
      </c>
      <c r="C54" s="7">
        <v>0</v>
      </c>
      <c r="D54" s="7"/>
      <c r="E54" s="7">
        <v>0</v>
      </c>
      <c r="F54" s="7"/>
      <c r="G54" s="7">
        <v>67533620</v>
      </c>
      <c r="H54" s="7"/>
      <c r="I54" s="7">
        <f>-67533620-2</f>
        <v>-67533622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0</v>
      </c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9.5" thickBot="1" x14ac:dyDescent="0.5">
      <c r="C55" s="8">
        <f>SUM(C8:C54)</f>
        <v>213877067</v>
      </c>
      <c r="D55" s="7"/>
      <c r="E55" s="8">
        <f>SUM(E8:E54)</f>
        <v>2341194943507</v>
      </c>
      <c r="F55" s="7"/>
      <c r="G55" s="8">
        <f>SUM(G8:G54)</f>
        <v>2487937442274</v>
      </c>
      <c r="H55" s="7"/>
      <c r="I55" s="8">
        <f>SUM(I8:I54)</f>
        <v>-146742498767</v>
      </c>
      <c r="J55" s="7"/>
      <c r="K55" s="8">
        <f>SUM(K8:K54)</f>
        <v>213877067</v>
      </c>
      <c r="L55" s="7"/>
      <c r="M55" s="8">
        <f>SUM(M8:M54)</f>
        <v>2341194943507</v>
      </c>
      <c r="N55" s="7"/>
      <c r="O55" s="8">
        <f>SUM(O8:O54)</f>
        <v>2552653735023</v>
      </c>
      <c r="P55" s="7"/>
      <c r="Q55" s="8">
        <f>SUM(Q8:Q54)</f>
        <v>-211458791530</v>
      </c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9.5" thickTop="1" x14ac:dyDescent="0.4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45">
      <c r="E57" s="11"/>
      <c r="M57" s="11"/>
      <c r="Q57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6"/>
  <sheetViews>
    <sheetView rightToLeft="1" view="pageBreakPreview" topLeftCell="A28" zoomScaleNormal="85" zoomScaleSheetLayoutView="100" workbookViewId="0">
      <selection activeCell="Q83" sqref="Q83"/>
    </sheetView>
  </sheetViews>
  <sheetFormatPr defaultRowHeight="18.75" x14ac:dyDescent="0.45"/>
  <cols>
    <col min="1" max="1" width="33.5703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22.85546875" style="1" bestFit="1" customWidth="1"/>
    <col min="10" max="10" width="1" style="1" customWidth="1"/>
    <col min="11" max="11" width="12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45">
      <c r="A3" s="27" t="s">
        <v>91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45">
      <c r="A6" s="25" t="s">
        <v>3</v>
      </c>
      <c r="C6" s="26" t="s">
        <v>93</v>
      </c>
      <c r="D6" s="26" t="s">
        <v>93</v>
      </c>
      <c r="E6" s="26" t="s">
        <v>93</v>
      </c>
      <c r="F6" s="26" t="s">
        <v>93</v>
      </c>
      <c r="G6" s="26" t="s">
        <v>93</v>
      </c>
      <c r="H6" s="26" t="s">
        <v>93</v>
      </c>
      <c r="I6" s="26" t="s">
        <v>93</v>
      </c>
      <c r="K6" s="26" t="s">
        <v>94</v>
      </c>
      <c r="L6" s="26" t="s">
        <v>94</v>
      </c>
      <c r="M6" s="26" t="s">
        <v>94</v>
      </c>
      <c r="N6" s="26" t="s">
        <v>94</v>
      </c>
      <c r="O6" s="26" t="s">
        <v>94</v>
      </c>
      <c r="P6" s="26" t="s">
        <v>94</v>
      </c>
      <c r="Q6" s="26" t="s">
        <v>94</v>
      </c>
    </row>
    <row r="7" spans="1:17" ht="59.25" customHeight="1" x14ac:dyDescent="0.45">
      <c r="A7" s="26" t="s">
        <v>3</v>
      </c>
      <c r="C7" s="26" t="s">
        <v>7</v>
      </c>
      <c r="E7" s="26" t="s">
        <v>139</v>
      </c>
      <c r="G7" s="26" t="s">
        <v>140</v>
      </c>
      <c r="I7" s="29" t="s">
        <v>142</v>
      </c>
      <c r="K7" s="26" t="s">
        <v>7</v>
      </c>
      <c r="M7" s="26" t="s">
        <v>139</v>
      </c>
      <c r="O7" s="26" t="s">
        <v>140</v>
      </c>
      <c r="Q7" s="29" t="s">
        <v>142</v>
      </c>
    </row>
    <row r="8" spans="1:17" ht="21" x14ac:dyDescent="0.55000000000000004">
      <c r="A8" s="2" t="s">
        <v>49</v>
      </c>
      <c r="C8" s="7">
        <v>2800000</v>
      </c>
      <c r="D8" s="7"/>
      <c r="E8" s="7">
        <v>30978166307</v>
      </c>
      <c r="F8" s="7"/>
      <c r="G8" s="7">
        <v>27942965469</v>
      </c>
      <c r="H8" s="7"/>
      <c r="I8" s="7">
        <v>3035200838</v>
      </c>
      <c r="J8" s="7"/>
      <c r="K8" s="7">
        <v>21284405</v>
      </c>
      <c r="L8" s="7"/>
      <c r="M8" s="7">
        <v>230486083788</v>
      </c>
      <c r="N8" s="7"/>
      <c r="O8" s="7">
        <v>232396458288</v>
      </c>
      <c r="P8" s="7"/>
      <c r="Q8" s="7">
        <v>-1910374500</v>
      </c>
    </row>
    <row r="9" spans="1:17" ht="21" x14ac:dyDescent="0.55000000000000004">
      <c r="A9" s="2" t="s">
        <v>41</v>
      </c>
      <c r="C9" s="7">
        <v>6850000</v>
      </c>
      <c r="D9" s="7"/>
      <c r="E9" s="7">
        <v>107858021068</v>
      </c>
      <c r="F9" s="7"/>
      <c r="G9" s="7">
        <v>99713962549</v>
      </c>
      <c r="H9" s="7"/>
      <c r="I9" s="7">
        <v>8144058519</v>
      </c>
      <c r="J9" s="7"/>
      <c r="K9" s="7">
        <v>6850000</v>
      </c>
      <c r="L9" s="7"/>
      <c r="M9" s="7">
        <v>107858021068</v>
      </c>
      <c r="N9" s="7"/>
      <c r="O9" s="7">
        <v>99713962549</v>
      </c>
      <c r="P9" s="7"/>
      <c r="Q9" s="7">
        <v>8144058519</v>
      </c>
    </row>
    <row r="10" spans="1:17" ht="21" x14ac:dyDescent="0.55000000000000004">
      <c r="A10" s="2" t="s">
        <v>30</v>
      </c>
      <c r="C10" s="7">
        <v>1006920</v>
      </c>
      <c r="D10" s="7"/>
      <c r="E10" s="7">
        <v>4126358160</v>
      </c>
      <c r="F10" s="7"/>
      <c r="G10" s="7">
        <v>4126358160</v>
      </c>
      <c r="H10" s="7"/>
      <c r="I10" s="7">
        <v>0</v>
      </c>
      <c r="J10" s="7"/>
      <c r="K10" s="7">
        <v>1779508</v>
      </c>
      <c r="L10" s="7"/>
      <c r="M10" s="7">
        <v>11554019223</v>
      </c>
      <c r="N10" s="7"/>
      <c r="O10" s="7">
        <v>15799822901</v>
      </c>
      <c r="P10" s="7"/>
      <c r="Q10" s="7">
        <v>-4245803677</v>
      </c>
    </row>
    <row r="11" spans="1:17" ht="21" x14ac:dyDescent="0.55000000000000004">
      <c r="A11" s="2" t="s">
        <v>46</v>
      </c>
      <c r="C11" s="7">
        <v>303736</v>
      </c>
      <c r="D11" s="7"/>
      <c r="E11" s="7">
        <v>8236617028</v>
      </c>
      <c r="F11" s="7"/>
      <c r="G11" s="7">
        <v>6171439383</v>
      </c>
      <c r="H11" s="7"/>
      <c r="I11" s="7">
        <v>2065177645</v>
      </c>
      <c r="J11" s="7"/>
      <c r="K11" s="7">
        <v>303736</v>
      </c>
      <c r="L11" s="7"/>
      <c r="M11" s="7">
        <v>8236617028</v>
      </c>
      <c r="N11" s="7"/>
      <c r="O11" s="7">
        <v>6171439383</v>
      </c>
      <c r="P11" s="7"/>
      <c r="Q11" s="7">
        <v>2065177645</v>
      </c>
    </row>
    <row r="12" spans="1:17" ht="21" x14ac:dyDescent="0.55000000000000004">
      <c r="A12" s="2" t="s">
        <v>23</v>
      </c>
      <c r="C12" s="7">
        <v>300000</v>
      </c>
      <c r="D12" s="7"/>
      <c r="E12" s="7">
        <v>10965051283</v>
      </c>
      <c r="F12" s="7"/>
      <c r="G12" s="7">
        <v>10031230259</v>
      </c>
      <c r="H12" s="7"/>
      <c r="I12" s="7">
        <v>933821024</v>
      </c>
      <c r="J12" s="7"/>
      <c r="K12" s="7">
        <v>300000</v>
      </c>
      <c r="L12" s="7"/>
      <c r="M12" s="7">
        <v>10965051283</v>
      </c>
      <c r="N12" s="7"/>
      <c r="O12" s="7">
        <v>10031230259</v>
      </c>
      <c r="P12" s="7"/>
      <c r="Q12" s="7">
        <v>933821024</v>
      </c>
    </row>
    <row r="13" spans="1:17" ht="21" x14ac:dyDescent="0.55000000000000004">
      <c r="A13" s="2" t="s">
        <v>143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11327</v>
      </c>
      <c r="L13" s="7"/>
      <c r="M13" s="7">
        <v>655296156</v>
      </c>
      <c r="N13" s="7"/>
      <c r="O13" s="7">
        <v>368461758</v>
      </c>
      <c r="P13" s="7"/>
      <c r="Q13" s="7">
        <v>286834398</v>
      </c>
    </row>
    <row r="14" spans="1:17" ht="21" x14ac:dyDescent="0.55000000000000004">
      <c r="A14" s="2" t="s">
        <v>144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224</v>
      </c>
      <c r="L14" s="7"/>
      <c r="M14" s="7">
        <v>8285448</v>
      </c>
      <c r="N14" s="7"/>
      <c r="O14" s="7">
        <v>7006496</v>
      </c>
      <c r="P14" s="7"/>
      <c r="Q14" s="7">
        <v>1278952</v>
      </c>
    </row>
    <row r="15" spans="1:17" ht="21" x14ac:dyDescent="0.55000000000000004">
      <c r="A15" s="2" t="s">
        <v>108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2602328</v>
      </c>
      <c r="L15" s="7"/>
      <c r="M15" s="7">
        <v>21468072939</v>
      </c>
      <c r="N15" s="7"/>
      <c r="O15" s="7">
        <v>34896527561</v>
      </c>
      <c r="P15" s="7"/>
      <c r="Q15" s="7">
        <v>-13428454622</v>
      </c>
    </row>
    <row r="16" spans="1:17" ht="21" x14ac:dyDescent="0.55000000000000004">
      <c r="A16" s="2" t="s">
        <v>145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1178091</v>
      </c>
      <c r="L16" s="7"/>
      <c r="M16" s="7">
        <v>20013409908</v>
      </c>
      <c r="N16" s="7"/>
      <c r="O16" s="7">
        <v>20013326687</v>
      </c>
      <c r="P16" s="7"/>
      <c r="Q16" s="7">
        <v>83221</v>
      </c>
    </row>
    <row r="17" spans="1:17" ht="21" x14ac:dyDescent="0.55000000000000004">
      <c r="A17" s="2" t="s">
        <v>57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16181836</v>
      </c>
      <c r="L17" s="7"/>
      <c r="M17" s="7">
        <v>199033312129</v>
      </c>
      <c r="N17" s="7"/>
      <c r="O17" s="7">
        <v>255760309804</v>
      </c>
      <c r="P17" s="7"/>
      <c r="Q17" s="7">
        <v>-56726997675</v>
      </c>
    </row>
    <row r="18" spans="1:17" ht="21" x14ac:dyDescent="0.55000000000000004">
      <c r="A18" s="2" t="s">
        <v>31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1178091</v>
      </c>
      <c r="L18" s="7"/>
      <c r="M18" s="7">
        <v>18835235687</v>
      </c>
      <c r="N18" s="7"/>
      <c r="O18" s="7">
        <v>18835235687</v>
      </c>
      <c r="P18" s="7"/>
      <c r="Q18" s="7">
        <v>0</v>
      </c>
    </row>
    <row r="19" spans="1:17" ht="21" x14ac:dyDescent="0.55000000000000004">
      <c r="A19" s="2" t="s">
        <v>27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21716</v>
      </c>
      <c r="L19" s="7"/>
      <c r="M19" s="7">
        <v>327126219</v>
      </c>
      <c r="N19" s="7"/>
      <c r="O19" s="7">
        <v>170451628</v>
      </c>
      <c r="P19" s="7"/>
      <c r="Q19" s="7">
        <v>156674591</v>
      </c>
    </row>
    <row r="20" spans="1:17" ht="21" x14ac:dyDescent="0.55000000000000004">
      <c r="A20" s="2" t="s">
        <v>146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1500000</v>
      </c>
      <c r="L20" s="7"/>
      <c r="M20" s="7">
        <v>28506458544</v>
      </c>
      <c r="N20" s="7"/>
      <c r="O20" s="7">
        <v>20856425975</v>
      </c>
      <c r="P20" s="7"/>
      <c r="Q20" s="7">
        <v>7650032569</v>
      </c>
    </row>
    <row r="21" spans="1:17" ht="21" x14ac:dyDescent="0.55000000000000004">
      <c r="A21" s="2" t="s">
        <v>147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2000000</v>
      </c>
      <c r="L21" s="7"/>
      <c r="M21" s="7">
        <v>48880214817</v>
      </c>
      <c r="N21" s="7"/>
      <c r="O21" s="7">
        <v>46242873494</v>
      </c>
      <c r="P21" s="7"/>
      <c r="Q21" s="7">
        <v>2637341323</v>
      </c>
    </row>
    <row r="22" spans="1:17" ht="21" x14ac:dyDescent="0.55000000000000004">
      <c r="A22" s="2" t="s">
        <v>148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596700</v>
      </c>
      <c r="L22" s="7"/>
      <c r="M22" s="7">
        <v>27368031956</v>
      </c>
      <c r="N22" s="7"/>
      <c r="O22" s="7">
        <v>25325521967</v>
      </c>
      <c r="P22" s="7"/>
      <c r="Q22" s="7">
        <v>2042509989</v>
      </c>
    </row>
    <row r="23" spans="1:17" ht="21" x14ac:dyDescent="0.55000000000000004">
      <c r="A23" s="2" t="s">
        <v>149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1000000</v>
      </c>
      <c r="L23" s="7"/>
      <c r="M23" s="7">
        <v>107031470682</v>
      </c>
      <c r="N23" s="7"/>
      <c r="O23" s="7">
        <v>114095070900</v>
      </c>
      <c r="P23" s="7"/>
      <c r="Q23" s="7">
        <v>-7063600218</v>
      </c>
    </row>
    <row r="24" spans="1:17" ht="21" x14ac:dyDescent="0.55000000000000004">
      <c r="A24" s="2" t="s">
        <v>19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1000000</v>
      </c>
      <c r="L24" s="7"/>
      <c r="M24" s="7">
        <v>27671363757</v>
      </c>
      <c r="N24" s="7"/>
      <c r="O24" s="7">
        <v>28386317969</v>
      </c>
      <c r="P24" s="7"/>
      <c r="Q24" s="7">
        <v>-714954212</v>
      </c>
    </row>
    <row r="25" spans="1:17" ht="21" x14ac:dyDescent="0.55000000000000004">
      <c r="A25" s="2" t="s">
        <v>26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3279122</v>
      </c>
      <c r="L25" s="7"/>
      <c r="M25" s="7">
        <v>22918770549</v>
      </c>
      <c r="N25" s="7"/>
      <c r="O25" s="7">
        <v>22896197915</v>
      </c>
      <c r="P25" s="7"/>
      <c r="Q25" s="7">
        <v>22572634</v>
      </c>
    </row>
    <row r="26" spans="1:17" ht="21" x14ac:dyDescent="0.55000000000000004">
      <c r="A26" s="2" t="s">
        <v>54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5813390</v>
      </c>
      <c r="L26" s="7"/>
      <c r="M26" s="7">
        <v>100709488656</v>
      </c>
      <c r="N26" s="7"/>
      <c r="O26" s="7">
        <v>93767839202</v>
      </c>
      <c r="P26" s="7"/>
      <c r="Q26" s="7">
        <v>6941649454</v>
      </c>
    </row>
    <row r="27" spans="1:17" ht="21" x14ac:dyDescent="0.55000000000000004">
      <c r="A27" s="2" t="s">
        <v>47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265589</v>
      </c>
      <c r="L27" s="7"/>
      <c r="M27" s="7">
        <v>10191287070</v>
      </c>
      <c r="N27" s="7"/>
      <c r="O27" s="7">
        <v>7961772221</v>
      </c>
      <c r="P27" s="7"/>
      <c r="Q27" s="7">
        <v>2229514849</v>
      </c>
    </row>
    <row r="28" spans="1:17" ht="21" x14ac:dyDescent="0.55000000000000004">
      <c r="A28" s="2" t="s">
        <v>150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266955</v>
      </c>
      <c r="L28" s="7"/>
      <c r="M28" s="7">
        <v>4170767139</v>
      </c>
      <c r="N28" s="7"/>
      <c r="O28" s="7">
        <v>4416193218</v>
      </c>
      <c r="P28" s="7"/>
      <c r="Q28" s="7">
        <v>-245426079</v>
      </c>
    </row>
    <row r="29" spans="1:17" ht="21" x14ac:dyDescent="0.55000000000000004">
      <c r="A29" s="2" t="s">
        <v>151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161369</v>
      </c>
      <c r="L29" s="7"/>
      <c r="M29" s="7">
        <v>1789007547</v>
      </c>
      <c r="N29" s="7"/>
      <c r="O29" s="7">
        <v>2853649396</v>
      </c>
      <c r="P29" s="7"/>
      <c r="Q29" s="7">
        <v>-1064641849</v>
      </c>
    </row>
    <row r="30" spans="1:17" ht="21" x14ac:dyDescent="0.55000000000000004">
      <c r="A30" s="2" t="s">
        <v>152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3762444</v>
      </c>
      <c r="L30" s="7"/>
      <c r="M30" s="7">
        <v>193628940084</v>
      </c>
      <c r="N30" s="7"/>
      <c r="O30" s="7">
        <v>216885932001</v>
      </c>
      <c r="P30" s="7"/>
      <c r="Q30" s="7">
        <v>-23256991917</v>
      </c>
    </row>
    <row r="31" spans="1:17" ht="21" x14ac:dyDescent="0.55000000000000004">
      <c r="A31" s="2" t="s">
        <v>123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1073107</v>
      </c>
      <c r="L31" s="7"/>
      <c r="M31" s="7">
        <v>20590887140</v>
      </c>
      <c r="N31" s="7"/>
      <c r="O31" s="7">
        <v>20050634419</v>
      </c>
      <c r="P31" s="7"/>
      <c r="Q31" s="7">
        <v>540252721</v>
      </c>
    </row>
    <row r="32" spans="1:17" ht="21" x14ac:dyDescent="0.55000000000000004">
      <c r="A32" s="2" t="s">
        <v>38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4518048</v>
      </c>
      <c r="L32" s="7"/>
      <c r="M32" s="7">
        <v>56631879360</v>
      </c>
      <c r="N32" s="7"/>
      <c r="O32" s="7">
        <v>56745423484</v>
      </c>
      <c r="P32" s="7"/>
      <c r="Q32" s="7">
        <v>-113544124</v>
      </c>
    </row>
    <row r="33" spans="1:17" ht="21" x14ac:dyDescent="0.55000000000000004">
      <c r="A33" s="2" t="s">
        <v>153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86940</v>
      </c>
      <c r="L33" s="7"/>
      <c r="M33" s="7">
        <v>1373256832</v>
      </c>
      <c r="N33" s="7"/>
      <c r="O33" s="7">
        <v>1528385573</v>
      </c>
      <c r="P33" s="7"/>
      <c r="Q33" s="7">
        <v>-155128741</v>
      </c>
    </row>
    <row r="34" spans="1:17" ht="21" x14ac:dyDescent="0.55000000000000004">
      <c r="A34" s="2" t="s">
        <v>154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1659932</v>
      </c>
      <c r="L34" s="7"/>
      <c r="M34" s="7">
        <v>7216503033</v>
      </c>
      <c r="N34" s="7"/>
      <c r="O34" s="7">
        <v>4969462455</v>
      </c>
      <c r="P34" s="7"/>
      <c r="Q34" s="7">
        <v>2247040578</v>
      </c>
    </row>
    <row r="35" spans="1:17" ht="21" x14ac:dyDescent="0.55000000000000004">
      <c r="A35" s="2" t="s">
        <v>155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30240</v>
      </c>
      <c r="L35" s="7"/>
      <c r="M35" s="7">
        <v>306790082</v>
      </c>
      <c r="N35" s="7"/>
      <c r="O35" s="7">
        <v>152033438</v>
      </c>
      <c r="P35" s="7"/>
      <c r="Q35" s="7">
        <v>154756644</v>
      </c>
    </row>
    <row r="36" spans="1:17" ht="21" x14ac:dyDescent="0.55000000000000004">
      <c r="A36" s="2" t="s">
        <v>156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63000</v>
      </c>
      <c r="L36" s="7"/>
      <c r="M36" s="7">
        <v>287449445</v>
      </c>
      <c r="N36" s="7"/>
      <c r="O36" s="7">
        <v>119934799</v>
      </c>
      <c r="P36" s="7"/>
      <c r="Q36" s="7">
        <v>167514646</v>
      </c>
    </row>
    <row r="37" spans="1:17" ht="21" x14ac:dyDescent="0.55000000000000004">
      <c r="A37" s="2" t="s">
        <v>157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552821</v>
      </c>
      <c r="L37" s="7"/>
      <c r="M37" s="7">
        <v>2787576778</v>
      </c>
      <c r="N37" s="7"/>
      <c r="O37" s="7">
        <v>5899152891</v>
      </c>
      <c r="P37" s="7"/>
      <c r="Q37" s="7">
        <v>-3111576113</v>
      </c>
    </row>
    <row r="38" spans="1:17" ht="21" x14ac:dyDescent="0.55000000000000004">
      <c r="A38" s="2" t="s">
        <v>137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276655</v>
      </c>
      <c r="L38" s="7"/>
      <c r="M38" s="7">
        <v>1304477219</v>
      </c>
      <c r="N38" s="7"/>
      <c r="O38" s="7">
        <v>609482472</v>
      </c>
      <c r="P38" s="7"/>
      <c r="Q38" s="7">
        <v>694994747</v>
      </c>
    </row>
    <row r="39" spans="1:17" ht="21" x14ac:dyDescent="0.55000000000000004">
      <c r="A39" s="2" t="s">
        <v>158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259270</v>
      </c>
      <c r="L39" s="7"/>
      <c r="M39" s="7">
        <v>1122991893</v>
      </c>
      <c r="N39" s="7"/>
      <c r="O39" s="7">
        <v>1108110263</v>
      </c>
      <c r="P39" s="7"/>
      <c r="Q39" s="7">
        <v>14881630</v>
      </c>
    </row>
    <row r="40" spans="1:17" ht="21" x14ac:dyDescent="0.55000000000000004">
      <c r="A40" s="2" t="s">
        <v>18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19711276</v>
      </c>
      <c r="L40" s="7"/>
      <c r="M40" s="7">
        <v>346141102624</v>
      </c>
      <c r="N40" s="7"/>
      <c r="O40" s="7">
        <v>406348566277</v>
      </c>
      <c r="P40" s="7"/>
      <c r="Q40" s="7">
        <v>-60207463653</v>
      </c>
    </row>
    <row r="41" spans="1:17" ht="21" x14ac:dyDescent="0.55000000000000004">
      <c r="A41" s="2" t="s">
        <v>159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2000000</v>
      </c>
      <c r="L41" s="7"/>
      <c r="M41" s="7">
        <v>55635989433</v>
      </c>
      <c r="N41" s="7"/>
      <c r="O41" s="7">
        <v>49676654700</v>
      </c>
      <c r="P41" s="7"/>
      <c r="Q41" s="7">
        <v>5959334733</v>
      </c>
    </row>
    <row r="42" spans="1:17" ht="21" x14ac:dyDescent="0.55000000000000004">
      <c r="A42" s="2" t="s">
        <v>160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1000000</v>
      </c>
      <c r="L42" s="7"/>
      <c r="M42" s="7">
        <v>10986937585</v>
      </c>
      <c r="N42" s="7"/>
      <c r="O42" s="7">
        <v>10000000000</v>
      </c>
      <c r="P42" s="7"/>
      <c r="Q42" s="7">
        <v>986937585</v>
      </c>
    </row>
    <row r="43" spans="1:17" ht="21" x14ac:dyDescent="0.55000000000000004">
      <c r="A43" s="2" t="s">
        <v>161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1727389</v>
      </c>
      <c r="L43" s="7"/>
      <c r="M43" s="7">
        <v>24956946480</v>
      </c>
      <c r="N43" s="7"/>
      <c r="O43" s="7">
        <v>26334429422</v>
      </c>
      <c r="P43" s="7"/>
      <c r="Q43" s="7">
        <v>-1377482942</v>
      </c>
    </row>
    <row r="44" spans="1:17" ht="21" x14ac:dyDescent="0.55000000000000004">
      <c r="A44" s="2" t="s">
        <v>162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7"/>
      <c r="K44" s="7">
        <v>2000000</v>
      </c>
      <c r="L44" s="7"/>
      <c r="M44" s="7">
        <v>16875207395</v>
      </c>
      <c r="N44" s="7"/>
      <c r="O44" s="7">
        <v>42465816000</v>
      </c>
      <c r="P44" s="7"/>
      <c r="Q44" s="7">
        <v>-25590608605</v>
      </c>
    </row>
    <row r="45" spans="1:17" ht="21" x14ac:dyDescent="0.55000000000000004">
      <c r="A45" s="2" t="s">
        <v>163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422327</v>
      </c>
      <c r="L45" s="7"/>
      <c r="M45" s="7">
        <v>4801191618</v>
      </c>
      <c r="N45" s="7"/>
      <c r="O45" s="7">
        <v>5500809175</v>
      </c>
      <c r="P45" s="7"/>
      <c r="Q45" s="7">
        <v>-699617557</v>
      </c>
    </row>
    <row r="46" spans="1:17" ht="21" x14ac:dyDescent="0.55000000000000004">
      <c r="A46" s="2" t="s">
        <v>164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1017233</v>
      </c>
      <c r="L46" s="7"/>
      <c r="M46" s="7">
        <v>14095856166</v>
      </c>
      <c r="N46" s="7"/>
      <c r="O46" s="7">
        <v>12645758241</v>
      </c>
      <c r="P46" s="7"/>
      <c r="Q46" s="7">
        <v>1450097925</v>
      </c>
    </row>
    <row r="47" spans="1:17" ht="21" x14ac:dyDescent="0.55000000000000004">
      <c r="A47" s="2" t="s">
        <v>165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164923</v>
      </c>
      <c r="L47" s="7"/>
      <c r="M47" s="7">
        <v>1846255392</v>
      </c>
      <c r="N47" s="7"/>
      <c r="O47" s="7">
        <v>2367318265</v>
      </c>
      <c r="P47" s="7"/>
      <c r="Q47" s="7">
        <v>-521062873</v>
      </c>
    </row>
    <row r="48" spans="1:17" ht="21" x14ac:dyDescent="0.55000000000000004">
      <c r="A48" s="2" t="s">
        <v>129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20631103</v>
      </c>
      <c r="L48" s="7"/>
      <c r="M48" s="7">
        <v>204075144997</v>
      </c>
      <c r="N48" s="7"/>
      <c r="O48" s="7">
        <v>235640917797</v>
      </c>
      <c r="P48" s="7"/>
      <c r="Q48" s="7">
        <v>-31565772800</v>
      </c>
    </row>
    <row r="49" spans="1:17" ht="21" x14ac:dyDescent="0.55000000000000004">
      <c r="A49" s="2" t="s">
        <v>166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4000000</v>
      </c>
      <c r="L49" s="7"/>
      <c r="M49" s="7">
        <v>8699389741</v>
      </c>
      <c r="N49" s="7"/>
      <c r="O49" s="7">
        <v>9088426155</v>
      </c>
      <c r="P49" s="7"/>
      <c r="Q49" s="7">
        <v>-389036414</v>
      </c>
    </row>
    <row r="50" spans="1:17" ht="21" x14ac:dyDescent="0.55000000000000004">
      <c r="A50" s="2" t="s">
        <v>167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100660</v>
      </c>
      <c r="L50" s="7"/>
      <c r="M50" s="7">
        <v>3543541528</v>
      </c>
      <c r="N50" s="7"/>
      <c r="O50" s="7">
        <v>2961874837</v>
      </c>
      <c r="P50" s="7"/>
      <c r="Q50" s="7">
        <v>581666691</v>
      </c>
    </row>
    <row r="51" spans="1:17" ht="21" x14ac:dyDescent="0.55000000000000004">
      <c r="A51" s="2" t="s">
        <v>168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10827500</v>
      </c>
      <c r="L51" s="7"/>
      <c r="M51" s="7">
        <v>135983898947</v>
      </c>
      <c r="N51" s="7"/>
      <c r="O51" s="7">
        <v>146001490996</v>
      </c>
      <c r="P51" s="7"/>
      <c r="Q51" s="7">
        <v>-10017592049</v>
      </c>
    </row>
    <row r="52" spans="1:17" ht="21" x14ac:dyDescent="0.55000000000000004">
      <c r="A52" s="2" t="s">
        <v>37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600000</v>
      </c>
      <c r="L52" s="7"/>
      <c r="M52" s="7">
        <v>4755535225</v>
      </c>
      <c r="N52" s="7"/>
      <c r="O52" s="7">
        <v>6000085801</v>
      </c>
      <c r="P52" s="7"/>
      <c r="Q52" s="7">
        <v>-1244550576</v>
      </c>
    </row>
    <row r="53" spans="1:17" ht="21" x14ac:dyDescent="0.55000000000000004">
      <c r="A53" s="2" t="s">
        <v>169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35000000</v>
      </c>
      <c r="L53" s="7"/>
      <c r="M53" s="7">
        <v>90654440678</v>
      </c>
      <c r="N53" s="7"/>
      <c r="O53" s="7">
        <v>101921512866</v>
      </c>
      <c r="P53" s="7"/>
      <c r="Q53" s="7">
        <v>-11267072188</v>
      </c>
    </row>
    <row r="54" spans="1:17" ht="21" x14ac:dyDescent="0.55000000000000004">
      <c r="A54" s="2" t="s">
        <v>16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J54" s="7"/>
      <c r="K54" s="7">
        <v>24239716</v>
      </c>
      <c r="L54" s="7"/>
      <c r="M54" s="7">
        <v>96404386840</v>
      </c>
      <c r="N54" s="7"/>
      <c r="O54" s="7">
        <v>117826944434</v>
      </c>
      <c r="P54" s="7"/>
      <c r="Q54" s="7">
        <v>-21422557594</v>
      </c>
    </row>
    <row r="55" spans="1:17" ht="21" x14ac:dyDescent="0.55000000000000004">
      <c r="A55" s="2" t="s">
        <v>15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J55" s="7"/>
      <c r="K55" s="7">
        <v>2850000</v>
      </c>
      <c r="L55" s="7"/>
      <c r="M55" s="7">
        <v>25802959860</v>
      </c>
      <c r="N55" s="7"/>
      <c r="O55" s="7">
        <v>30459054817</v>
      </c>
      <c r="P55" s="7"/>
      <c r="Q55" s="7">
        <v>-4656094957</v>
      </c>
    </row>
    <row r="56" spans="1:17" ht="21" x14ac:dyDescent="0.55000000000000004">
      <c r="A56" s="2" t="s">
        <v>170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J56" s="7"/>
      <c r="K56" s="7">
        <v>7000000</v>
      </c>
      <c r="L56" s="7"/>
      <c r="M56" s="7">
        <v>122775533462</v>
      </c>
      <c r="N56" s="7"/>
      <c r="O56" s="7">
        <v>112015518300</v>
      </c>
      <c r="P56" s="7"/>
      <c r="Q56" s="7">
        <v>10760015162</v>
      </c>
    </row>
    <row r="57" spans="1:17" ht="21" x14ac:dyDescent="0.55000000000000004">
      <c r="A57" s="2" t="s">
        <v>171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J57" s="7"/>
      <c r="K57" s="7">
        <v>8170991</v>
      </c>
      <c r="L57" s="7"/>
      <c r="M57" s="7">
        <v>51986130850</v>
      </c>
      <c r="N57" s="7"/>
      <c r="O57" s="7">
        <v>54663574351</v>
      </c>
      <c r="P57" s="7"/>
      <c r="Q57" s="7">
        <v>-2677443501</v>
      </c>
    </row>
    <row r="58" spans="1:17" ht="21" x14ac:dyDescent="0.55000000000000004">
      <c r="A58" s="2" t="s">
        <v>21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J58" s="7"/>
      <c r="K58" s="7">
        <v>5654434</v>
      </c>
      <c r="L58" s="7"/>
      <c r="M58" s="7">
        <v>44691056488</v>
      </c>
      <c r="N58" s="7"/>
      <c r="O58" s="7">
        <v>57613098706</v>
      </c>
      <c r="P58" s="7"/>
      <c r="Q58" s="7">
        <v>-12922042218</v>
      </c>
    </row>
    <row r="59" spans="1:17" ht="21" x14ac:dyDescent="0.55000000000000004">
      <c r="A59" s="2" t="s">
        <v>24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J59" s="7"/>
      <c r="K59" s="7">
        <v>325402</v>
      </c>
      <c r="L59" s="7"/>
      <c r="M59" s="7">
        <v>4140364352</v>
      </c>
      <c r="N59" s="7"/>
      <c r="O59" s="7">
        <v>2485071658</v>
      </c>
      <c r="P59" s="7"/>
      <c r="Q59" s="7">
        <v>1655292694</v>
      </c>
    </row>
    <row r="60" spans="1:17" ht="21" x14ac:dyDescent="0.55000000000000004">
      <c r="A60" s="2" t="s">
        <v>132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J60" s="7"/>
      <c r="K60" s="7">
        <v>13055</v>
      </c>
      <c r="L60" s="7"/>
      <c r="M60" s="7">
        <v>975195291</v>
      </c>
      <c r="N60" s="7"/>
      <c r="O60" s="7">
        <v>479330393</v>
      </c>
      <c r="P60" s="7"/>
      <c r="Q60" s="7">
        <v>495864898</v>
      </c>
    </row>
    <row r="61" spans="1:17" ht="21" x14ac:dyDescent="0.55000000000000004">
      <c r="A61" s="2" t="s">
        <v>172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J61" s="7"/>
      <c r="K61" s="7">
        <v>6900</v>
      </c>
      <c r="L61" s="7"/>
      <c r="M61" s="7">
        <v>473548468</v>
      </c>
      <c r="N61" s="7"/>
      <c r="O61" s="7">
        <v>274869352</v>
      </c>
      <c r="P61" s="7"/>
      <c r="Q61" s="7">
        <v>198679116</v>
      </c>
    </row>
    <row r="62" spans="1:17" ht="21" x14ac:dyDescent="0.55000000000000004">
      <c r="A62" s="2" t="s">
        <v>135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J62" s="7"/>
      <c r="K62" s="7">
        <v>85464</v>
      </c>
      <c r="L62" s="7"/>
      <c r="M62" s="7">
        <v>4655703004</v>
      </c>
      <c r="N62" s="7"/>
      <c r="O62" s="7">
        <v>1796494983</v>
      </c>
      <c r="P62" s="7"/>
      <c r="Q62" s="7">
        <v>2859208021</v>
      </c>
    </row>
    <row r="63" spans="1:17" ht="21" x14ac:dyDescent="0.55000000000000004">
      <c r="A63" s="2" t="s">
        <v>173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J63" s="7"/>
      <c r="K63" s="7">
        <v>215684</v>
      </c>
      <c r="L63" s="7"/>
      <c r="M63" s="7">
        <v>9894057423</v>
      </c>
      <c r="N63" s="7"/>
      <c r="O63" s="7">
        <v>11903525764</v>
      </c>
      <c r="P63" s="7"/>
      <c r="Q63" s="7">
        <v>-2009468341</v>
      </c>
    </row>
    <row r="64" spans="1:17" ht="21" x14ac:dyDescent="0.55000000000000004">
      <c r="A64" s="2" t="s">
        <v>29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0</v>
      </c>
      <c r="J64" s="7"/>
      <c r="K64" s="7">
        <v>2200000</v>
      </c>
      <c r="L64" s="7"/>
      <c r="M64" s="7">
        <v>54121733068</v>
      </c>
      <c r="N64" s="7"/>
      <c r="O64" s="7">
        <v>71678200000</v>
      </c>
      <c r="P64" s="7"/>
      <c r="Q64" s="7">
        <v>-17556466932</v>
      </c>
    </row>
    <row r="65" spans="1:17" ht="21" x14ac:dyDescent="0.55000000000000004">
      <c r="A65" s="2" t="s">
        <v>45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0</v>
      </c>
      <c r="J65" s="7"/>
      <c r="K65" s="7">
        <v>6000000</v>
      </c>
      <c r="L65" s="7"/>
      <c r="M65" s="7">
        <v>71934302195</v>
      </c>
      <c r="N65" s="7"/>
      <c r="O65" s="7">
        <v>79026974980</v>
      </c>
      <c r="P65" s="7"/>
      <c r="Q65" s="7">
        <v>-7092672785</v>
      </c>
    </row>
    <row r="66" spans="1:17" ht="21" x14ac:dyDescent="0.55000000000000004">
      <c r="A66" s="2" t="s">
        <v>174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J66" s="7"/>
      <c r="K66" s="7">
        <v>41459</v>
      </c>
      <c r="L66" s="7"/>
      <c r="M66" s="7">
        <v>2423284357</v>
      </c>
      <c r="N66" s="7"/>
      <c r="O66" s="7">
        <v>2317753587</v>
      </c>
      <c r="P66" s="7"/>
      <c r="Q66" s="7">
        <v>105530770</v>
      </c>
    </row>
    <row r="67" spans="1:17" ht="21" x14ac:dyDescent="0.55000000000000004">
      <c r="A67" s="2" t="s">
        <v>125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J67" s="7"/>
      <c r="K67" s="7">
        <v>1128343</v>
      </c>
      <c r="L67" s="7"/>
      <c r="M67" s="7">
        <v>185889138944</v>
      </c>
      <c r="N67" s="7"/>
      <c r="O67" s="7">
        <v>176445037379</v>
      </c>
      <c r="P67" s="7"/>
      <c r="Q67" s="7">
        <v>9444101565</v>
      </c>
    </row>
    <row r="68" spans="1:17" ht="21" x14ac:dyDescent="0.55000000000000004">
      <c r="A68" s="2" t="s">
        <v>175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J68" s="7"/>
      <c r="K68" s="7">
        <v>650066</v>
      </c>
      <c r="L68" s="7"/>
      <c r="M68" s="7">
        <v>18268892146</v>
      </c>
      <c r="N68" s="7"/>
      <c r="O68" s="7">
        <v>24541291632</v>
      </c>
      <c r="P68" s="7"/>
      <c r="Q68" s="7">
        <v>-6272399486</v>
      </c>
    </row>
    <row r="69" spans="1:17" ht="21" x14ac:dyDescent="0.55000000000000004">
      <c r="A69" s="2" t="s">
        <v>131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J69" s="7"/>
      <c r="K69" s="7">
        <v>2200000</v>
      </c>
      <c r="L69" s="7"/>
      <c r="M69" s="7">
        <v>68133296365</v>
      </c>
      <c r="N69" s="7"/>
      <c r="O69" s="7">
        <v>73878037897</v>
      </c>
      <c r="P69" s="7"/>
      <c r="Q69" s="7">
        <v>-5744741532</v>
      </c>
    </row>
    <row r="70" spans="1:17" ht="21" x14ac:dyDescent="0.55000000000000004">
      <c r="A70" s="2" t="s">
        <v>176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0</v>
      </c>
      <c r="J70" s="7"/>
      <c r="K70" s="7">
        <v>2135932</v>
      </c>
      <c r="L70" s="7"/>
      <c r="M70" s="7">
        <v>72379604301</v>
      </c>
      <c r="N70" s="7"/>
      <c r="O70" s="7">
        <v>78944607360</v>
      </c>
      <c r="P70" s="7"/>
      <c r="Q70" s="7">
        <v>-6565003059</v>
      </c>
    </row>
    <row r="71" spans="1:17" ht="21" x14ac:dyDescent="0.55000000000000004">
      <c r="A71" s="2" t="s">
        <v>177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0</v>
      </c>
      <c r="J71" s="7"/>
      <c r="K71" s="7">
        <v>928481</v>
      </c>
      <c r="L71" s="7"/>
      <c r="M71" s="7">
        <v>34662510071</v>
      </c>
      <c r="N71" s="7"/>
      <c r="O71" s="7">
        <v>31972449392</v>
      </c>
      <c r="P71" s="7"/>
      <c r="Q71" s="7">
        <v>2690060679</v>
      </c>
    </row>
    <row r="72" spans="1:17" ht="21" x14ac:dyDescent="0.55000000000000004">
      <c r="A72" s="2" t="s">
        <v>178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0</v>
      </c>
      <c r="J72" s="7"/>
      <c r="K72" s="7">
        <v>123754</v>
      </c>
      <c r="L72" s="7"/>
      <c r="M72" s="7">
        <v>4170298819</v>
      </c>
      <c r="N72" s="7"/>
      <c r="O72" s="7">
        <v>2848983400</v>
      </c>
      <c r="P72" s="7"/>
      <c r="Q72" s="7">
        <v>1321315419</v>
      </c>
    </row>
    <row r="73" spans="1:17" ht="21" x14ac:dyDescent="0.55000000000000004">
      <c r="A73" s="2" t="s">
        <v>52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0</v>
      </c>
      <c r="J73" s="7"/>
      <c r="K73" s="7">
        <v>4250511</v>
      </c>
      <c r="L73" s="7"/>
      <c r="M73" s="7">
        <v>99815766540</v>
      </c>
      <c r="N73" s="7"/>
      <c r="O73" s="7">
        <v>99039167645</v>
      </c>
      <c r="P73" s="7"/>
      <c r="Q73" s="7">
        <v>776598895</v>
      </c>
    </row>
    <row r="74" spans="1:17" ht="21" x14ac:dyDescent="0.55000000000000004">
      <c r="A74" s="2" t="s">
        <v>36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0</v>
      </c>
      <c r="J74" s="7"/>
      <c r="K74" s="7">
        <v>3000000</v>
      </c>
      <c r="L74" s="7"/>
      <c r="M74" s="7">
        <v>33789088716</v>
      </c>
      <c r="N74" s="7"/>
      <c r="O74" s="7">
        <v>35582990195</v>
      </c>
      <c r="P74" s="7"/>
      <c r="Q74" s="7">
        <v>-1793901479</v>
      </c>
    </row>
    <row r="75" spans="1:17" ht="21" x14ac:dyDescent="0.55000000000000004">
      <c r="A75" s="2" t="s">
        <v>28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J75" s="7"/>
      <c r="K75" s="7">
        <v>51208</v>
      </c>
      <c r="L75" s="7"/>
      <c r="M75" s="7">
        <v>5455348264</v>
      </c>
      <c r="N75" s="7"/>
      <c r="O75" s="7">
        <v>4587624553</v>
      </c>
      <c r="P75" s="7"/>
      <c r="Q75" s="7">
        <v>867723711</v>
      </c>
    </row>
    <row r="76" spans="1:17" ht="21" x14ac:dyDescent="0.55000000000000004">
      <c r="A76" s="2" t="s">
        <v>127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J76" s="7"/>
      <c r="K76" s="7">
        <v>1428594</v>
      </c>
      <c r="L76" s="7"/>
      <c r="M76" s="7">
        <v>127898707784</v>
      </c>
      <c r="N76" s="7"/>
      <c r="O76" s="7">
        <v>118998128934</v>
      </c>
      <c r="P76" s="7"/>
      <c r="Q76" s="7">
        <v>8900578850</v>
      </c>
    </row>
    <row r="77" spans="1:17" ht="21" x14ac:dyDescent="0.55000000000000004">
      <c r="A77" s="2" t="s">
        <v>20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0</v>
      </c>
      <c r="J77" s="7"/>
      <c r="K77" s="7">
        <v>1010000</v>
      </c>
      <c r="L77" s="7"/>
      <c r="M77" s="7">
        <v>95527118767</v>
      </c>
      <c r="N77" s="7"/>
      <c r="O77" s="7">
        <v>91169568656</v>
      </c>
      <c r="P77" s="7"/>
      <c r="Q77" s="7">
        <v>4357550111</v>
      </c>
    </row>
    <row r="78" spans="1:17" ht="21" x14ac:dyDescent="0.55000000000000004">
      <c r="A78" s="2" t="s">
        <v>179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0</v>
      </c>
      <c r="J78" s="7"/>
      <c r="K78" s="7">
        <v>228691</v>
      </c>
      <c r="L78" s="7"/>
      <c r="M78" s="7">
        <v>6102990084</v>
      </c>
      <c r="N78" s="7"/>
      <c r="O78" s="7">
        <v>6773565363</v>
      </c>
      <c r="P78" s="7"/>
      <c r="Q78" s="7">
        <v>-670575279</v>
      </c>
    </row>
    <row r="79" spans="1:17" ht="21" x14ac:dyDescent="0.55000000000000004">
      <c r="A79" s="2" t="s">
        <v>180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0</v>
      </c>
      <c r="J79" s="7"/>
      <c r="K79" s="7">
        <v>458987</v>
      </c>
      <c r="L79" s="7"/>
      <c r="M79" s="7">
        <v>12912309346</v>
      </c>
      <c r="N79" s="7"/>
      <c r="O79" s="7">
        <v>8666242352</v>
      </c>
      <c r="P79" s="7"/>
      <c r="Q79" s="7">
        <v>4246066994</v>
      </c>
    </row>
    <row r="80" spans="1:17" ht="21" x14ac:dyDescent="0.55000000000000004">
      <c r="A80" s="2" t="s">
        <v>35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v>0</v>
      </c>
      <c r="J80" s="7"/>
      <c r="K80" s="7">
        <v>1394767</v>
      </c>
      <c r="L80" s="7"/>
      <c r="M80" s="7">
        <v>6399543564</v>
      </c>
      <c r="N80" s="7"/>
      <c r="O80" s="7">
        <v>4652979481</v>
      </c>
      <c r="P80" s="7"/>
      <c r="Q80" s="7">
        <v>1746564083</v>
      </c>
    </row>
    <row r="81" spans="1:17" ht="21" x14ac:dyDescent="0.55000000000000004">
      <c r="A81" s="2" t="s">
        <v>181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v>0</v>
      </c>
      <c r="J81" s="7"/>
      <c r="K81" s="7">
        <v>2900000</v>
      </c>
      <c r="L81" s="7"/>
      <c r="M81" s="7">
        <v>40611540814</v>
      </c>
      <c r="N81" s="7"/>
      <c r="O81" s="7">
        <v>76450397400</v>
      </c>
      <c r="P81" s="7"/>
      <c r="Q81" s="7">
        <v>-35838856586</v>
      </c>
    </row>
    <row r="82" spans="1:17" ht="21" x14ac:dyDescent="0.55000000000000004">
      <c r="A82" s="2" t="s">
        <v>53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v>0</v>
      </c>
      <c r="J82" s="7"/>
      <c r="K82" s="7">
        <v>365000</v>
      </c>
      <c r="L82" s="7"/>
      <c r="M82" s="7">
        <v>62408539864</v>
      </c>
      <c r="N82" s="7"/>
      <c r="O82" s="7">
        <f>68477301279+31</f>
        <v>68477301310</v>
      </c>
      <c r="P82" s="7"/>
      <c r="Q82" s="7">
        <f>-6068761415-32</f>
        <v>-6068761447</v>
      </c>
    </row>
    <row r="83" spans="1:17" ht="19.5" thickBot="1" x14ac:dyDescent="0.5">
      <c r="C83" s="8">
        <f>SUM(C8:C82)</f>
        <v>11260656</v>
      </c>
      <c r="D83" s="7"/>
      <c r="E83" s="8">
        <f>SUM(E8:E82)</f>
        <v>162164213846</v>
      </c>
      <c r="F83" s="7"/>
      <c r="G83" s="8">
        <f>SUM(G8:G82)</f>
        <v>147985955820</v>
      </c>
      <c r="H83" s="7"/>
      <c r="I83" s="8">
        <f>SUM(I8:I82)</f>
        <v>14178258026</v>
      </c>
      <c r="J83" s="7"/>
      <c r="K83" s="8">
        <f>SUM(K8:K82)</f>
        <v>258116694</v>
      </c>
      <c r="L83" s="7"/>
      <c r="M83" s="8">
        <f>SUM(M8:M82)</f>
        <v>3581682531315</v>
      </c>
      <c r="N83" s="7"/>
      <c r="O83" s="8">
        <f>SUM(O8:O82)</f>
        <v>3871557091859</v>
      </c>
      <c r="P83" s="7"/>
      <c r="Q83" s="8">
        <f>SUM(Q8:Q82)</f>
        <v>-289874560544</v>
      </c>
    </row>
    <row r="84" spans="1:17" ht="19.5" thickTop="1" x14ac:dyDescent="0.45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45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45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45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45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45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45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45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45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45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45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45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45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7"/>
  <sheetViews>
    <sheetView rightToLeft="1" view="pageBreakPreview" topLeftCell="A78" zoomScaleNormal="85" zoomScaleSheetLayoutView="100" workbookViewId="0">
      <selection activeCell="I104" sqref="I104"/>
    </sheetView>
  </sheetViews>
  <sheetFormatPr defaultRowHeight="18.75" x14ac:dyDescent="0.25"/>
  <cols>
    <col min="1" max="1" width="33.5703125" style="14" bestFit="1" customWidth="1"/>
    <col min="2" max="2" width="1" style="14" customWidth="1"/>
    <col min="3" max="3" width="21.28515625" style="14" bestFit="1" customWidth="1"/>
    <col min="4" max="4" width="1" style="14" customWidth="1"/>
    <col min="5" max="5" width="22.85546875" style="14" bestFit="1" customWidth="1"/>
    <col min="6" max="6" width="1" style="14" customWidth="1"/>
    <col min="7" max="7" width="16.42578125" style="14" bestFit="1" customWidth="1"/>
    <col min="8" max="8" width="1" style="14" customWidth="1"/>
    <col min="9" max="9" width="18.28515625" style="14" bestFit="1" customWidth="1"/>
    <col min="10" max="10" width="1" style="14" customWidth="1"/>
    <col min="11" max="11" width="17.140625" style="14" bestFit="1" customWidth="1"/>
    <col min="12" max="12" width="1" style="14" customWidth="1"/>
    <col min="13" max="13" width="21.28515625" style="14" bestFit="1" customWidth="1"/>
    <col min="14" max="14" width="1" style="14" customWidth="1"/>
    <col min="15" max="15" width="22.85546875" style="14" bestFit="1" customWidth="1"/>
    <col min="16" max="16" width="1" style="14" customWidth="1"/>
    <col min="17" max="17" width="18.28515625" style="14" bestFit="1" customWidth="1"/>
    <col min="18" max="18" width="1" style="14" customWidth="1"/>
    <col min="19" max="19" width="18.140625" style="14" bestFit="1" customWidth="1"/>
    <col min="20" max="20" width="1" style="14" customWidth="1"/>
    <col min="21" max="21" width="17.140625" style="14" bestFit="1" customWidth="1"/>
    <col min="22" max="22" width="1" style="14" customWidth="1"/>
    <col min="23" max="23" width="9.140625" style="14" customWidth="1"/>
    <col min="24" max="16384" width="9.140625" style="14"/>
  </cols>
  <sheetData>
    <row r="2" spans="1:21" ht="30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30" x14ac:dyDescent="0.25">
      <c r="A3" s="27" t="s">
        <v>91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30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6" spans="1:21" ht="30" x14ac:dyDescent="0.25">
      <c r="A6" s="25" t="s">
        <v>3</v>
      </c>
      <c r="C6" s="26" t="s">
        <v>93</v>
      </c>
      <c r="D6" s="26" t="s">
        <v>93</v>
      </c>
      <c r="E6" s="26" t="s">
        <v>93</v>
      </c>
      <c r="F6" s="26" t="s">
        <v>93</v>
      </c>
      <c r="G6" s="26" t="s">
        <v>93</v>
      </c>
      <c r="H6" s="26" t="s">
        <v>93</v>
      </c>
      <c r="I6" s="26" t="s">
        <v>93</v>
      </c>
      <c r="J6" s="26" t="s">
        <v>93</v>
      </c>
      <c r="K6" s="26" t="s">
        <v>93</v>
      </c>
      <c r="M6" s="26" t="s">
        <v>94</v>
      </c>
      <c r="N6" s="26" t="s">
        <v>94</v>
      </c>
      <c r="O6" s="26" t="s">
        <v>94</v>
      </c>
      <c r="P6" s="26" t="s">
        <v>94</v>
      </c>
      <c r="Q6" s="26" t="s">
        <v>94</v>
      </c>
      <c r="R6" s="26" t="s">
        <v>94</v>
      </c>
      <c r="S6" s="26" t="s">
        <v>94</v>
      </c>
      <c r="T6" s="26" t="s">
        <v>94</v>
      </c>
      <c r="U6" s="26" t="s">
        <v>94</v>
      </c>
    </row>
    <row r="7" spans="1:21" ht="61.5" customHeight="1" x14ac:dyDescent="0.25">
      <c r="A7" s="26" t="s">
        <v>3</v>
      </c>
      <c r="C7" s="26" t="s">
        <v>182</v>
      </c>
      <c r="E7" s="26" t="s">
        <v>183</v>
      </c>
      <c r="G7" s="26" t="s">
        <v>184</v>
      </c>
      <c r="I7" s="26" t="s">
        <v>69</v>
      </c>
      <c r="K7" s="29" t="s">
        <v>185</v>
      </c>
      <c r="M7" s="26" t="s">
        <v>182</v>
      </c>
      <c r="O7" s="26" t="s">
        <v>183</v>
      </c>
      <c r="Q7" s="26" t="s">
        <v>184</v>
      </c>
      <c r="S7" s="26" t="s">
        <v>69</v>
      </c>
      <c r="U7" s="29" t="s">
        <v>185</v>
      </c>
    </row>
    <row r="8" spans="1:21" ht="21" x14ac:dyDescent="0.25">
      <c r="A8" s="21" t="s">
        <v>49</v>
      </c>
      <c r="C8" s="7">
        <v>0</v>
      </c>
      <c r="D8" s="7"/>
      <c r="E8" s="7">
        <v>2252737597</v>
      </c>
      <c r="F8" s="7"/>
      <c r="G8" s="7">
        <v>3035200838</v>
      </c>
      <c r="H8" s="7"/>
      <c r="I8" s="7">
        <v>5287938435</v>
      </c>
      <c r="K8" s="13">
        <v>-4.02E-2</v>
      </c>
      <c r="M8" s="7">
        <v>9680623600</v>
      </c>
      <c r="N8" s="7"/>
      <c r="O8" s="7">
        <v>9359095796</v>
      </c>
      <c r="P8" s="7"/>
      <c r="Q8" s="7">
        <v>-1910374500</v>
      </c>
      <c r="R8" s="7"/>
      <c r="S8" s="7">
        <v>17129344896</v>
      </c>
      <c r="U8" s="13">
        <v>-4.8500000000000001E-2</v>
      </c>
    </row>
    <row r="9" spans="1:21" ht="21" x14ac:dyDescent="0.25">
      <c r="A9" s="21" t="s">
        <v>41</v>
      </c>
      <c r="C9" s="7">
        <v>0</v>
      </c>
      <c r="D9" s="7"/>
      <c r="E9" s="7">
        <v>-26123323976</v>
      </c>
      <c r="F9" s="7"/>
      <c r="G9" s="7">
        <v>8144058519</v>
      </c>
      <c r="H9" s="7"/>
      <c r="I9" s="7">
        <v>-17979265457</v>
      </c>
      <c r="K9" s="13">
        <v>0.1366</v>
      </c>
      <c r="M9" s="7">
        <v>6640000000</v>
      </c>
      <c r="N9" s="7"/>
      <c r="O9" s="7">
        <v>-1231768522</v>
      </c>
      <c r="P9" s="7"/>
      <c r="Q9" s="7">
        <v>8144058519</v>
      </c>
      <c r="R9" s="7"/>
      <c r="S9" s="7">
        <v>13552289997</v>
      </c>
      <c r="U9" s="13">
        <v>-3.8399999999999997E-2</v>
      </c>
    </row>
    <row r="10" spans="1:21" ht="21" x14ac:dyDescent="0.25">
      <c r="A10" s="21" t="s">
        <v>30</v>
      </c>
      <c r="C10" s="7">
        <v>0</v>
      </c>
      <c r="D10" s="7"/>
      <c r="E10" s="7">
        <v>-67533620</v>
      </c>
      <c r="F10" s="7"/>
      <c r="G10" s="7">
        <v>0</v>
      </c>
      <c r="H10" s="7"/>
      <c r="I10" s="7">
        <v>-67533620</v>
      </c>
      <c r="K10" s="13">
        <v>5.0000000000000001E-4</v>
      </c>
      <c r="M10" s="7">
        <v>0</v>
      </c>
      <c r="N10" s="7"/>
      <c r="O10" s="7">
        <v>0</v>
      </c>
      <c r="P10" s="7"/>
      <c r="Q10" s="7">
        <v>-4245803677</v>
      </c>
      <c r="R10" s="7"/>
      <c r="S10" s="7">
        <v>-4245803677</v>
      </c>
      <c r="U10" s="13">
        <v>1.2E-2</v>
      </c>
    </row>
    <row r="11" spans="1:21" ht="21" x14ac:dyDescent="0.25">
      <c r="A11" s="21" t="s">
        <v>46</v>
      </c>
      <c r="C11" s="7">
        <v>0</v>
      </c>
      <c r="D11" s="7"/>
      <c r="E11" s="7">
        <v>-4595642512</v>
      </c>
      <c r="F11" s="7"/>
      <c r="G11" s="7">
        <v>2065177645</v>
      </c>
      <c r="H11" s="7"/>
      <c r="I11" s="7">
        <v>-2530464867</v>
      </c>
      <c r="K11" s="13">
        <v>1.9199999999999998E-2</v>
      </c>
      <c r="M11" s="7">
        <v>0</v>
      </c>
      <c r="N11" s="7"/>
      <c r="O11" s="7">
        <v>3685025340</v>
      </c>
      <c r="P11" s="7"/>
      <c r="Q11" s="7">
        <v>2065177645</v>
      </c>
      <c r="R11" s="7"/>
      <c r="S11" s="7">
        <v>5750202985</v>
      </c>
      <c r="U11" s="13">
        <v>-1.6299999999999999E-2</v>
      </c>
    </row>
    <row r="12" spans="1:21" ht="21" x14ac:dyDescent="0.25">
      <c r="A12" s="21" t="s">
        <v>23</v>
      </c>
      <c r="C12" s="7">
        <v>0</v>
      </c>
      <c r="D12" s="7"/>
      <c r="E12" s="7">
        <v>-2292802831</v>
      </c>
      <c r="F12" s="7"/>
      <c r="G12" s="7">
        <v>933821024</v>
      </c>
      <c r="H12" s="7"/>
      <c r="I12" s="7">
        <v>-1358981807</v>
      </c>
      <c r="K12" s="13">
        <v>1.03E-2</v>
      </c>
      <c r="M12" s="7">
        <v>0</v>
      </c>
      <c r="N12" s="7"/>
      <c r="O12" s="7">
        <v>1136733724</v>
      </c>
      <c r="P12" s="7"/>
      <c r="Q12" s="7">
        <v>933821024</v>
      </c>
      <c r="R12" s="7"/>
      <c r="S12" s="7">
        <v>2070554748</v>
      </c>
      <c r="U12" s="13">
        <v>-5.8999999999999999E-3</v>
      </c>
    </row>
    <row r="13" spans="1:21" ht="21" x14ac:dyDescent="0.25">
      <c r="A13" s="21" t="s">
        <v>143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K13" s="13">
        <v>0</v>
      </c>
      <c r="M13" s="7">
        <v>0</v>
      </c>
      <c r="N13" s="7"/>
      <c r="O13" s="7">
        <v>0</v>
      </c>
      <c r="P13" s="7"/>
      <c r="Q13" s="7">
        <v>286834398</v>
      </c>
      <c r="R13" s="7"/>
      <c r="S13" s="7">
        <v>286834398</v>
      </c>
      <c r="U13" s="13">
        <v>-8.0000000000000004E-4</v>
      </c>
    </row>
    <row r="14" spans="1:21" ht="21" x14ac:dyDescent="0.25">
      <c r="A14" s="21" t="s">
        <v>144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K14" s="13">
        <v>0</v>
      </c>
      <c r="M14" s="7">
        <v>0</v>
      </c>
      <c r="N14" s="7"/>
      <c r="O14" s="7">
        <v>0</v>
      </c>
      <c r="P14" s="7"/>
      <c r="Q14" s="7">
        <v>1278952</v>
      </c>
      <c r="R14" s="7"/>
      <c r="S14" s="7">
        <v>1278952</v>
      </c>
      <c r="U14" s="13">
        <v>0</v>
      </c>
    </row>
    <row r="15" spans="1:21" ht="21" x14ac:dyDescent="0.25">
      <c r="A15" s="21" t="s">
        <v>108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K15" s="13">
        <v>0</v>
      </c>
      <c r="M15" s="7">
        <v>885935781</v>
      </c>
      <c r="N15" s="7"/>
      <c r="O15" s="7">
        <v>0</v>
      </c>
      <c r="P15" s="7"/>
      <c r="Q15" s="7">
        <v>-13428454622</v>
      </c>
      <c r="R15" s="7"/>
      <c r="S15" s="7">
        <v>-12542518841</v>
      </c>
      <c r="U15" s="13">
        <v>3.5499999999999997E-2</v>
      </c>
    </row>
    <row r="16" spans="1:21" ht="21" x14ac:dyDescent="0.25">
      <c r="A16" s="21" t="s">
        <v>145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K16" s="13">
        <v>0</v>
      </c>
      <c r="M16" s="7">
        <v>0</v>
      </c>
      <c r="N16" s="7"/>
      <c r="O16" s="7">
        <v>0</v>
      </c>
      <c r="P16" s="7"/>
      <c r="Q16" s="7">
        <v>83221</v>
      </c>
      <c r="R16" s="7"/>
      <c r="S16" s="7">
        <v>83221</v>
      </c>
      <c r="U16" s="13">
        <v>0</v>
      </c>
    </row>
    <row r="17" spans="1:21" ht="21" x14ac:dyDescent="0.25">
      <c r="A17" s="21" t="s">
        <v>57</v>
      </c>
      <c r="C17" s="7">
        <v>0</v>
      </c>
      <c r="D17" s="7"/>
      <c r="E17" s="7">
        <v>-954288000</v>
      </c>
      <c r="F17" s="7"/>
      <c r="G17" s="7">
        <v>0</v>
      </c>
      <c r="H17" s="7"/>
      <c r="I17" s="7">
        <v>-954288000</v>
      </c>
      <c r="K17" s="13">
        <v>7.3000000000000001E-3</v>
      </c>
      <c r="M17" s="7">
        <v>1341567167</v>
      </c>
      <c r="N17" s="7"/>
      <c r="O17" s="7">
        <v>-10377882001</v>
      </c>
      <c r="P17" s="7"/>
      <c r="Q17" s="7">
        <v>-56726997675</v>
      </c>
      <c r="R17" s="7"/>
      <c r="S17" s="7">
        <v>-65763312509</v>
      </c>
      <c r="U17" s="13">
        <v>0.18640000000000001</v>
      </c>
    </row>
    <row r="18" spans="1:21" ht="21" x14ac:dyDescent="0.25">
      <c r="A18" s="21" t="s">
        <v>31</v>
      </c>
      <c r="C18" s="7">
        <v>0</v>
      </c>
      <c r="D18" s="7"/>
      <c r="E18" s="7">
        <v>-4344711839</v>
      </c>
      <c r="F18" s="7"/>
      <c r="G18" s="7">
        <v>0</v>
      </c>
      <c r="H18" s="7"/>
      <c r="I18" s="7">
        <v>-4344711839</v>
      </c>
      <c r="K18" s="13">
        <v>3.3000000000000002E-2</v>
      </c>
      <c r="M18" s="7">
        <v>0</v>
      </c>
      <c r="N18" s="7"/>
      <c r="O18" s="7">
        <v>8099552338</v>
      </c>
      <c r="P18" s="7"/>
      <c r="Q18" s="7">
        <v>0</v>
      </c>
      <c r="R18" s="7"/>
      <c r="S18" s="7">
        <v>8099552338</v>
      </c>
      <c r="U18" s="13">
        <v>-2.3E-2</v>
      </c>
    </row>
    <row r="19" spans="1:21" ht="21" x14ac:dyDescent="0.25">
      <c r="A19" s="21" t="s">
        <v>27</v>
      </c>
      <c r="C19" s="7">
        <v>0</v>
      </c>
      <c r="D19" s="7"/>
      <c r="E19" s="7">
        <v>-4945597560</v>
      </c>
      <c r="F19" s="7"/>
      <c r="G19" s="7">
        <v>0</v>
      </c>
      <c r="H19" s="7"/>
      <c r="I19" s="7">
        <v>-4945597560</v>
      </c>
      <c r="K19" s="13">
        <v>3.7600000000000001E-2</v>
      </c>
      <c r="M19" s="7">
        <v>2388760</v>
      </c>
      <c r="N19" s="7"/>
      <c r="O19" s="7">
        <v>-9398928069</v>
      </c>
      <c r="P19" s="7"/>
      <c r="Q19" s="7">
        <v>156674591</v>
      </c>
      <c r="R19" s="7"/>
      <c r="S19" s="7">
        <v>-9239864718</v>
      </c>
      <c r="U19" s="13">
        <v>2.6200000000000001E-2</v>
      </c>
    </row>
    <row r="20" spans="1:21" ht="21" x14ac:dyDescent="0.25">
      <c r="A20" s="21" t="s">
        <v>146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K20" s="13">
        <v>0</v>
      </c>
      <c r="M20" s="7">
        <v>0</v>
      </c>
      <c r="N20" s="7"/>
      <c r="O20" s="7">
        <v>0</v>
      </c>
      <c r="P20" s="7"/>
      <c r="Q20" s="7">
        <v>7650032569</v>
      </c>
      <c r="R20" s="7"/>
      <c r="S20" s="7">
        <v>7650032569</v>
      </c>
      <c r="U20" s="13">
        <v>-2.1700000000000001E-2</v>
      </c>
    </row>
    <row r="21" spans="1:21" ht="21" x14ac:dyDescent="0.25">
      <c r="A21" s="21" t="s">
        <v>147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K21" s="13">
        <v>0</v>
      </c>
      <c r="M21" s="7">
        <v>0</v>
      </c>
      <c r="N21" s="7"/>
      <c r="O21" s="7">
        <v>0</v>
      </c>
      <c r="P21" s="7"/>
      <c r="Q21" s="7">
        <v>2637341323</v>
      </c>
      <c r="R21" s="7"/>
      <c r="S21" s="7">
        <v>2637341323</v>
      </c>
      <c r="U21" s="13">
        <v>-7.4999999999999997E-3</v>
      </c>
    </row>
    <row r="22" spans="1:21" ht="21" x14ac:dyDescent="0.25">
      <c r="A22" s="21" t="s">
        <v>148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K22" s="13">
        <v>0</v>
      </c>
      <c r="M22" s="7">
        <v>0</v>
      </c>
      <c r="N22" s="7"/>
      <c r="O22" s="7">
        <v>0</v>
      </c>
      <c r="P22" s="7"/>
      <c r="Q22" s="7">
        <v>2042509989</v>
      </c>
      <c r="R22" s="7"/>
      <c r="S22" s="7">
        <v>2042509989</v>
      </c>
      <c r="U22" s="13">
        <v>-5.7999999999999996E-3</v>
      </c>
    </row>
    <row r="23" spans="1:21" ht="21" x14ac:dyDescent="0.25">
      <c r="A23" s="21" t="s">
        <v>149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K23" s="13">
        <v>0</v>
      </c>
      <c r="M23" s="7">
        <v>0</v>
      </c>
      <c r="N23" s="7"/>
      <c r="O23" s="7">
        <v>0</v>
      </c>
      <c r="P23" s="7"/>
      <c r="Q23" s="7">
        <v>-7063600218</v>
      </c>
      <c r="R23" s="7"/>
      <c r="S23" s="7">
        <v>-7063600218</v>
      </c>
      <c r="U23" s="13">
        <v>0.02</v>
      </c>
    </row>
    <row r="24" spans="1:21" ht="21" x14ac:dyDescent="0.25">
      <c r="A24" s="21" t="s">
        <v>19</v>
      </c>
      <c r="C24" s="7">
        <v>0</v>
      </c>
      <c r="D24" s="7"/>
      <c r="E24" s="7">
        <v>-18814225698</v>
      </c>
      <c r="F24" s="7"/>
      <c r="G24" s="7">
        <v>0</v>
      </c>
      <c r="H24" s="7"/>
      <c r="I24" s="7">
        <v>-18814225698</v>
      </c>
      <c r="K24" s="13">
        <v>0.14299999999999999</v>
      </c>
      <c r="M24" s="7">
        <v>12525000000</v>
      </c>
      <c r="N24" s="7"/>
      <c r="O24" s="7">
        <v>2608577753</v>
      </c>
      <c r="P24" s="7"/>
      <c r="Q24" s="7">
        <v>-714954212</v>
      </c>
      <c r="R24" s="7"/>
      <c r="S24" s="7">
        <v>14418623541</v>
      </c>
      <c r="U24" s="13">
        <v>-4.0899999999999999E-2</v>
      </c>
    </row>
    <row r="25" spans="1:21" ht="21" x14ac:dyDescent="0.25">
      <c r="A25" s="21" t="s">
        <v>26</v>
      </c>
      <c r="C25" s="7">
        <v>0</v>
      </c>
      <c r="D25" s="7"/>
      <c r="E25" s="7">
        <v>-921981743</v>
      </c>
      <c r="F25" s="7"/>
      <c r="G25" s="7">
        <v>0</v>
      </c>
      <c r="H25" s="7"/>
      <c r="I25" s="7">
        <v>-921981743</v>
      </c>
      <c r="K25" s="13">
        <v>7.0000000000000001E-3</v>
      </c>
      <c r="M25" s="7">
        <v>85240407</v>
      </c>
      <c r="N25" s="7"/>
      <c r="O25" s="7">
        <v>-1137344188</v>
      </c>
      <c r="P25" s="7"/>
      <c r="Q25" s="7">
        <v>22572634</v>
      </c>
      <c r="R25" s="7"/>
      <c r="S25" s="7">
        <v>-1029531147</v>
      </c>
      <c r="U25" s="13">
        <v>2.8999999999999998E-3</v>
      </c>
    </row>
    <row r="26" spans="1:21" ht="21" x14ac:dyDescent="0.25">
      <c r="A26" s="21" t="s">
        <v>54</v>
      </c>
      <c r="C26" s="7">
        <v>0</v>
      </c>
      <c r="D26" s="7"/>
      <c r="E26" s="7">
        <v>-2008184779</v>
      </c>
      <c r="F26" s="7"/>
      <c r="G26" s="7">
        <v>0</v>
      </c>
      <c r="H26" s="7"/>
      <c r="I26" s="7">
        <v>-2008184779</v>
      </c>
      <c r="K26" s="13">
        <v>1.5299999999999999E-2</v>
      </c>
      <c r="M26" s="7">
        <v>12320274600</v>
      </c>
      <c r="N26" s="7"/>
      <c r="O26" s="7">
        <v>12649508141</v>
      </c>
      <c r="P26" s="7"/>
      <c r="Q26" s="7">
        <v>6941649454</v>
      </c>
      <c r="R26" s="7"/>
      <c r="S26" s="7">
        <v>31911432195</v>
      </c>
      <c r="U26" s="13">
        <v>-9.0399999999999994E-2</v>
      </c>
    </row>
    <row r="27" spans="1:21" ht="21" x14ac:dyDescent="0.25">
      <c r="A27" s="21" t="s">
        <v>47</v>
      </c>
      <c r="C27" s="7">
        <v>0</v>
      </c>
      <c r="D27" s="7"/>
      <c r="E27" s="7">
        <v>894645000</v>
      </c>
      <c r="F27" s="7"/>
      <c r="G27" s="7">
        <v>0</v>
      </c>
      <c r="H27" s="7"/>
      <c r="I27" s="7">
        <v>894645000</v>
      </c>
      <c r="K27" s="13">
        <v>-6.7999999999999996E-3</v>
      </c>
      <c r="M27" s="7">
        <v>0</v>
      </c>
      <c r="N27" s="7"/>
      <c r="O27" s="7">
        <v>9367734153</v>
      </c>
      <c r="P27" s="7"/>
      <c r="Q27" s="7">
        <v>2229514849</v>
      </c>
      <c r="R27" s="7"/>
      <c r="S27" s="7">
        <v>11597249002</v>
      </c>
      <c r="U27" s="13">
        <v>-3.2899999999999999E-2</v>
      </c>
    </row>
    <row r="28" spans="1:21" ht="21" x14ac:dyDescent="0.25">
      <c r="A28" s="21" t="s">
        <v>150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K28" s="13">
        <v>0</v>
      </c>
      <c r="M28" s="7">
        <v>0</v>
      </c>
      <c r="N28" s="7"/>
      <c r="O28" s="7">
        <v>0</v>
      </c>
      <c r="P28" s="7"/>
      <c r="Q28" s="7">
        <v>-245426079</v>
      </c>
      <c r="R28" s="7"/>
      <c r="S28" s="7">
        <v>-245426079</v>
      </c>
      <c r="U28" s="13">
        <v>6.9999999999999999E-4</v>
      </c>
    </row>
    <row r="29" spans="1:21" ht="21" x14ac:dyDescent="0.25">
      <c r="A29" s="21" t="s">
        <v>151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K29" s="13">
        <v>0</v>
      </c>
      <c r="M29" s="7">
        <v>0</v>
      </c>
      <c r="N29" s="7"/>
      <c r="O29" s="7">
        <v>0</v>
      </c>
      <c r="P29" s="7"/>
      <c r="Q29" s="7">
        <v>-1064641849</v>
      </c>
      <c r="R29" s="7"/>
      <c r="S29" s="7">
        <v>-1064641849</v>
      </c>
      <c r="U29" s="13">
        <v>3.0000000000000001E-3</v>
      </c>
    </row>
    <row r="30" spans="1:21" ht="21" x14ac:dyDescent="0.25">
      <c r="A30" s="21" t="s">
        <v>152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K30" s="13">
        <v>0</v>
      </c>
      <c r="M30" s="7">
        <v>0</v>
      </c>
      <c r="N30" s="7"/>
      <c r="O30" s="7">
        <v>0</v>
      </c>
      <c r="P30" s="7"/>
      <c r="Q30" s="7">
        <v>-23256991917</v>
      </c>
      <c r="R30" s="7"/>
      <c r="S30" s="7">
        <v>-23256991917</v>
      </c>
      <c r="U30" s="13">
        <v>6.59E-2</v>
      </c>
    </row>
    <row r="31" spans="1:21" ht="21" x14ac:dyDescent="0.25">
      <c r="A31" s="21" t="s">
        <v>123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K31" s="13">
        <v>0</v>
      </c>
      <c r="M31" s="7">
        <v>1727110794</v>
      </c>
      <c r="N31" s="7"/>
      <c r="O31" s="7">
        <v>0</v>
      </c>
      <c r="P31" s="7"/>
      <c r="Q31" s="7">
        <v>540252721</v>
      </c>
      <c r="R31" s="7"/>
      <c r="S31" s="7">
        <v>2267363515</v>
      </c>
      <c r="U31" s="13">
        <v>-6.4000000000000003E-3</v>
      </c>
    </row>
    <row r="32" spans="1:21" ht="21" x14ac:dyDescent="0.25">
      <c r="A32" s="21" t="s">
        <v>38</v>
      </c>
      <c r="C32" s="7">
        <v>0</v>
      </c>
      <c r="D32" s="7"/>
      <c r="E32" s="7">
        <v>-86357417</v>
      </c>
      <c r="F32" s="7"/>
      <c r="G32" s="7">
        <v>0</v>
      </c>
      <c r="H32" s="7"/>
      <c r="I32" s="7">
        <v>-86357417</v>
      </c>
      <c r="K32" s="13">
        <v>6.9999999999999999E-4</v>
      </c>
      <c r="M32" s="7">
        <v>1453189400</v>
      </c>
      <c r="N32" s="7"/>
      <c r="O32" s="7">
        <v>304596934</v>
      </c>
      <c r="P32" s="7"/>
      <c r="Q32" s="7">
        <v>-113544124</v>
      </c>
      <c r="R32" s="7"/>
      <c r="S32" s="7">
        <v>1644242210</v>
      </c>
      <c r="U32" s="13">
        <v>-4.7000000000000002E-3</v>
      </c>
    </row>
    <row r="33" spans="1:21" ht="21" x14ac:dyDescent="0.25">
      <c r="A33" s="21" t="s">
        <v>153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K33" s="13">
        <v>0</v>
      </c>
      <c r="M33" s="7">
        <v>0</v>
      </c>
      <c r="N33" s="7"/>
      <c r="O33" s="7">
        <v>0</v>
      </c>
      <c r="P33" s="7"/>
      <c r="Q33" s="7">
        <v>-155128741</v>
      </c>
      <c r="R33" s="7"/>
      <c r="S33" s="7">
        <v>-155128741</v>
      </c>
      <c r="U33" s="13">
        <v>4.0000000000000002E-4</v>
      </c>
    </row>
    <row r="34" spans="1:21" ht="21" x14ac:dyDescent="0.25">
      <c r="A34" s="21" t="s">
        <v>154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K34" s="13">
        <v>0</v>
      </c>
      <c r="M34" s="7">
        <v>0</v>
      </c>
      <c r="N34" s="7"/>
      <c r="O34" s="7">
        <v>0</v>
      </c>
      <c r="P34" s="7"/>
      <c r="Q34" s="7">
        <v>2247040578</v>
      </c>
      <c r="R34" s="7"/>
      <c r="S34" s="7">
        <v>2247040578</v>
      </c>
      <c r="U34" s="13">
        <v>-6.4000000000000003E-3</v>
      </c>
    </row>
    <row r="35" spans="1:21" ht="21" x14ac:dyDescent="0.25">
      <c r="A35" s="21" t="s">
        <v>155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K35" s="13">
        <v>0</v>
      </c>
      <c r="M35" s="7">
        <v>0</v>
      </c>
      <c r="N35" s="7"/>
      <c r="O35" s="7">
        <v>0</v>
      </c>
      <c r="P35" s="7"/>
      <c r="Q35" s="7">
        <v>154756644</v>
      </c>
      <c r="R35" s="7"/>
      <c r="S35" s="7">
        <v>154756644</v>
      </c>
      <c r="U35" s="13">
        <v>-4.0000000000000002E-4</v>
      </c>
    </row>
    <row r="36" spans="1:21" ht="21" x14ac:dyDescent="0.25">
      <c r="A36" s="21" t="s">
        <v>156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K36" s="13">
        <v>0</v>
      </c>
      <c r="M36" s="7">
        <v>0</v>
      </c>
      <c r="N36" s="7"/>
      <c r="O36" s="7">
        <v>0</v>
      </c>
      <c r="P36" s="7"/>
      <c r="Q36" s="7">
        <v>167514646</v>
      </c>
      <c r="R36" s="7"/>
      <c r="S36" s="7">
        <v>167514646</v>
      </c>
      <c r="U36" s="13">
        <v>-5.0000000000000001E-4</v>
      </c>
    </row>
    <row r="37" spans="1:21" ht="21" x14ac:dyDescent="0.25">
      <c r="A37" s="21" t="s">
        <v>157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K37" s="13">
        <v>0</v>
      </c>
      <c r="M37" s="7">
        <v>0</v>
      </c>
      <c r="N37" s="7"/>
      <c r="O37" s="7">
        <v>0</v>
      </c>
      <c r="P37" s="7"/>
      <c r="Q37" s="7">
        <v>-3111576113</v>
      </c>
      <c r="R37" s="7"/>
      <c r="S37" s="7">
        <v>-3111576113</v>
      </c>
      <c r="U37" s="13">
        <v>8.8000000000000005E-3</v>
      </c>
    </row>
    <row r="38" spans="1:21" ht="21" x14ac:dyDescent="0.25">
      <c r="A38" s="21" t="s">
        <v>137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K38" s="13">
        <v>0</v>
      </c>
      <c r="M38" s="7">
        <v>45648075</v>
      </c>
      <c r="N38" s="7"/>
      <c r="O38" s="7">
        <v>0</v>
      </c>
      <c r="P38" s="7"/>
      <c r="Q38" s="7">
        <v>694994747</v>
      </c>
      <c r="R38" s="7"/>
      <c r="S38" s="7">
        <v>740642822</v>
      </c>
      <c r="U38" s="13">
        <v>-2.0999999999999999E-3</v>
      </c>
    </row>
    <row r="39" spans="1:21" ht="21" x14ac:dyDescent="0.25">
      <c r="A39" s="21" t="s">
        <v>158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K39" s="13">
        <v>0</v>
      </c>
      <c r="M39" s="7">
        <v>0</v>
      </c>
      <c r="N39" s="7"/>
      <c r="O39" s="7">
        <v>0</v>
      </c>
      <c r="P39" s="7"/>
      <c r="Q39" s="7">
        <v>14881630</v>
      </c>
      <c r="R39" s="7"/>
      <c r="S39" s="7">
        <v>14881630</v>
      </c>
      <c r="U39" s="13">
        <v>0</v>
      </c>
    </row>
    <row r="40" spans="1:21" ht="21" x14ac:dyDescent="0.25">
      <c r="A40" s="21" t="s">
        <v>18</v>
      </c>
      <c r="C40" s="7">
        <v>0</v>
      </c>
      <c r="D40" s="7"/>
      <c r="E40" s="7">
        <v>-37246726248</v>
      </c>
      <c r="F40" s="7"/>
      <c r="G40" s="7">
        <v>0</v>
      </c>
      <c r="H40" s="7"/>
      <c r="I40" s="7">
        <v>-37246726248</v>
      </c>
      <c r="K40" s="13">
        <v>0.28310000000000002</v>
      </c>
      <c r="M40" s="7">
        <v>1922392098</v>
      </c>
      <c r="N40" s="7"/>
      <c r="O40" s="7">
        <v>-95452585237</v>
      </c>
      <c r="P40" s="7"/>
      <c r="Q40" s="7">
        <v>-60207463653</v>
      </c>
      <c r="R40" s="7"/>
      <c r="S40" s="7">
        <v>-153737656792</v>
      </c>
      <c r="U40" s="13">
        <v>0.43569999999999998</v>
      </c>
    </row>
    <row r="41" spans="1:21" ht="21" x14ac:dyDescent="0.25">
      <c r="A41" s="21" t="s">
        <v>159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K41" s="13">
        <v>0</v>
      </c>
      <c r="M41" s="7">
        <v>0</v>
      </c>
      <c r="N41" s="7"/>
      <c r="O41" s="7">
        <v>0</v>
      </c>
      <c r="P41" s="7"/>
      <c r="Q41" s="7">
        <v>5959334733</v>
      </c>
      <c r="R41" s="7"/>
      <c r="S41" s="7">
        <v>5959334733</v>
      </c>
      <c r="U41" s="13">
        <v>-1.6899999999999998E-2</v>
      </c>
    </row>
    <row r="42" spans="1:21" ht="21" x14ac:dyDescent="0.25">
      <c r="A42" s="21" t="s">
        <v>160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K42" s="13">
        <v>0</v>
      </c>
      <c r="M42" s="7">
        <v>0</v>
      </c>
      <c r="N42" s="7"/>
      <c r="O42" s="7">
        <v>0</v>
      </c>
      <c r="P42" s="7"/>
      <c r="Q42" s="7">
        <v>986937585</v>
      </c>
      <c r="R42" s="7"/>
      <c r="S42" s="7">
        <v>986937585</v>
      </c>
      <c r="U42" s="13">
        <v>-2.8E-3</v>
      </c>
    </row>
    <row r="43" spans="1:21" ht="21" x14ac:dyDescent="0.25">
      <c r="A43" s="21" t="s">
        <v>161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K43" s="13">
        <v>0</v>
      </c>
      <c r="M43" s="7">
        <v>0</v>
      </c>
      <c r="N43" s="7"/>
      <c r="O43" s="7">
        <v>0</v>
      </c>
      <c r="P43" s="7"/>
      <c r="Q43" s="7">
        <v>-1377482942</v>
      </c>
      <c r="R43" s="7"/>
      <c r="S43" s="7">
        <v>-1377482942</v>
      </c>
      <c r="U43" s="13">
        <v>3.8999999999999998E-3</v>
      </c>
    </row>
    <row r="44" spans="1:21" ht="21" x14ac:dyDescent="0.25">
      <c r="A44" s="21" t="s">
        <v>162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K44" s="13">
        <v>0</v>
      </c>
      <c r="M44" s="7">
        <v>0</v>
      </c>
      <c r="N44" s="7"/>
      <c r="O44" s="7">
        <v>0</v>
      </c>
      <c r="P44" s="7"/>
      <c r="Q44" s="7">
        <v>-25590608605</v>
      </c>
      <c r="R44" s="7"/>
      <c r="S44" s="7">
        <v>-25590608605</v>
      </c>
      <c r="U44" s="13">
        <v>7.2499999999999995E-2</v>
      </c>
    </row>
    <row r="45" spans="1:21" ht="21" x14ac:dyDescent="0.25">
      <c r="A45" s="21" t="s">
        <v>163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K45" s="13">
        <v>0</v>
      </c>
      <c r="M45" s="7">
        <v>0</v>
      </c>
      <c r="N45" s="7"/>
      <c r="O45" s="7">
        <v>0</v>
      </c>
      <c r="P45" s="7"/>
      <c r="Q45" s="7">
        <v>-699617557</v>
      </c>
      <c r="R45" s="7"/>
      <c r="S45" s="7">
        <v>-699617557</v>
      </c>
      <c r="U45" s="13">
        <v>2E-3</v>
      </c>
    </row>
    <row r="46" spans="1:21" ht="21" x14ac:dyDescent="0.25">
      <c r="A46" s="21" t="s">
        <v>164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K46" s="13">
        <v>0</v>
      </c>
      <c r="M46" s="7">
        <v>0</v>
      </c>
      <c r="N46" s="7"/>
      <c r="O46" s="7">
        <v>0</v>
      </c>
      <c r="P46" s="7"/>
      <c r="Q46" s="7">
        <v>1450097925</v>
      </c>
      <c r="R46" s="7"/>
      <c r="S46" s="7">
        <v>1450097925</v>
      </c>
      <c r="U46" s="13">
        <v>-4.1000000000000003E-3</v>
      </c>
    </row>
    <row r="47" spans="1:21" ht="21" x14ac:dyDescent="0.25">
      <c r="A47" s="21" t="s">
        <v>165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K47" s="13">
        <v>0</v>
      </c>
      <c r="M47" s="7">
        <v>0</v>
      </c>
      <c r="N47" s="7"/>
      <c r="O47" s="7">
        <v>0</v>
      </c>
      <c r="P47" s="7"/>
      <c r="Q47" s="7">
        <v>-521062873</v>
      </c>
      <c r="R47" s="7"/>
      <c r="S47" s="7">
        <v>-521062873</v>
      </c>
      <c r="U47" s="13">
        <v>1.5E-3</v>
      </c>
    </row>
    <row r="48" spans="1:21" ht="21" x14ac:dyDescent="0.25">
      <c r="A48" s="21" t="s">
        <v>129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K48" s="13">
        <v>0</v>
      </c>
      <c r="M48" s="7">
        <v>1311560564</v>
      </c>
      <c r="N48" s="7"/>
      <c r="O48" s="7">
        <v>0</v>
      </c>
      <c r="P48" s="7"/>
      <c r="Q48" s="7">
        <v>-31565772800</v>
      </c>
      <c r="R48" s="7"/>
      <c r="S48" s="7">
        <v>-30254212236</v>
      </c>
      <c r="U48" s="13">
        <v>8.5699999999999998E-2</v>
      </c>
    </row>
    <row r="49" spans="1:21" ht="21" x14ac:dyDescent="0.25">
      <c r="A49" s="21" t="s">
        <v>166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K49" s="13">
        <v>0</v>
      </c>
      <c r="M49" s="7">
        <v>0</v>
      </c>
      <c r="N49" s="7"/>
      <c r="O49" s="7">
        <v>0</v>
      </c>
      <c r="P49" s="7"/>
      <c r="Q49" s="7">
        <v>-389036414</v>
      </c>
      <c r="R49" s="7"/>
      <c r="S49" s="7">
        <v>-389036414</v>
      </c>
      <c r="U49" s="13">
        <v>1.1000000000000001E-3</v>
      </c>
    </row>
    <row r="50" spans="1:21" ht="21" x14ac:dyDescent="0.25">
      <c r="A50" s="21" t="s">
        <v>167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K50" s="13">
        <v>0</v>
      </c>
      <c r="M50" s="7">
        <v>0</v>
      </c>
      <c r="N50" s="7"/>
      <c r="O50" s="7">
        <v>0</v>
      </c>
      <c r="P50" s="7"/>
      <c r="Q50" s="7">
        <v>581666691</v>
      </c>
      <c r="R50" s="7"/>
      <c r="S50" s="7">
        <v>581666691</v>
      </c>
      <c r="U50" s="13">
        <v>-1.6000000000000001E-3</v>
      </c>
    </row>
    <row r="51" spans="1:21" ht="21" x14ac:dyDescent="0.25">
      <c r="A51" s="21" t="s">
        <v>168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K51" s="13">
        <v>0</v>
      </c>
      <c r="M51" s="7">
        <v>0</v>
      </c>
      <c r="N51" s="7"/>
      <c r="O51" s="7">
        <v>0</v>
      </c>
      <c r="P51" s="7"/>
      <c r="Q51" s="7">
        <v>-10017592049</v>
      </c>
      <c r="R51" s="7"/>
      <c r="S51" s="7">
        <v>-10017592049</v>
      </c>
      <c r="U51" s="13">
        <v>2.8400000000000002E-2</v>
      </c>
    </row>
    <row r="52" spans="1:21" ht="21" x14ac:dyDescent="0.25">
      <c r="A52" s="21" t="s">
        <v>37</v>
      </c>
      <c r="C52" s="7">
        <v>0</v>
      </c>
      <c r="D52" s="7"/>
      <c r="E52" s="7">
        <v>-4799273400</v>
      </c>
      <c r="F52" s="7"/>
      <c r="G52" s="7">
        <v>0</v>
      </c>
      <c r="H52" s="7"/>
      <c r="I52" s="7">
        <v>-4799273400</v>
      </c>
      <c r="K52" s="13">
        <v>3.6499999999999998E-2</v>
      </c>
      <c r="M52" s="7">
        <v>7100000000</v>
      </c>
      <c r="N52" s="7"/>
      <c r="O52" s="7">
        <v>-12351071249</v>
      </c>
      <c r="P52" s="7"/>
      <c r="Q52" s="7">
        <v>-1244550576</v>
      </c>
      <c r="R52" s="7"/>
      <c r="S52" s="7">
        <v>-6495621825</v>
      </c>
      <c r="U52" s="13">
        <v>1.84E-2</v>
      </c>
    </row>
    <row r="53" spans="1:21" ht="21" x14ac:dyDescent="0.25">
      <c r="A53" s="21" t="s">
        <v>169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K53" s="13">
        <v>0</v>
      </c>
      <c r="M53" s="7">
        <v>0</v>
      </c>
      <c r="N53" s="7"/>
      <c r="O53" s="7">
        <v>0</v>
      </c>
      <c r="P53" s="7"/>
      <c r="Q53" s="7">
        <v>-11267072188</v>
      </c>
      <c r="R53" s="7"/>
      <c r="S53" s="7">
        <v>-11267072188</v>
      </c>
      <c r="U53" s="13">
        <v>3.1899999999999998E-2</v>
      </c>
    </row>
    <row r="54" spans="1:21" ht="21" x14ac:dyDescent="0.25">
      <c r="A54" s="21" t="s">
        <v>16</v>
      </c>
      <c r="C54" s="7">
        <v>0</v>
      </c>
      <c r="D54" s="7"/>
      <c r="E54" s="7">
        <v>-2683935000</v>
      </c>
      <c r="F54" s="7"/>
      <c r="G54" s="7">
        <v>0</v>
      </c>
      <c r="H54" s="7"/>
      <c r="I54" s="7">
        <v>-2683935000</v>
      </c>
      <c r="K54" s="13">
        <v>2.0400000000000001E-2</v>
      </c>
      <c r="M54" s="7">
        <v>807966456</v>
      </c>
      <c r="N54" s="7"/>
      <c r="O54" s="7">
        <v>-10956419249</v>
      </c>
      <c r="P54" s="7"/>
      <c r="Q54" s="7">
        <v>-21422557594</v>
      </c>
      <c r="R54" s="7"/>
      <c r="S54" s="7">
        <v>-31571010387</v>
      </c>
      <c r="U54" s="13">
        <v>8.9499999999999996E-2</v>
      </c>
    </row>
    <row r="55" spans="1:21" ht="21" x14ac:dyDescent="0.25">
      <c r="A55" s="21" t="s">
        <v>15</v>
      </c>
      <c r="C55" s="7">
        <v>0</v>
      </c>
      <c r="D55" s="7"/>
      <c r="E55" s="7">
        <v>1846398173</v>
      </c>
      <c r="F55" s="7"/>
      <c r="G55" s="7">
        <v>0</v>
      </c>
      <c r="H55" s="7"/>
      <c r="I55" s="7">
        <v>1846398173</v>
      </c>
      <c r="K55" s="13">
        <v>-1.4E-2</v>
      </c>
      <c r="M55" s="7">
        <v>806000000</v>
      </c>
      <c r="N55" s="7"/>
      <c r="O55" s="7">
        <v>-34076218958</v>
      </c>
      <c r="P55" s="7"/>
      <c r="Q55" s="7">
        <v>-4656094957</v>
      </c>
      <c r="R55" s="7"/>
      <c r="S55" s="7">
        <v>-37926313915</v>
      </c>
      <c r="U55" s="13">
        <v>0.1075</v>
      </c>
    </row>
    <row r="56" spans="1:21" ht="21" x14ac:dyDescent="0.25">
      <c r="A56" s="21" t="s">
        <v>170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K56" s="13">
        <v>0</v>
      </c>
      <c r="M56" s="7">
        <v>0</v>
      </c>
      <c r="N56" s="7"/>
      <c r="O56" s="7">
        <v>0</v>
      </c>
      <c r="P56" s="7"/>
      <c r="Q56" s="7">
        <v>10760015162</v>
      </c>
      <c r="R56" s="7"/>
      <c r="S56" s="7">
        <v>10760015162</v>
      </c>
      <c r="U56" s="13">
        <v>-3.0499999999999999E-2</v>
      </c>
    </row>
    <row r="57" spans="1:21" ht="21" x14ac:dyDescent="0.25">
      <c r="A57" s="21" t="s">
        <v>171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K57" s="13">
        <v>0</v>
      </c>
      <c r="M57" s="7">
        <v>0</v>
      </c>
      <c r="N57" s="7"/>
      <c r="O57" s="7">
        <v>0</v>
      </c>
      <c r="P57" s="7"/>
      <c r="Q57" s="7">
        <v>-2677443501</v>
      </c>
      <c r="R57" s="7"/>
      <c r="S57" s="7">
        <v>-2677443501</v>
      </c>
      <c r="U57" s="13">
        <v>7.6E-3</v>
      </c>
    </row>
    <row r="58" spans="1:21" ht="21" x14ac:dyDescent="0.25">
      <c r="A58" s="21" t="s">
        <v>21</v>
      </c>
      <c r="C58" s="7">
        <v>0</v>
      </c>
      <c r="D58" s="7"/>
      <c r="E58" s="7">
        <v>-3659694480</v>
      </c>
      <c r="F58" s="7"/>
      <c r="G58" s="7">
        <v>0</v>
      </c>
      <c r="H58" s="7"/>
      <c r="I58" s="7">
        <v>-3659694480</v>
      </c>
      <c r="K58" s="13">
        <v>2.7799999999999998E-2</v>
      </c>
      <c r="M58" s="7">
        <v>0</v>
      </c>
      <c r="N58" s="7"/>
      <c r="O58" s="7">
        <v>-12592596902</v>
      </c>
      <c r="P58" s="7"/>
      <c r="Q58" s="7">
        <v>-12922042218</v>
      </c>
      <c r="R58" s="7"/>
      <c r="S58" s="7">
        <v>-25514639120</v>
      </c>
      <c r="U58" s="13">
        <v>7.2300000000000003E-2</v>
      </c>
    </row>
    <row r="59" spans="1:21" ht="21" x14ac:dyDescent="0.25">
      <c r="A59" s="21" t="s">
        <v>24</v>
      </c>
      <c r="C59" s="7">
        <v>0</v>
      </c>
      <c r="D59" s="7"/>
      <c r="E59" s="7">
        <v>1848930845</v>
      </c>
      <c r="F59" s="7"/>
      <c r="G59" s="7">
        <v>0</v>
      </c>
      <c r="H59" s="7"/>
      <c r="I59" s="7">
        <v>1848930845</v>
      </c>
      <c r="K59" s="13">
        <v>-1.41E-2</v>
      </c>
      <c r="M59" s="7">
        <v>0</v>
      </c>
      <c r="N59" s="7"/>
      <c r="O59" s="7">
        <v>4156329342</v>
      </c>
      <c r="P59" s="7"/>
      <c r="Q59" s="7">
        <v>1655292694</v>
      </c>
      <c r="R59" s="7"/>
      <c r="S59" s="7">
        <v>5811622036</v>
      </c>
      <c r="U59" s="13">
        <v>-1.6500000000000001E-2</v>
      </c>
    </row>
    <row r="60" spans="1:21" ht="21" x14ac:dyDescent="0.25">
      <c r="A60" s="21" t="s">
        <v>132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K60" s="13">
        <v>0</v>
      </c>
      <c r="M60" s="7">
        <v>71802500</v>
      </c>
      <c r="N60" s="7"/>
      <c r="O60" s="7">
        <v>0</v>
      </c>
      <c r="P60" s="7"/>
      <c r="Q60" s="7">
        <v>495864898</v>
      </c>
      <c r="R60" s="7"/>
      <c r="S60" s="7">
        <v>567667398</v>
      </c>
      <c r="U60" s="13">
        <v>-1.6000000000000001E-3</v>
      </c>
    </row>
    <row r="61" spans="1:21" ht="21" x14ac:dyDescent="0.25">
      <c r="A61" s="21" t="s">
        <v>172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K61" s="13">
        <v>0</v>
      </c>
      <c r="M61" s="7">
        <v>0</v>
      </c>
      <c r="N61" s="7"/>
      <c r="O61" s="7">
        <v>0</v>
      </c>
      <c r="P61" s="7"/>
      <c r="Q61" s="7">
        <v>198679116</v>
      </c>
      <c r="R61" s="7"/>
      <c r="S61" s="7">
        <v>198679116</v>
      </c>
      <c r="U61" s="13">
        <v>-5.9999999999999995E-4</v>
      </c>
    </row>
    <row r="62" spans="1:21" ht="21" x14ac:dyDescent="0.25">
      <c r="A62" s="21" t="s">
        <v>135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K62" s="13">
        <v>0</v>
      </c>
      <c r="M62" s="7">
        <v>256392000</v>
      </c>
      <c r="N62" s="7"/>
      <c r="O62" s="7">
        <v>0</v>
      </c>
      <c r="P62" s="7"/>
      <c r="Q62" s="7">
        <v>2859208021</v>
      </c>
      <c r="R62" s="7"/>
      <c r="S62" s="7">
        <v>3115600021</v>
      </c>
      <c r="U62" s="13">
        <v>-8.8000000000000005E-3</v>
      </c>
    </row>
    <row r="63" spans="1:21" ht="21" x14ac:dyDescent="0.25">
      <c r="A63" s="21" t="s">
        <v>173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K63" s="13">
        <v>0</v>
      </c>
      <c r="M63" s="7">
        <v>0</v>
      </c>
      <c r="N63" s="7"/>
      <c r="O63" s="7">
        <v>0</v>
      </c>
      <c r="P63" s="7"/>
      <c r="Q63" s="7">
        <v>-2009468341</v>
      </c>
      <c r="R63" s="7"/>
      <c r="S63" s="7">
        <v>-2009468341</v>
      </c>
      <c r="U63" s="13">
        <v>5.7000000000000002E-3</v>
      </c>
    </row>
    <row r="64" spans="1:21" ht="21" x14ac:dyDescent="0.25">
      <c r="A64" s="21" t="s">
        <v>29</v>
      </c>
      <c r="C64" s="7">
        <v>0</v>
      </c>
      <c r="D64" s="7"/>
      <c r="E64" s="7">
        <v>-1368572651</v>
      </c>
      <c r="F64" s="7"/>
      <c r="G64" s="7">
        <v>0</v>
      </c>
      <c r="H64" s="7"/>
      <c r="I64" s="7">
        <v>-1368572651</v>
      </c>
      <c r="K64" s="13">
        <v>1.04E-2</v>
      </c>
      <c r="M64" s="7">
        <v>0</v>
      </c>
      <c r="N64" s="7"/>
      <c r="O64" s="7">
        <v>-1546233384</v>
      </c>
      <c r="P64" s="7"/>
      <c r="Q64" s="7">
        <v>-17556466932</v>
      </c>
      <c r="R64" s="7"/>
      <c r="S64" s="7">
        <v>-19102700316</v>
      </c>
      <c r="U64" s="13">
        <v>5.4100000000000002E-2</v>
      </c>
    </row>
    <row r="65" spans="1:21" ht="21" x14ac:dyDescent="0.25">
      <c r="A65" s="21" t="s">
        <v>45</v>
      </c>
      <c r="C65" s="7">
        <v>0</v>
      </c>
      <c r="D65" s="7"/>
      <c r="E65" s="7">
        <v>-11885718750</v>
      </c>
      <c r="F65" s="7"/>
      <c r="G65" s="7">
        <v>0</v>
      </c>
      <c r="H65" s="7"/>
      <c r="I65" s="7">
        <v>-11885718750</v>
      </c>
      <c r="K65" s="13">
        <v>9.0300000000000005E-2</v>
      </c>
      <c r="M65" s="7">
        <v>3650873899</v>
      </c>
      <c r="N65" s="7"/>
      <c r="O65" s="7">
        <v>-17966784177</v>
      </c>
      <c r="P65" s="7"/>
      <c r="Q65" s="7">
        <v>-7092672785</v>
      </c>
      <c r="R65" s="7"/>
      <c r="S65" s="7">
        <v>-21408583063</v>
      </c>
      <c r="U65" s="13">
        <v>6.0699999999999997E-2</v>
      </c>
    </row>
    <row r="66" spans="1:21" ht="21" x14ac:dyDescent="0.25">
      <c r="A66" s="21" t="s">
        <v>174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K66" s="13">
        <v>0</v>
      </c>
      <c r="M66" s="7">
        <v>0</v>
      </c>
      <c r="N66" s="7"/>
      <c r="O66" s="7">
        <v>0</v>
      </c>
      <c r="P66" s="7"/>
      <c r="Q66" s="7">
        <v>105530770</v>
      </c>
      <c r="R66" s="7"/>
      <c r="S66" s="7">
        <v>105530770</v>
      </c>
      <c r="U66" s="13">
        <v>-2.9999999999999997E-4</v>
      </c>
    </row>
    <row r="67" spans="1:21" ht="21" x14ac:dyDescent="0.25">
      <c r="A67" s="21" t="s">
        <v>125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K67" s="13">
        <v>0</v>
      </c>
      <c r="M67" s="7">
        <v>6575500000</v>
      </c>
      <c r="N67" s="7"/>
      <c r="O67" s="7">
        <v>0</v>
      </c>
      <c r="P67" s="7"/>
      <c r="Q67" s="7">
        <v>9444101565</v>
      </c>
      <c r="R67" s="7"/>
      <c r="S67" s="7">
        <v>16019601565</v>
      </c>
      <c r="U67" s="13">
        <v>-4.5400000000000003E-2</v>
      </c>
    </row>
    <row r="68" spans="1:21" ht="21" x14ac:dyDescent="0.25">
      <c r="A68" s="21" t="s">
        <v>175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K68" s="13">
        <v>0</v>
      </c>
      <c r="M68" s="7">
        <v>0</v>
      </c>
      <c r="N68" s="7"/>
      <c r="O68" s="7">
        <v>0</v>
      </c>
      <c r="P68" s="7"/>
      <c r="Q68" s="7">
        <v>-6272399486</v>
      </c>
      <c r="R68" s="7"/>
      <c r="S68" s="7">
        <v>-6272399486</v>
      </c>
      <c r="U68" s="13">
        <v>1.78E-2</v>
      </c>
    </row>
    <row r="69" spans="1:21" ht="21" x14ac:dyDescent="0.25">
      <c r="A69" s="21" t="s">
        <v>131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K69" s="13">
        <v>0</v>
      </c>
      <c r="M69" s="7">
        <v>1276308000</v>
      </c>
      <c r="N69" s="7"/>
      <c r="O69" s="7">
        <v>0</v>
      </c>
      <c r="P69" s="7"/>
      <c r="Q69" s="7">
        <v>-5744741532</v>
      </c>
      <c r="R69" s="7"/>
      <c r="S69" s="7">
        <v>-4468433532</v>
      </c>
      <c r="U69" s="13">
        <v>1.2699999999999999E-2</v>
      </c>
    </row>
    <row r="70" spans="1:21" ht="21" x14ac:dyDescent="0.25">
      <c r="A70" s="21" t="s">
        <v>176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0</v>
      </c>
      <c r="K70" s="13">
        <v>0</v>
      </c>
      <c r="M70" s="7">
        <v>0</v>
      </c>
      <c r="N70" s="7"/>
      <c r="O70" s="7">
        <v>0</v>
      </c>
      <c r="P70" s="7"/>
      <c r="Q70" s="7">
        <v>-6565003059</v>
      </c>
      <c r="R70" s="7"/>
      <c r="S70" s="7">
        <v>-6565003059</v>
      </c>
      <c r="U70" s="13">
        <v>1.8599999999999998E-2</v>
      </c>
    </row>
    <row r="71" spans="1:21" ht="21" x14ac:dyDescent="0.25">
      <c r="A71" s="21" t="s">
        <v>177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0</v>
      </c>
      <c r="K71" s="13">
        <v>0</v>
      </c>
      <c r="M71" s="7">
        <v>0</v>
      </c>
      <c r="N71" s="7"/>
      <c r="O71" s="7">
        <v>0</v>
      </c>
      <c r="P71" s="7"/>
      <c r="Q71" s="7">
        <v>2690060679</v>
      </c>
      <c r="R71" s="7"/>
      <c r="S71" s="7">
        <v>2690060679</v>
      </c>
      <c r="U71" s="13">
        <v>-7.6E-3</v>
      </c>
    </row>
    <row r="72" spans="1:21" ht="21" x14ac:dyDescent="0.25">
      <c r="A72" s="21" t="s">
        <v>178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0</v>
      </c>
      <c r="K72" s="13">
        <v>0</v>
      </c>
      <c r="M72" s="7">
        <v>0</v>
      </c>
      <c r="N72" s="7"/>
      <c r="O72" s="7">
        <v>0</v>
      </c>
      <c r="P72" s="7"/>
      <c r="Q72" s="7">
        <v>1321315419</v>
      </c>
      <c r="R72" s="7"/>
      <c r="S72" s="7">
        <v>1321315419</v>
      </c>
      <c r="U72" s="13">
        <v>-3.7000000000000002E-3</v>
      </c>
    </row>
    <row r="73" spans="1:21" ht="21" x14ac:dyDescent="0.25">
      <c r="A73" s="21" t="s">
        <v>52</v>
      </c>
      <c r="C73" s="7">
        <v>0</v>
      </c>
      <c r="D73" s="7"/>
      <c r="E73" s="7">
        <v>-11886968708</v>
      </c>
      <c r="F73" s="7"/>
      <c r="G73" s="7">
        <v>0</v>
      </c>
      <c r="H73" s="7"/>
      <c r="I73" s="7">
        <v>-11886968708</v>
      </c>
      <c r="K73" s="13">
        <v>9.0300000000000005E-2</v>
      </c>
      <c r="M73" s="7">
        <v>9375000000</v>
      </c>
      <c r="N73" s="7"/>
      <c r="O73" s="7">
        <v>26196553396</v>
      </c>
      <c r="P73" s="7"/>
      <c r="Q73" s="7">
        <v>776598895</v>
      </c>
      <c r="R73" s="7"/>
      <c r="S73" s="7">
        <v>36348152291</v>
      </c>
      <c r="U73" s="13">
        <v>-0.10299999999999999</v>
      </c>
    </row>
    <row r="74" spans="1:21" ht="21" x14ac:dyDescent="0.25">
      <c r="A74" s="21" t="s">
        <v>36</v>
      </c>
      <c r="C74" s="7">
        <v>0</v>
      </c>
      <c r="D74" s="7"/>
      <c r="E74" s="7">
        <v>-793251900</v>
      </c>
      <c r="F74" s="7"/>
      <c r="G74" s="7">
        <v>0</v>
      </c>
      <c r="H74" s="7"/>
      <c r="I74" s="7">
        <v>-793251900</v>
      </c>
      <c r="K74" s="13">
        <v>6.0000000000000001E-3</v>
      </c>
      <c r="M74" s="7">
        <v>8106000000</v>
      </c>
      <c r="N74" s="7"/>
      <c r="O74" s="7">
        <v>-321051153</v>
      </c>
      <c r="P74" s="7"/>
      <c r="Q74" s="7">
        <v>-1793901479</v>
      </c>
      <c r="R74" s="7"/>
      <c r="S74" s="7">
        <v>5991047368</v>
      </c>
      <c r="U74" s="13">
        <v>-1.7000000000000001E-2</v>
      </c>
    </row>
    <row r="75" spans="1:21" ht="21" x14ac:dyDescent="0.25">
      <c r="A75" s="21" t="s">
        <v>28</v>
      </c>
      <c r="C75" s="7">
        <v>0</v>
      </c>
      <c r="D75" s="7"/>
      <c r="E75" s="7">
        <v>13659579027</v>
      </c>
      <c r="F75" s="7"/>
      <c r="G75" s="7">
        <v>0</v>
      </c>
      <c r="H75" s="7"/>
      <c r="I75" s="7">
        <v>13659579027</v>
      </c>
      <c r="K75" s="13">
        <v>-0.1038</v>
      </c>
      <c r="M75" s="7">
        <v>0</v>
      </c>
      <c r="N75" s="7"/>
      <c r="O75" s="7">
        <v>28865817791</v>
      </c>
      <c r="P75" s="7"/>
      <c r="Q75" s="7">
        <v>867723711</v>
      </c>
      <c r="R75" s="7"/>
      <c r="S75" s="7">
        <v>29733541502</v>
      </c>
      <c r="U75" s="13">
        <v>-8.43E-2</v>
      </c>
    </row>
    <row r="76" spans="1:21" ht="21" x14ac:dyDescent="0.25">
      <c r="A76" s="21" t="s">
        <v>127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K76" s="13">
        <v>0</v>
      </c>
      <c r="M76" s="7">
        <v>2900662252</v>
      </c>
      <c r="N76" s="7"/>
      <c r="O76" s="7">
        <v>0</v>
      </c>
      <c r="P76" s="7"/>
      <c r="Q76" s="7">
        <v>8900578850</v>
      </c>
      <c r="R76" s="7"/>
      <c r="S76" s="7">
        <v>11801241102</v>
      </c>
      <c r="U76" s="13">
        <v>-3.3399999999999999E-2</v>
      </c>
    </row>
    <row r="77" spans="1:21" ht="21" x14ac:dyDescent="0.25">
      <c r="A77" s="21" t="s">
        <v>20</v>
      </c>
      <c r="C77" s="7">
        <v>0</v>
      </c>
      <c r="D77" s="7"/>
      <c r="E77" s="7">
        <v>1973686275</v>
      </c>
      <c r="F77" s="7"/>
      <c r="G77" s="7">
        <v>0</v>
      </c>
      <c r="H77" s="7"/>
      <c r="I77" s="7">
        <v>1973686275</v>
      </c>
      <c r="K77" s="13">
        <v>-1.4999999999999999E-2</v>
      </c>
      <c r="M77" s="7">
        <v>13110000000</v>
      </c>
      <c r="N77" s="7"/>
      <c r="O77" s="7">
        <v>12913046058</v>
      </c>
      <c r="P77" s="7"/>
      <c r="Q77" s="7">
        <v>4357550111</v>
      </c>
      <c r="R77" s="7"/>
      <c r="S77" s="7">
        <v>30380596169</v>
      </c>
      <c r="U77" s="13">
        <v>-8.6099999999999996E-2</v>
      </c>
    </row>
    <row r="78" spans="1:21" ht="21" x14ac:dyDescent="0.25">
      <c r="A78" s="21" t="s">
        <v>179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0</v>
      </c>
      <c r="K78" s="13">
        <v>0</v>
      </c>
      <c r="M78" s="7">
        <v>0</v>
      </c>
      <c r="N78" s="7"/>
      <c r="O78" s="7">
        <v>0</v>
      </c>
      <c r="P78" s="7"/>
      <c r="Q78" s="7">
        <v>-670575279</v>
      </c>
      <c r="R78" s="7"/>
      <c r="S78" s="7">
        <v>-670575279</v>
      </c>
      <c r="U78" s="13">
        <v>1.9E-3</v>
      </c>
    </row>
    <row r="79" spans="1:21" ht="21" x14ac:dyDescent="0.25">
      <c r="A79" s="21" t="s">
        <v>180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0</v>
      </c>
      <c r="K79" s="13">
        <v>0</v>
      </c>
      <c r="M79" s="7">
        <v>0</v>
      </c>
      <c r="N79" s="7"/>
      <c r="O79" s="7">
        <v>0</v>
      </c>
      <c r="P79" s="7"/>
      <c r="Q79" s="7">
        <v>4246066994</v>
      </c>
      <c r="R79" s="7"/>
      <c r="S79" s="7">
        <v>4246066994</v>
      </c>
      <c r="U79" s="13">
        <v>-1.2E-2</v>
      </c>
    </row>
    <row r="80" spans="1:21" ht="21" x14ac:dyDescent="0.25">
      <c r="A80" s="21" t="s">
        <v>35</v>
      </c>
      <c r="C80" s="7">
        <v>0</v>
      </c>
      <c r="D80" s="7"/>
      <c r="E80" s="7">
        <v>2150412079</v>
      </c>
      <c r="F80" s="7"/>
      <c r="G80" s="7">
        <v>0</v>
      </c>
      <c r="H80" s="7"/>
      <c r="I80" s="7">
        <v>2150412079</v>
      </c>
      <c r="K80" s="13">
        <v>-1.6299999999999999E-2</v>
      </c>
      <c r="M80" s="7">
        <v>0</v>
      </c>
      <c r="N80" s="7"/>
      <c r="O80" s="7">
        <v>3622848821</v>
      </c>
      <c r="P80" s="7"/>
      <c r="Q80" s="7">
        <v>1746564083</v>
      </c>
      <c r="R80" s="7"/>
      <c r="S80" s="7">
        <v>5369412904</v>
      </c>
      <c r="U80" s="13">
        <v>-1.52E-2</v>
      </c>
    </row>
    <row r="81" spans="1:21" ht="21" x14ac:dyDescent="0.25">
      <c r="A81" s="21" t="s">
        <v>181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v>0</v>
      </c>
      <c r="K81" s="13">
        <v>0</v>
      </c>
      <c r="M81" s="7">
        <v>0</v>
      </c>
      <c r="N81" s="7"/>
      <c r="O81" s="7">
        <v>0</v>
      </c>
      <c r="P81" s="7"/>
      <c r="Q81" s="7">
        <v>-35838856586</v>
      </c>
      <c r="R81" s="7"/>
      <c r="S81" s="7">
        <v>-35838856586</v>
      </c>
      <c r="U81" s="13">
        <v>0.1016</v>
      </c>
    </row>
    <row r="82" spans="1:21" ht="21" x14ac:dyDescent="0.25">
      <c r="A82" s="21" t="s">
        <v>53</v>
      </c>
      <c r="C82" s="7">
        <v>0</v>
      </c>
      <c r="D82" s="7"/>
      <c r="E82" s="7">
        <v>-10357451637</v>
      </c>
      <c r="F82" s="7"/>
      <c r="G82" s="7">
        <v>0</v>
      </c>
      <c r="H82" s="7"/>
      <c r="I82" s="7">
        <v>-10357451637</v>
      </c>
      <c r="K82" s="13">
        <v>7.8700000000000006E-2</v>
      </c>
      <c r="M82" s="7">
        <v>1619788889</v>
      </c>
      <c r="N82" s="7"/>
      <c r="O82" s="7">
        <v>-28791702644</v>
      </c>
      <c r="P82" s="7"/>
      <c r="Q82" s="7">
        <f>-6068761415-32</f>
        <v>-6068761447</v>
      </c>
      <c r="R82" s="7"/>
      <c r="S82" s="7">
        <v>-33240675170</v>
      </c>
      <c r="U82" s="13">
        <v>9.4200000000000006E-2</v>
      </c>
    </row>
    <row r="83" spans="1:21" ht="21" x14ac:dyDescent="0.25">
      <c r="A83" s="21" t="s">
        <v>40</v>
      </c>
      <c r="C83" s="7">
        <v>0</v>
      </c>
      <c r="D83" s="7"/>
      <c r="E83" s="7">
        <v>-6083586000</v>
      </c>
      <c r="F83" s="7"/>
      <c r="G83" s="7">
        <v>0</v>
      </c>
      <c r="H83" s="7"/>
      <c r="I83" s="7">
        <v>-6083586000</v>
      </c>
      <c r="K83" s="13">
        <v>4.6199999999999998E-2</v>
      </c>
      <c r="M83" s="7">
        <v>12000000000</v>
      </c>
      <c r="N83" s="7"/>
      <c r="O83" s="7">
        <v>27260169866</v>
      </c>
      <c r="P83" s="7"/>
      <c r="Q83" s="7">
        <v>0</v>
      </c>
      <c r="R83" s="7"/>
      <c r="S83" s="7">
        <v>39260169866</v>
      </c>
      <c r="U83" s="13">
        <v>-0.1113</v>
      </c>
    </row>
    <row r="84" spans="1:21" ht="21" x14ac:dyDescent="0.25">
      <c r="A84" s="21" t="s">
        <v>39</v>
      </c>
      <c r="C84" s="7">
        <v>0</v>
      </c>
      <c r="D84" s="7"/>
      <c r="E84" s="7">
        <v>-20177615801</v>
      </c>
      <c r="F84" s="7"/>
      <c r="G84" s="7">
        <v>0</v>
      </c>
      <c r="H84" s="7"/>
      <c r="I84" s="7">
        <v>-20177615801</v>
      </c>
      <c r="K84" s="13">
        <v>0.15340000000000001</v>
      </c>
      <c r="M84" s="7">
        <v>2394549542</v>
      </c>
      <c r="N84" s="7"/>
      <c r="O84" s="7">
        <v>-75284207284</v>
      </c>
      <c r="P84" s="7"/>
      <c r="Q84" s="7">
        <v>0</v>
      </c>
      <c r="R84" s="7"/>
      <c r="S84" s="7">
        <v>-72889657742</v>
      </c>
      <c r="U84" s="13">
        <v>0.20660000000000001</v>
      </c>
    </row>
    <row r="85" spans="1:21" ht="21" x14ac:dyDescent="0.25">
      <c r="A85" s="21" t="s">
        <v>51</v>
      </c>
      <c r="C85" s="7">
        <v>0</v>
      </c>
      <c r="D85" s="7"/>
      <c r="E85" s="7">
        <v>16556284451</v>
      </c>
      <c r="F85" s="7"/>
      <c r="G85" s="7">
        <v>0</v>
      </c>
      <c r="H85" s="7"/>
      <c r="I85" s="7">
        <v>16556284451</v>
      </c>
      <c r="K85" s="13">
        <v>-0.1258</v>
      </c>
      <c r="M85" s="7">
        <f>1181382525+13952</f>
        <v>1181396477</v>
      </c>
      <c r="N85" s="7"/>
      <c r="O85" s="7">
        <v>2977349659</v>
      </c>
      <c r="P85" s="7"/>
      <c r="Q85" s="7">
        <v>0</v>
      </c>
      <c r="R85" s="7"/>
      <c r="S85" s="7">
        <v>4158732184</v>
      </c>
      <c r="U85" s="13">
        <v>-1.18E-2</v>
      </c>
    </row>
    <row r="86" spans="1:21" ht="21" x14ac:dyDescent="0.25">
      <c r="A86" s="21" t="s">
        <v>32</v>
      </c>
      <c r="C86" s="7">
        <v>0</v>
      </c>
      <c r="D86" s="7"/>
      <c r="E86" s="7">
        <v>2115373401</v>
      </c>
      <c r="F86" s="7"/>
      <c r="G86" s="7">
        <v>0</v>
      </c>
      <c r="H86" s="7"/>
      <c r="I86" s="7">
        <v>2115373401</v>
      </c>
      <c r="K86" s="13">
        <v>-1.61E-2</v>
      </c>
      <c r="M86" s="7">
        <v>0</v>
      </c>
      <c r="N86" s="7"/>
      <c r="O86" s="7">
        <v>-3683485631</v>
      </c>
      <c r="P86" s="7"/>
      <c r="Q86" s="7">
        <v>0</v>
      </c>
      <c r="R86" s="7"/>
      <c r="S86" s="7">
        <v>-3683485631</v>
      </c>
      <c r="U86" s="13">
        <v>1.04E-2</v>
      </c>
    </row>
    <row r="87" spans="1:21" ht="21" x14ac:dyDescent="0.25">
      <c r="A87" s="21" t="s">
        <v>59</v>
      </c>
      <c r="C87" s="7">
        <v>0</v>
      </c>
      <c r="D87" s="7"/>
      <c r="E87" s="7">
        <v>-951825994</v>
      </c>
      <c r="F87" s="7"/>
      <c r="G87" s="7">
        <v>0</v>
      </c>
      <c r="H87" s="7"/>
      <c r="I87" s="7">
        <v>-951825994</v>
      </c>
      <c r="K87" s="13">
        <v>7.1999999999999998E-3</v>
      </c>
      <c r="M87" s="7">
        <v>0</v>
      </c>
      <c r="N87" s="7"/>
      <c r="O87" s="7">
        <v>-951825994</v>
      </c>
      <c r="P87" s="7"/>
      <c r="Q87" s="7">
        <v>0</v>
      </c>
      <c r="R87" s="7"/>
      <c r="S87" s="7">
        <v>-951825994</v>
      </c>
      <c r="U87" s="13">
        <v>2.7000000000000001E-3</v>
      </c>
    </row>
    <row r="88" spans="1:21" ht="21" x14ac:dyDescent="0.25">
      <c r="A88" s="21" t="s">
        <v>58</v>
      </c>
      <c r="C88" s="7">
        <v>0</v>
      </c>
      <c r="D88" s="7"/>
      <c r="E88" s="7">
        <v>2115373401</v>
      </c>
      <c r="F88" s="7"/>
      <c r="G88" s="7">
        <v>0</v>
      </c>
      <c r="H88" s="7"/>
      <c r="I88" s="7">
        <v>2115373401</v>
      </c>
      <c r="K88" s="13">
        <v>-1.61E-2</v>
      </c>
      <c r="M88" s="7">
        <v>0</v>
      </c>
      <c r="N88" s="7"/>
      <c r="O88" s="7">
        <v>-3701974151</v>
      </c>
      <c r="P88" s="7"/>
      <c r="Q88" s="7">
        <v>0</v>
      </c>
      <c r="R88" s="7"/>
      <c r="S88" s="7">
        <v>-3701974151</v>
      </c>
      <c r="U88" s="13">
        <v>1.0500000000000001E-2</v>
      </c>
    </row>
    <row r="89" spans="1:21" ht="21" x14ac:dyDescent="0.25">
      <c r="A89" s="21" t="s">
        <v>50</v>
      </c>
      <c r="C89" s="7">
        <v>0</v>
      </c>
      <c r="D89" s="7"/>
      <c r="E89" s="7">
        <v>-2213550540</v>
      </c>
      <c r="F89" s="7"/>
      <c r="G89" s="7">
        <v>0</v>
      </c>
      <c r="H89" s="7"/>
      <c r="I89" s="7">
        <v>-2213550540</v>
      </c>
      <c r="K89" s="13">
        <v>1.6799999999999999E-2</v>
      </c>
      <c r="M89" s="7">
        <v>0</v>
      </c>
      <c r="N89" s="7"/>
      <c r="O89" s="7">
        <v>-6954759584</v>
      </c>
      <c r="P89" s="7"/>
      <c r="Q89" s="7">
        <v>0</v>
      </c>
      <c r="R89" s="7"/>
      <c r="S89" s="7">
        <v>-6954759584</v>
      </c>
      <c r="U89" s="13">
        <v>1.9699999999999999E-2</v>
      </c>
    </row>
    <row r="90" spans="1:21" ht="21" x14ac:dyDescent="0.25">
      <c r="A90" s="21" t="s">
        <v>22</v>
      </c>
      <c r="C90" s="7">
        <v>0</v>
      </c>
      <c r="D90" s="7"/>
      <c r="E90" s="7">
        <v>737169514</v>
      </c>
      <c r="F90" s="7"/>
      <c r="G90" s="7">
        <v>0</v>
      </c>
      <c r="H90" s="7"/>
      <c r="I90" s="7">
        <v>737169514</v>
      </c>
      <c r="K90" s="13">
        <v>-5.5999999999999999E-3</v>
      </c>
      <c r="M90" s="7">
        <v>0</v>
      </c>
      <c r="N90" s="7"/>
      <c r="O90" s="7">
        <v>1428491946</v>
      </c>
      <c r="P90" s="7"/>
      <c r="Q90" s="7">
        <v>0</v>
      </c>
      <c r="R90" s="7"/>
      <c r="S90" s="7">
        <v>1428491946</v>
      </c>
      <c r="U90" s="13">
        <v>-4.0000000000000001E-3</v>
      </c>
    </row>
    <row r="91" spans="1:21" ht="21" x14ac:dyDescent="0.25">
      <c r="A91" s="21" t="s">
        <v>48</v>
      </c>
      <c r="C91" s="7">
        <v>0</v>
      </c>
      <c r="D91" s="7"/>
      <c r="E91" s="7">
        <v>933708665</v>
      </c>
      <c r="F91" s="7"/>
      <c r="G91" s="7">
        <v>0</v>
      </c>
      <c r="H91" s="7"/>
      <c r="I91" s="7">
        <v>933708665</v>
      </c>
      <c r="K91" s="13">
        <v>-7.1000000000000004E-3</v>
      </c>
      <c r="M91" s="7">
        <v>0</v>
      </c>
      <c r="N91" s="7"/>
      <c r="O91" s="7">
        <v>2642325914</v>
      </c>
      <c r="P91" s="7"/>
      <c r="Q91" s="7">
        <v>0</v>
      </c>
      <c r="R91" s="7"/>
      <c r="S91" s="7">
        <v>2642325914</v>
      </c>
      <c r="U91" s="13">
        <v>-7.4999999999999997E-3</v>
      </c>
    </row>
    <row r="92" spans="1:21" ht="21" x14ac:dyDescent="0.25">
      <c r="A92" s="21" t="s">
        <v>60</v>
      </c>
      <c r="C92" s="7">
        <v>0</v>
      </c>
      <c r="D92" s="7"/>
      <c r="E92" s="7">
        <v>-183076</v>
      </c>
      <c r="F92" s="7"/>
      <c r="G92" s="7">
        <v>0</v>
      </c>
      <c r="H92" s="7"/>
      <c r="I92" s="7">
        <v>-183076</v>
      </c>
      <c r="K92" s="13">
        <v>0</v>
      </c>
      <c r="M92" s="7">
        <v>0</v>
      </c>
      <c r="N92" s="7"/>
      <c r="O92" s="7">
        <v>-183076</v>
      </c>
      <c r="P92" s="7"/>
      <c r="Q92" s="7">
        <v>0</v>
      </c>
      <c r="R92" s="7"/>
      <c r="S92" s="7">
        <v>-183076</v>
      </c>
      <c r="U92" s="13">
        <v>0</v>
      </c>
    </row>
    <row r="93" spans="1:21" ht="21" x14ac:dyDescent="0.25">
      <c r="A93" s="21" t="s">
        <v>61</v>
      </c>
      <c r="C93" s="7">
        <v>0</v>
      </c>
      <c r="D93" s="7"/>
      <c r="E93" s="7">
        <v>-174554</v>
      </c>
      <c r="F93" s="7"/>
      <c r="G93" s="7">
        <v>0</v>
      </c>
      <c r="H93" s="7"/>
      <c r="I93" s="7">
        <v>-174554</v>
      </c>
      <c r="K93" s="13">
        <v>0</v>
      </c>
      <c r="M93" s="7">
        <v>0</v>
      </c>
      <c r="N93" s="7"/>
      <c r="O93" s="7">
        <v>-174554</v>
      </c>
      <c r="P93" s="7"/>
      <c r="Q93" s="7">
        <v>0</v>
      </c>
      <c r="R93" s="7"/>
      <c r="S93" s="7">
        <v>-174554</v>
      </c>
      <c r="U93" s="13">
        <v>0</v>
      </c>
    </row>
    <row r="94" spans="1:21" ht="21" x14ac:dyDescent="0.25">
      <c r="A94" s="21" t="s">
        <v>55</v>
      </c>
      <c r="C94" s="7">
        <v>0</v>
      </c>
      <c r="D94" s="7"/>
      <c r="E94" s="7">
        <v>-1628253900</v>
      </c>
      <c r="F94" s="7"/>
      <c r="G94" s="7">
        <v>0</v>
      </c>
      <c r="H94" s="7"/>
      <c r="I94" s="7">
        <v>-1628253900</v>
      </c>
      <c r="K94" s="13">
        <v>1.24E-2</v>
      </c>
      <c r="M94" s="7">
        <v>0</v>
      </c>
      <c r="N94" s="7"/>
      <c r="O94" s="7">
        <v>-5310714449</v>
      </c>
      <c r="P94" s="7"/>
      <c r="Q94" s="7">
        <v>0</v>
      </c>
      <c r="R94" s="7"/>
      <c r="S94" s="7">
        <v>-5310714449</v>
      </c>
      <c r="U94" s="13">
        <v>1.4999999999999999E-2</v>
      </c>
    </row>
    <row r="95" spans="1:21" ht="21" x14ac:dyDescent="0.25">
      <c r="A95" s="21" t="s">
        <v>25</v>
      </c>
      <c r="C95" s="7">
        <v>0</v>
      </c>
      <c r="D95" s="7"/>
      <c r="E95" s="7">
        <v>316835296</v>
      </c>
      <c r="F95" s="7"/>
      <c r="G95" s="7">
        <v>0</v>
      </c>
      <c r="H95" s="7"/>
      <c r="I95" s="7">
        <v>316835296</v>
      </c>
      <c r="K95" s="13">
        <v>-2.3999999999999998E-3</v>
      </c>
      <c r="M95" s="7">
        <v>0</v>
      </c>
      <c r="N95" s="7"/>
      <c r="O95" s="7">
        <v>3104683262</v>
      </c>
      <c r="P95" s="7"/>
      <c r="Q95" s="7">
        <v>0</v>
      </c>
      <c r="R95" s="7"/>
      <c r="S95" s="7">
        <v>3104683262</v>
      </c>
      <c r="U95" s="13">
        <v>-8.8000000000000005E-3</v>
      </c>
    </row>
    <row r="96" spans="1:21" ht="21" x14ac:dyDescent="0.25">
      <c r="A96" s="21" t="s">
        <v>17</v>
      </c>
      <c r="C96" s="7">
        <v>0</v>
      </c>
      <c r="D96" s="7"/>
      <c r="E96" s="7">
        <v>-2739984735</v>
      </c>
      <c r="F96" s="7"/>
      <c r="G96" s="7">
        <v>0</v>
      </c>
      <c r="H96" s="7"/>
      <c r="I96" s="7">
        <v>-2739984735</v>
      </c>
      <c r="K96" s="13">
        <v>2.0799999999999999E-2</v>
      </c>
      <c r="M96" s="7">
        <v>0</v>
      </c>
      <c r="N96" s="7"/>
      <c r="O96" s="7">
        <v>-11313466457</v>
      </c>
      <c r="P96" s="7"/>
      <c r="Q96" s="7">
        <v>0</v>
      </c>
      <c r="R96" s="7"/>
      <c r="S96" s="7">
        <v>-11313466457</v>
      </c>
      <c r="U96" s="13">
        <v>3.2099999999999997E-2</v>
      </c>
    </row>
    <row r="97" spans="1:21" ht="21" x14ac:dyDescent="0.25">
      <c r="A97" s="21" t="s">
        <v>34</v>
      </c>
      <c r="C97" s="7">
        <v>0</v>
      </c>
      <c r="D97" s="7"/>
      <c r="E97" s="7">
        <v>2906193566</v>
      </c>
      <c r="F97" s="7"/>
      <c r="G97" s="7">
        <v>0</v>
      </c>
      <c r="H97" s="7"/>
      <c r="I97" s="7">
        <v>2906193566</v>
      </c>
      <c r="K97" s="13">
        <v>-2.2100000000000002E-2</v>
      </c>
      <c r="M97" s="7">
        <v>0</v>
      </c>
      <c r="N97" s="7"/>
      <c r="O97" s="7">
        <v>303213522</v>
      </c>
      <c r="P97" s="7"/>
      <c r="Q97" s="7">
        <v>0</v>
      </c>
      <c r="R97" s="7"/>
      <c r="S97" s="7">
        <v>303213522</v>
      </c>
      <c r="U97" s="13">
        <v>-8.9999999999999998E-4</v>
      </c>
    </row>
    <row r="98" spans="1:21" ht="21" x14ac:dyDescent="0.25">
      <c r="A98" s="21" t="s">
        <v>44</v>
      </c>
      <c r="C98" s="7">
        <v>0</v>
      </c>
      <c r="D98" s="7"/>
      <c r="E98" s="7">
        <v>770588</v>
      </c>
      <c r="F98" s="7"/>
      <c r="G98" s="7">
        <v>0</v>
      </c>
      <c r="H98" s="7"/>
      <c r="I98" s="7">
        <v>770588</v>
      </c>
      <c r="K98" s="13">
        <v>0</v>
      </c>
      <c r="M98" s="7">
        <v>0</v>
      </c>
      <c r="N98" s="7"/>
      <c r="O98" s="7">
        <v>-17778396</v>
      </c>
      <c r="P98" s="7"/>
      <c r="Q98" s="7">
        <v>0</v>
      </c>
      <c r="R98" s="7"/>
      <c r="S98" s="7">
        <v>-17778396</v>
      </c>
      <c r="U98" s="13">
        <v>1E-4</v>
      </c>
    </row>
    <row r="99" spans="1:21" ht="21" x14ac:dyDescent="0.25">
      <c r="A99" s="21" t="s">
        <v>33</v>
      </c>
      <c r="C99" s="7">
        <v>0</v>
      </c>
      <c r="D99" s="7"/>
      <c r="E99" s="7">
        <v>-5716781550</v>
      </c>
      <c r="F99" s="7"/>
      <c r="G99" s="7">
        <v>0</v>
      </c>
      <c r="H99" s="7"/>
      <c r="I99" s="7">
        <v>-5716781550</v>
      </c>
      <c r="K99" s="13">
        <v>4.3400000000000001E-2</v>
      </c>
      <c r="M99" s="7">
        <v>0</v>
      </c>
      <c r="N99" s="7"/>
      <c r="O99" s="7">
        <v>-1942762436</v>
      </c>
      <c r="P99" s="7"/>
      <c r="Q99" s="7">
        <v>0</v>
      </c>
      <c r="R99" s="7"/>
      <c r="S99" s="7">
        <v>-1942762436</v>
      </c>
      <c r="U99" s="13">
        <v>5.4999999999999997E-3</v>
      </c>
    </row>
    <row r="100" spans="1:21" ht="21" x14ac:dyDescent="0.25">
      <c r="A100" s="21" t="s">
        <v>42</v>
      </c>
      <c r="C100" s="7">
        <v>0</v>
      </c>
      <c r="D100" s="7"/>
      <c r="E100" s="7">
        <v>-8840163300</v>
      </c>
      <c r="F100" s="7"/>
      <c r="G100" s="7">
        <v>0</v>
      </c>
      <c r="H100" s="7"/>
      <c r="I100" s="7">
        <v>-8840163300</v>
      </c>
      <c r="K100" s="13">
        <v>6.7299999999999999E-2</v>
      </c>
      <c r="M100" s="7">
        <v>0</v>
      </c>
      <c r="N100" s="7"/>
      <c r="O100" s="7">
        <v>-11852104685</v>
      </c>
      <c r="P100" s="7"/>
      <c r="Q100" s="7">
        <v>0</v>
      </c>
      <c r="R100" s="7"/>
      <c r="S100" s="7">
        <v>-11852104685</v>
      </c>
      <c r="U100" s="13">
        <v>3.3599999999999998E-2</v>
      </c>
    </row>
    <row r="101" spans="1:21" ht="21" x14ac:dyDescent="0.25">
      <c r="A101" s="21" t="s">
        <v>56</v>
      </c>
      <c r="C101" s="7">
        <v>0</v>
      </c>
      <c r="D101" s="7"/>
      <c r="E101" s="7">
        <v>886526534</v>
      </c>
      <c r="F101" s="7"/>
      <c r="G101" s="7">
        <v>0</v>
      </c>
      <c r="H101" s="7"/>
      <c r="I101" s="7">
        <v>886526534</v>
      </c>
      <c r="K101" s="13">
        <v>-6.7000000000000002E-3</v>
      </c>
      <c r="M101" s="7">
        <v>0</v>
      </c>
      <c r="N101" s="7"/>
      <c r="O101" s="7">
        <v>-8900875072</v>
      </c>
      <c r="P101" s="7"/>
      <c r="Q101" s="7">
        <v>0</v>
      </c>
      <c r="R101" s="7"/>
      <c r="S101" s="7">
        <v>-8900875072</v>
      </c>
      <c r="U101" s="13">
        <v>2.52E-2</v>
      </c>
    </row>
    <row r="102" spans="1:21" ht="21" x14ac:dyDescent="0.25">
      <c r="A102" s="21" t="s">
        <v>43</v>
      </c>
      <c r="C102" s="7">
        <v>0</v>
      </c>
      <c r="D102" s="7"/>
      <c r="E102" s="7">
        <f>251239022-2</f>
        <v>251239020</v>
      </c>
      <c r="F102" s="7"/>
      <c r="G102" s="7">
        <v>0</v>
      </c>
      <c r="H102" s="7"/>
      <c r="I102" s="7">
        <f>251239022-2</f>
        <v>251239020</v>
      </c>
      <c r="K102" s="13">
        <v>-1.9E-3</v>
      </c>
      <c r="M102" s="7">
        <v>0</v>
      </c>
      <c r="N102" s="7"/>
      <c r="O102" s="7">
        <f>-6025547769-15</f>
        <v>-6025547784</v>
      </c>
      <c r="P102" s="7"/>
      <c r="Q102" s="7">
        <v>0</v>
      </c>
      <c r="R102" s="7"/>
      <c r="S102" s="7">
        <f>-6025547769+13905</f>
        <v>-6025533864</v>
      </c>
      <c r="U102" s="13">
        <v>1.7100000000000001E-2</v>
      </c>
    </row>
    <row r="103" spans="1:21" ht="19.5" thickBot="1" x14ac:dyDescent="0.3">
      <c r="C103" s="8">
        <f>SUM(C8:C102)</f>
        <v>0</v>
      </c>
      <c r="D103" s="7"/>
      <c r="E103" s="8">
        <f>SUM(E8:E102)</f>
        <v>-146742498767</v>
      </c>
      <c r="F103" s="7"/>
      <c r="G103" s="8">
        <f>SUM(G8:G102)</f>
        <v>14178258026</v>
      </c>
      <c r="H103" s="7"/>
      <c r="I103" s="8">
        <f>SUM(I8:I102)</f>
        <v>-132564240741</v>
      </c>
      <c r="K103" s="15">
        <f>SUM(K8:K102)</f>
        <v>1.0075000000000001</v>
      </c>
      <c r="M103" s="8">
        <f>SUM(M8:M102)</f>
        <v>121173171261</v>
      </c>
      <c r="N103" s="7"/>
      <c r="O103" s="8">
        <f>SUM(O8:O102)</f>
        <v>-211458791530</v>
      </c>
      <c r="P103" s="7"/>
      <c r="Q103" s="8">
        <f>SUM(Q8:Q102)</f>
        <v>-289874560544</v>
      </c>
      <c r="R103" s="7"/>
      <c r="S103" s="8">
        <f>SUM(S8:S102)</f>
        <v>-380160180813</v>
      </c>
      <c r="U103" s="15">
        <f>SUM(U8:U102)</f>
        <v>1.0772999999999999</v>
      </c>
    </row>
    <row r="104" spans="1:21" ht="19.5" thickTop="1" x14ac:dyDescent="0.25">
      <c r="C104" s="22"/>
      <c r="D104" s="22"/>
      <c r="E104" s="22"/>
      <c r="F104" s="22"/>
      <c r="G104" s="22"/>
      <c r="H104" s="22"/>
      <c r="I104" s="22"/>
      <c r="M104" s="7"/>
      <c r="N104" s="7"/>
      <c r="O104" s="7"/>
      <c r="P104" s="7"/>
      <c r="Q104" s="7"/>
      <c r="R104" s="7"/>
      <c r="S104" s="7"/>
    </row>
    <row r="105" spans="1:21" x14ac:dyDescent="0.25">
      <c r="C105" s="7"/>
      <c r="D105" s="7"/>
      <c r="E105" s="7"/>
      <c r="F105" s="7"/>
      <c r="G105" s="7"/>
      <c r="H105" s="7"/>
      <c r="I105" s="7"/>
      <c r="M105" s="7"/>
      <c r="N105" s="7"/>
      <c r="O105" s="7"/>
      <c r="P105" s="7"/>
      <c r="Q105" s="7"/>
      <c r="R105" s="7"/>
      <c r="S105" s="7"/>
    </row>
    <row r="106" spans="1:21" x14ac:dyDescent="0.25">
      <c r="K106" s="20"/>
      <c r="M106" s="7"/>
      <c r="N106" s="7"/>
      <c r="O106" s="7"/>
      <c r="P106" s="7"/>
      <c r="Q106" s="7"/>
      <c r="R106" s="7"/>
      <c r="S106" s="7"/>
    </row>
    <row r="107" spans="1:21" x14ac:dyDescent="0.25">
      <c r="K107" s="23"/>
      <c r="S107" s="23"/>
    </row>
  </sheetData>
  <mergeCells count="16">
    <mergeCell ref="A3:U3"/>
    <mergeCell ref="A4:U4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4"/>
  <sheetViews>
    <sheetView rightToLeft="1" view="pageBreakPreview" zoomScaleNormal="85" zoomScaleSheetLayoutView="100" workbookViewId="0">
      <selection activeCell="E10" sqref="E10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9.140625" style="1" customWidth="1"/>
    <col min="9" max="16384" width="9.140625" style="1"/>
  </cols>
  <sheetData>
    <row r="2" spans="1:7" ht="30" x14ac:dyDescent="0.45">
      <c r="A2" s="27" t="s">
        <v>0</v>
      </c>
      <c r="B2" s="27"/>
      <c r="C2" s="27"/>
      <c r="D2" s="27"/>
      <c r="E2" s="27"/>
      <c r="F2" s="27"/>
      <c r="G2" s="27"/>
    </row>
    <row r="3" spans="1:7" ht="30" x14ac:dyDescent="0.45">
      <c r="A3" s="27" t="s">
        <v>91</v>
      </c>
      <c r="B3" s="27"/>
      <c r="C3" s="27"/>
      <c r="D3" s="27"/>
      <c r="E3" s="27"/>
      <c r="F3" s="27"/>
      <c r="G3" s="27"/>
    </row>
    <row r="4" spans="1:7" ht="30" x14ac:dyDescent="0.45">
      <c r="A4" s="27" t="s">
        <v>2</v>
      </c>
      <c r="B4" s="27"/>
      <c r="C4" s="27"/>
      <c r="D4" s="27"/>
      <c r="E4" s="27"/>
      <c r="F4" s="27"/>
      <c r="G4" s="27"/>
    </row>
    <row r="6" spans="1:7" ht="30" x14ac:dyDescent="0.45">
      <c r="A6" s="26" t="s">
        <v>186</v>
      </c>
      <c r="B6" s="26" t="s">
        <v>186</v>
      </c>
      <c r="C6" s="26" t="s">
        <v>186</v>
      </c>
      <c r="E6" s="19" t="s">
        <v>93</v>
      </c>
      <c r="G6" s="19" t="s">
        <v>94</v>
      </c>
    </row>
    <row r="7" spans="1:7" ht="30" x14ac:dyDescent="0.45">
      <c r="A7" s="26" t="s">
        <v>187</v>
      </c>
      <c r="C7" s="26" t="s">
        <v>66</v>
      </c>
      <c r="E7" s="26" t="s">
        <v>188</v>
      </c>
      <c r="G7" s="26" t="s">
        <v>188</v>
      </c>
    </row>
    <row r="8" spans="1:7" ht="21" x14ac:dyDescent="0.55000000000000004">
      <c r="A8" s="2" t="s">
        <v>72</v>
      </c>
      <c r="C8" s="10">
        <v>279927370</v>
      </c>
      <c r="E8" s="7">
        <v>2658832</v>
      </c>
      <c r="F8" s="7"/>
      <c r="G8" s="7">
        <v>557627901</v>
      </c>
    </row>
    <row r="9" spans="1:7" ht="21" x14ac:dyDescent="0.55000000000000004">
      <c r="A9" s="2" t="s">
        <v>75</v>
      </c>
      <c r="C9" s="4" t="s">
        <v>76</v>
      </c>
      <c r="E9" s="7">
        <v>14823796</v>
      </c>
      <c r="F9" s="7"/>
      <c r="G9" s="7">
        <v>35640921</v>
      </c>
    </row>
    <row r="10" spans="1:7" ht="21" x14ac:dyDescent="0.55000000000000004">
      <c r="A10" s="2" t="s">
        <v>78</v>
      </c>
      <c r="C10" s="4" t="s">
        <v>79</v>
      </c>
      <c r="E10" s="7">
        <v>30895</v>
      </c>
      <c r="F10" s="7"/>
      <c r="G10" s="7">
        <v>333235</v>
      </c>
    </row>
    <row r="11" spans="1:7" ht="21" x14ac:dyDescent="0.55000000000000004">
      <c r="A11" s="2" t="s">
        <v>81</v>
      </c>
      <c r="C11" s="4" t="s">
        <v>82</v>
      </c>
      <c r="E11" s="7">
        <v>11120238</v>
      </c>
      <c r="F11" s="7"/>
      <c r="G11" s="7">
        <v>-57857836</v>
      </c>
    </row>
    <row r="12" spans="1:7" ht="21" x14ac:dyDescent="0.55000000000000004">
      <c r="A12" s="2" t="s">
        <v>101</v>
      </c>
      <c r="C12" s="4" t="s">
        <v>189</v>
      </c>
      <c r="E12" s="7">
        <v>0</v>
      </c>
      <c r="F12" s="7"/>
      <c r="G12" s="7">
        <v>4613698630</v>
      </c>
    </row>
    <row r="13" spans="1:7" ht="19.5" thickBot="1" x14ac:dyDescent="0.5">
      <c r="E13" s="8">
        <f>SUM(E8:E12)</f>
        <v>28633761</v>
      </c>
      <c r="F13" s="7"/>
      <c r="G13" s="8">
        <f>SUM(G8:G12)</f>
        <v>5149442851</v>
      </c>
    </row>
    <row r="14" spans="1:7" ht="19.5" thickTop="1" x14ac:dyDescent="0.45">
      <c r="E14" s="7"/>
      <c r="F14" s="7"/>
      <c r="G14" s="7"/>
    </row>
  </sheetData>
  <mergeCells count="8">
    <mergeCell ref="A4:G4"/>
    <mergeCell ref="A3:G3"/>
    <mergeCell ref="A2:G2"/>
    <mergeCell ref="G7"/>
    <mergeCell ref="A7"/>
    <mergeCell ref="C7"/>
    <mergeCell ref="A6:C6"/>
    <mergeCell ref="E7"/>
  </mergeCells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5"/>
  <sheetViews>
    <sheetView rightToLeft="1" view="pageBreakPreview" zoomScaleNormal="85" zoomScaleSheetLayoutView="100" workbookViewId="0">
      <selection activeCell="M16" sqref="M16"/>
    </sheetView>
  </sheetViews>
  <sheetFormatPr defaultRowHeight="18.75" x14ac:dyDescent="0.45"/>
  <cols>
    <col min="1" max="1" width="36.57031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30" x14ac:dyDescent="0.45">
      <c r="A2" s="27" t="s">
        <v>0</v>
      </c>
      <c r="B2" s="27"/>
      <c r="C2" s="27"/>
      <c r="D2" s="27"/>
      <c r="E2" s="27"/>
    </row>
    <row r="3" spans="1:6" ht="30" x14ac:dyDescent="0.45">
      <c r="A3" s="27" t="s">
        <v>91</v>
      </c>
      <c r="B3" s="27"/>
      <c r="C3" s="27"/>
      <c r="D3" s="27"/>
      <c r="E3" s="27"/>
    </row>
    <row r="4" spans="1:6" ht="30" x14ac:dyDescent="0.45">
      <c r="A4" s="27" t="s">
        <v>2</v>
      </c>
      <c r="B4" s="27"/>
      <c r="C4" s="27"/>
      <c r="D4" s="27"/>
      <c r="E4" s="27"/>
    </row>
    <row r="6" spans="1:6" ht="30" x14ac:dyDescent="0.45">
      <c r="A6" s="25" t="s">
        <v>190</v>
      </c>
      <c r="C6" s="26" t="s">
        <v>93</v>
      </c>
      <c r="E6" s="26" t="s">
        <v>6</v>
      </c>
    </row>
    <row r="7" spans="1:6" ht="30" x14ac:dyDescent="0.45">
      <c r="A7" s="26" t="s">
        <v>190</v>
      </c>
      <c r="C7" s="26" t="s">
        <v>69</v>
      </c>
      <c r="E7" s="26" t="s">
        <v>69</v>
      </c>
    </row>
    <row r="8" spans="1:6" ht="21" x14ac:dyDescent="0.55000000000000004">
      <c r="A8" s="2" t="s">
        <v>190</v>
      </c>
      <c r="C8" s="7">
        <v>12264</v>
      </c>
      <c r="D8" s="7"/>
      <c r="E8" s="7">
        <v>445240462</v>
      </c>
      <c r="F8" s="7"/>
    </row>
    <row r="9" spans="1:6" ht="21" x14ac:dyDescent="0.55000000000000004">
      <c r="A9" s="2" t="s">
        <v>191</v>
      </c>
      <c r="C9" s="7">
        <v>0</v>
      </c>
      <c r="D9" s="7"/>
      <c r="E9" s="7">
        <v>1103641</v>
      </c>
      <c r="F9" s="7"/>
    </row>
    <row r="10" spans="1:6" ht="21" x14ac:dyDescent="0.55000000000000004">
      <c r="A10" s="2" t="s">
        <v>192</v>
      </c>
      <c r="C10" s="7">
        <v>14145067</v>
      </c>
      <c r="D10" s="7"/>
      <c r="E10" s="7">
        <v>770257534</v>
      </c>
      <c r="F10" s="7"/>
    </row>
    <row r="11" spans="1:6" ht="21.75" thickBot="1" x14ac:dyDescent="0.6">
      <c r="A11" s="2" t="s">
        <v>100</v>
      </c>
      <c r="C11" s="8">
        <f>SUM(C8:C10)</f>
        <v>14157331</v>
      </c>
      <c r="D11" s="7"/>
      <c r="E11" s="8">
        <f>SUM(E8:E10)</f>
        <v>1216601637</v>
      </c>
      <c r="F11" s="7"/>
    </row>
    <row r="12" spans="1:6" ht="19.5" thickTop="1" x14ac:dyDescent="0.45">
      <c r="C12" s="7"/>
      <c r="D12" s="7"/>
      <c r="E12" s="7"/>
      <c r="F12" s="7"/>
    </row>
    <row r="13" spans="1:6" x14ac:dyDescent="0.45">
      <c r="C13" s="7"/>
      <c r="D13" s="7"/>
      <c r="E13" s="7"/>
      <c r="F13" s="7"/>
    </row>
    <row r="14" spans="1:6" x14ac:dyDescent="0.45">
      <c r="C14" s="7"/>
      <c r="D14" s="7"/>
      <c r="E14" s="7"/>
      <c r="F14" s="7"/>
    </row>
    <row r="15" spans="1:6" x14ac:dyDescent="0.45">
      <c r="C15" s="7"/>
      <c r="D15" s="7"/>
      <c r="E15" s="7"/>
      <c r="F15" s="7"/>
    </row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Parisa Gharavi</cp:lastModifiedBy>
  <dcterms:created xsi:type="dcterms:W3CDTF">2021-11-27T12:56:29Z</dcterms:created>
  <dcterms:modified xsi:type="dcterms:W3CDTF">2021-11-30T11:22:10Z</dcterms:modified>
</cp:coreProperties>
</file>