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 سرمایه گذاری سهام بزرگ کاردان\گزارش افشا پرتفو\"/>
    </mc:Choice>
  </mc:AlternateContent>
  <xr:revisionPtr revIDLastSave="0" documentId="13_ncr:1_{22702BF7-8185-4CB2-8F49-BBE4F926FDB2}" xr6:coauthVersionLast="45" xr6:coauthVersionMax="45" xr10:uidLastSave="{00000000-0000-0000-0000-000000000000}"/>
  <bookViews>
    <workbookView xWindow="-120" yWindow="-120" windowWidth="29040" windowHeight="15840" tabRatio="1000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سود سهام" sheetId="8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درآمد سپرده بانکی" sheetId="13" r:id="rId8"/>
    <sheet name="سایر درآمدها" sheetId="14" r:id="rId9"/>
    <sheet name="جمع درآمدها" sheetId="15" r:id="rId10"/>
  </sheets>
  <definedNames>
    <definedName name="_xlnm.Print_Area" localSheetId="2">'سود اوراق بهادار و سپرده بانکی'!$A$1:$Q$13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14" l="1"/>
  <c r="E13" i="13"/>
  <c r="G13" i="13"/>
  <c r="S107" i="11"/>
  <c r="I105" i="11"/>
  <c r="Q87" i="11"/>
  <c r="Q108" i="11" s="1"/>
  <c r="G22" i="11"/>
  <c r="G108" i="11" s="1"/>
  <c r="O107" i="11"/>
  <c r="E105" i="11"/>
  <c r="E108" i="11" s="1"/>
  <c r="K108" i="11"/>
  <c r="U108" i="11"/>
  <c r="I108" i="11"/>
  <c r="M108" i="11"/>
  <c r="O108" i="11"/>
  <c r="S108" i="11"/>
  <c r="C108" i="11"/>
  <c r="O87" i="10"/>
  <c r="G22" i="10"/>
  <c r="E22" i="10"/>
  <c r="M87" i="10"/>
  <c r="M88" i="10" s="1"/>
  <c r="K88" i="10"/>
  <c r="I22" i="10"/>
  <c r="Q87" i="10"/>
  <c r="Q88" i="10"/>
  <c r="I88" i="10"/>
  <c r="C88" i="10"/>
  <c r="E88" i="10"/>
  <c r="G88" i="10"/>
  <c r="O88" i="10"/>
  <c r="I59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9" i="9"/>
  <c r="Q8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9" i="9"/>
  <c r="I10" i="9"/>
  <c r="I11" i="9"/>
  <c r="I12" i="9"/>
  <c r="I13" i="9"/>
  <c r="I14" i="9"/>
  <c r="I8" i="9"/>
  <c r="E56" i="9"/>
  <c r="E60" i="9" s="1"/>
  <c r="M58" i="9"/>
  <c r="M60" i="9" s="1"/>
  <c r="C60" i="9"/>
  <c r="G60" i="9"/>
  <c r="K60" i="9"/>
  <c r="O60" i="9"/>
  <c r="M38" i="8"/>
  <c r="O38" i="8"/>
  <c r="O37" i="8"/>
  <c r="I38" i="8"/>
  <c r="K38" i="8"/>
  <c r="Q38" i="8"/>
  <c r="S38" i="8"/>
  <c r="G13" i="7"/>
  <c r="I13" i="7"/>
  <c r="K13" i="7"/>
  <c r="M13" i="7"/>
  <c r="O13" i="7"/>
  <c r="Q13" i="7"/>
  <c r="S15" i="6"/>
  <c r="K15" i="6"/>
  <c r="M15" i="6"/>
  <c r="O15" i="6"/>
  <c r="Q15" i="6"/>
  <c r="Y61" i="1"/>
  <c r="Q60" i="9" l="1"/>
  <c r="I60" i="9"/>
  <c r="M61" i="1"/>
  <c r="I61" i="1"/>
  <c r="W60" i="1"/>
  <c r="W61" i="1" s="1"/>
  <c r="G54" i="1"/>
  <c r="E54" i="1"/>
  <c r="U60" i="1"/>
  <c r="C61" i="1" l="1"/>
  <c r="E61" i="1"/>
  <c r="G61" i="1"/>
  <c r="K61" i="1"/>
  <c r="O61" i="1"/>
  <c r="Q61" i="1"/>
  <c r="S61" i="1"/>
  <c r="U61" i="1"/>
</calcChain>
</file>

<file path=xl/sharedStrings.xml><?xml version="1.0" encoding="utf-8"?>
<sst xmlns="http://schemas.openxmlformats.org/spreadsheetml/2006/main" count="642" uniqueCount="201">
  <si>
    <t>صندوق سرمایه‌گذاری سهام بزرگ کاردان</t>
  </si>
  <si>
    <t>صورت وضعیت پورتفوی</t>
  </si>
  <si>
    <t>برای ماه منتهی به 1400/09/30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</si>
  <si>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</si>
  <si>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</si>
  <si>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</si>
  <si>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</si>
  <si>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</si>
  <si>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</si>
  <si>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</si>
  <si>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</si>
  <si>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</si>
  <si>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</si>
  <si>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</si>
  <si>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</si>
  <si>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سامان</t>
  </si>
  <si>
    <t>بانک ملت</t>
  </si>
  <si>
    <t>بانک‌اقتصادنوین‌</t>
  </si>
  <si>
    <t>بیمه اتکایی آوای پارس70%تادیه</t>
  </si>
  <si>
    <t>بیمه اتکایی ایرانیان</t>
  </si>
  <si>
    <t>بیمه تجارت نو</t>
  </si>
  <si>
    <t>پالایش نفت تبریز</t>
  </si>
  <si>
    <t>پلیمر آریا ساسول</t>
  </si>
  <si>
    <t>تامین سرمایه بانک ملت</t>
  </si>
  <si>
    <t>تامین سرمایه خلیج فارس</t>
  </si>
  <si>
    <t>تامین سرمایه لوتوس پارسیان</t>
  </si>
  <si>
    <t>توسعه حمل و نقل ریلی پارسیان</t>
  </si>
  <si>
    <t>توسعه سامانه ی نرم افزاری نگین</t>
  </si>
  <si>
    <t>توسعه‌ صنایع‌ بهشهر(هلدینگ</t>
  </si>
  <si>
    <t>تولید برق عسلویه  مپنا</t>
  </si>
  <si>
    <t>تولید و توسعه سرب روی ایرانیان</t>
  </si>
  <si>
    <t>تولیدات پتروشیمی قائد بصیر</t>
  </si>
  <si>
    <t>ح . پدیده شیمی قرن</t>
  </si>
  <si>
    <t>ح . مس‌ شهیدباهنر</t>
  </si>
  <si>
    <t>ح. کویر تایر</t>
  </si>
  <si>
    <t>داروسازی‌ اکسیر</t>
  </si>
  <si>
    <t>داروسازی‌ سینا</t>
  </si>
  <si>
    <t>ریل پرداز نو آفرین</t>
  </si>
  <si>
    <t>س. نفت و گاز و پتروشیمی تأمین</t>
  </si>
  <si>
    <t>سرمایه گذاری گروه توسعه ملی</t>
  </si>
  <si>
    <t>سرمایه‌گذاری‌ سپه‌</t>
  </si>
  <si>
    <t>سرمایه‌گذاری‌ ملی‌ایران‌</t>
  </si>
  <si>
    <t>سرمایه‌گذاری‌صندوق‌بازنشستگی‌</t>
  </si>
  <si>
    <t>سرمایه‌گذاری‌غدیر(هلدینگ‌</t>
  </si>
  <si>
    <t>سیمان‌مازندران‌</t>
  </si>
  <si>
    <t>شرکت کی بی سی</t>
  </si>
  <si>
    <t>شیمی‌ داروئی‌ داروپخش‌</t>
  </si>
  <si>
    <t>صنایع پتروشیمی خلیج فارس</t>
  </si>
  <si>
    <t>صنایع شیمیایی کیمیاگران امروز</t>
  </si>
  <si>
    <t>صنعت غذایی کورش</t>
  </si>
  <si>
    <t>صنعتی و معدنی شمال شرق شاهرود</t>
  </si>
  <si>
    <t>فولاد مبارکه اصفهان</t>
  </si>
  <si>
    <t>گ.س.وت.ص.پتروشیمی خلیج فارس</t>
  </si>
  <si>
    <t>گروه‌بهمن‌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</si>
  <si>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</si>
  <si>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</si>
  <si>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</si>
  <si>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</si>
  <si>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معدنی‌وصنعتی‌چادرملو</t>
  </si>
  <si>
    <t>ملی‌ صنایع‌ مس‌ ایران‌</t>
  </si>
  <si>
    <t>کویر تایر</t>
  </si>
  <si>
    <t>پتروشیمی غدیر</t>
  </si>
  <si>
    <t>بیمه اتکایی تهران رواک50%تادیه</t>
  </si>
  <si>
    <t>مس‌ شهیدباهنر</t>
  </si>
  <si>
    <t>ح . تامین سرمایه بانک ملت</t>
  </si>
  <si>
    <t>ح.تجلی توسعه معادن و فلزات</t>
  </si>
  <si>
    <t>ح.سرمایه گذاری صندوق بازنشستگی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</si>
  <si>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</si>
  <si>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</si>
  <si>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</si>
  <si>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</si>
  <si>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</si>
  <si>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</si>
  <si>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</si>
  <si>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</si>
  <si>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</si>
  <si>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</si>
  <si>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</t>
  </si>
  <si>
    <t>سپرده کوتاه مدت</t>
  </si>
  <si>
    <t>1393/09/09</t>
  </si>
  <si>
    <t>بانک سامان ملاصدرا</t>
  </si>
  <si>
    <t>829-828-11115555-1</t>
  </si>
  <si>
    <t>1393/10/28</t>
  </si>
  <si>
    <t>بانک پاسارگاد گلفام</t>
  </si>
  <si>
    <t>343-8100-12030762-1</t>
  </si>
  <si>
    <t>1393/11/23</t>
  </si>
  <si>
    <t>بانک اقتصاد نوین ظفر</t>
  </si>
  <si>
    <t>120-850-5324702-1</t>
  </si>
  <si>
    <t>بانک خاورمیانه مهستان</t>
  </si>
  <si>
    <t>1005-10-810-707071033</t>
  </si>
  <si>
    <t>1393/10/27</t>
  </si>
  <si>
    <t>بانک تجارت مطهری- مهرداد</t>
  </si>
  <si>
    <t>حساب جاری</t>
  </si>
  <si>
    <t>1393/12/17</t>
  </si>
  <si>
    <t>1005-11-040-707071266</t>
  </si>
  <si>
    <t>1394/02/01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</si>
  <si>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</si>
  <si>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</si>
  <si>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</si>
  <si>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</si>
  <si>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</si>
  <si>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</si>
  <si>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</si>
  <si>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</si>
  <si>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</si>
  <si>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</si>
  <si>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بانک اقتصاد نوین مرزداران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</si>
  <si>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</si>
  <si>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</si>
  <si>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</si>
  <si>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</si>
  <si>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</si>
  <si>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</si>
  <si>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سرمایه‌گذاری‌توکافولاد(هلدینگ</t>
  </si>
  <si>
    <t>1400/03/23</t>
  </si>
  <si>
    <t>1399/12/03</t>
  </si>
  <si>
    <t>1400/04/31</t>
  </si>
  <si>
    <t>1400/01/25</t>
  </si>
  <si>
    <t>1399/12/25</t>
  </si>
  <si>
    <t>1400/04/29</t>
  </si>
  <si>
    <t>1400/04/24</t>
  </si>
  <si>
    <t>1400/05/11</t>
  </si>
  <si>
    <t>1399/10/30</t>
  </si>
  <si>
    <t>1400/04/28</t>
  </si>
  <si>
    <t>1400/07/25</t>
  </si>
  <si>
    <t>1400/05/31</t>
  </si>
  <si>
    <t>1400/07/27</t>
  </si>
  <si>
    <t>1400/04/22</t>
  </si>
  <si>
    <t>سبحان دارو</t>
  </si>
  <si>
    <t>1400/03/03</t>
  </si>
  <si>
    <t>1400/09/06</t>
  </si>
  <si>
    <t>پتروشیمی پارس</t>
  </si>
  <si>
    <t>1400/04/27</t>
  </si>
  <si>
    <t>پلی پروپیلن جم - جم پیلن</t>
  </si>
  <si>
    <t>1400/02/20</t>
  </si>
  <si>
    <t>سرمایه گذاری صدرتامین</t>
  </si>
  <si>
    <t>1400/05/20</t>
  </si>
  <si>
    <t>پدیده شیمی قرن</t>
  </si>
  <si>
    <t>رایان هم افزا</t>
  </si>
  <si>
    <t>1400/02/28</t>
  </si>
  <si>
    <t>1400/03/18</t>
  </si>
  <si>
    <t>سپید ماکیان</t>
  </si>
  <si>
    <t>1400/04/06</t>
  </si>
  <si>
    <t>لیزینگ کارآفرین</t>
  </si>
  <si>
    <t>1400/04/07</t>
  </si>
  <si>
    <t>بهای فروش</t>
  </si>
  <si>
    <t>ارزش دفتری</t>
  </si>
  <si>
    <t>سود و زیان ناشی از تغییر قیمت</t>
  </si>
  <si>
    <t>سود و زیان ناشی از فروش</t>
  </si>
  <si>
    <t>محصولات کاغذی لطیف</t>
  </si>
  <si>
    <t>پارس فولاد سبزوار</t>
  </si>
  <si>
    <t>گروه مپنا (سهامی عام)</t>
  </si>
  <si>
    <t>پالایش نفت شیراز</t>
  </si>
  <si>
    <t>پالایش نفت بندرعباس</t>
  </si>
  <si>
    <t>نفت ایرانول</t>
  </si>
  <si>
    <t>پاکدیس</t>
  </si>
  <si>
    <t>ح. سبحان دارو</t>
  </si>
  <si>
    <t>سرمایه گذاری دارویی تامین</t>
  </si>
  <si>
    <t>گ.مدیریت ارزش سرمایه ص ب کشوری</t>
  </si>
  <si>
    <t>ح . سرمایه‌گذاری‌ سپه‌</t>
  </si>
  <si>
    <t>س. و خدمات مدیریت صند. ب کشوری</t>
  </si>
  <si>
    <t>سرمایه گذاری هامون صبا</t>
  </si>
  <si>
    <t>مدیریت سرمایه گذاری کوثربهمن</t>
  </si>
  <si>
    <t>بیمه البرز</t>
  </si>
  <si>
    <t>بیمه کوثر</t>
  </si>
  <si>
    <t>صندوق س. گروه زعفران سحرخیز</t>
  </si>
  <si>
    <t>پتروشیمی بوعلی سینا</t>
  </si>
  <si>
    <t>پتروشیمی جم</t>
  </si>
  <si>
    <t>مدیریت صنعت شوینده ت.ص.بهشهر</t>
  </si>
  <si>
    <t>آریان کیمیا تک</t>
  </si>
  <si>
    <t>ح . پتروشیمی جم</t>
  </si>
  <si>
    <t>سیمان‌ خزر</t>
  </si>
  <si>
    <t>سیمان خوزستان</t>
  </si>
  <si>
    <t>کشتیرانی جمهوری اسلامی ایران</t>
  </si>
  <si>
    <t>معدنی و صنعتی گل گهر</t>
  </si>
  <si>
    <t>باما</t>
  </si>
  <si>
    <t>ح . معدنی و صنعتی گل گهر</t>
  </si>
  <si>
    <t>توسعه‌معادن‌وفلزات‌</t>
  </si>
  <si>
    <t>فرآوری معدنی اپال کانی پارس</t>
  </si>
  <si>
    <t>سایپا</t>
  </si>
  <si>
    <t>کارخانجات‌ قند قزوین‌</t>
  </si>
  <si>
    <t>سرمایه گذاری تامین اجتماعی</t>
  </si>
  <si>
    <t>بانک تجارت</t>
  </si>
  <si>
    <t>اعتباری ملل</t>
  </si>
  <si>
    <t>تامین سرمایه نوین</t>
  </si>
  <si>
    <t>ح . تامین سرمایه لوتوس پارسیان</t>
  </si>
  <si>
    <t>سپیدار سیستم آسیا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</si>
  <si>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</si>
  <si>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</si>
  <si>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</si>
  <si>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</si>
  <si>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</si>
  <si>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</si>
  <si>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</si>
  <si>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205-283-5324702-1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</si>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</sst>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;\(#,##0\);\-\ ;"/>
    <numFmt numFmtId="165" formatCode="0.0"/>
  </numFmts>
  <fonts count="5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9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3" fontId="1" fillId="0" borderId="0" xfId="0" applyNumberFormat="1" applyFont="1"/>
    <xf numFmtId="10" fontId="1" fillId="0" borderId="0" xfId="0" applyNumberFormat="1" applyFont="1"/>
    <xf numFmtId="164" fontId="1" fillId="0" borderId="0" xfId="0" applyNumberFormat="1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3" fontId="4" fillId="0" borderId="0" xfId="0" applyNumberFormat="1" applyFont="1"/>
    <xf numFmtId="2" fontId="1" fillId="0" borderId="0" xfId="0" applyNumberFormat="1" applyFont="1"/>
    <xf numFmtId="4" fontId="1" fillId="0" borderId="0" xfId="0" applyNumberFormat="1" applyFont="1"/>
    <xf numFmtId="0" fontId="1" fillId="0" borderId="0" xfId="0" applyFont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3" fontId="1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10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vertical="center"/>
    </xf>
    <xf numFmtId="10" fontId="1" fillId="0" borderId="1" xfId="0" applyNumberFormat="1" applyFont="1" applyFill="1" applyBorder="1"/>
    <xf numFmtId="164" fontId="1" fillId="0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1" fillId="0" borderId="0" xfId="0" applyFont="1" applyFill="1"/>
    <xf numFmtId="164" fontId="1" fillId="0" borderId="0" xfId="0" applyNumberFormat="1" applyFont="1" applyFill="1"/>
    <xf numFmtId="164" fontId="1" fillId="0" borderId="1" xfId="0" applyNumberFormat="1" applyFont="1" applyFill="1" applyBorder="1"/>
    <xf numFmtId="0" fontId="1" fillId="0" borderId="0" xfId="0" applyFont="1" applyFill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3" fontId="4" fillId="0" borderId="0" xfId="0" applyNumberFormat="1" applyFont="1" applyFill="1"/>
    <xf numFmtId="3" fontId="1" fillId="0" borderId="0" xfId="0" applyNumberFormat="1" applyFont="1" applyFill="1"/>
    <xf numFmtId="10" fontId="1" fillId="0" borderId="0" xfId="0" applyNumberFormat="1" applyFont="1" applyFill="1"/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9"/>
  <sheetViews>
    <sheetView rightToLeft="1" tabSelected="1" view="pageBreakPreview" zoomScale="85" zoomScaleNormal="85" zoomScaleSheetLayoutView="85" workbookViewId="0">
      <selection activeCell="C28" sqref="C28"/>
    </sheetView>
  </sheetViews>
  <sheetFormatPr defaultRowHeight="18.75" x14ac:dyDescent="0.45"/>
  <cols>
    <col min="1" max="1" width="31.85546875" style="1" customWidth="1"/>
    <col min="2" max="2" width="1" style="1" customWidth="1"/>
    <col min="3" max="3" width="13.140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23.85546875" style="1" bestFit="1" customWidth="1"/>
    <col min="8" max="8" width="1" style="1" customWidth="1"/>
    <col min="9" max="9" width="12.140625" style="1" bestFit="1" customWidth="1"/>
    <col min="10" max="10" width="1" style="1" customWidth="1"/>
    <col min="11" max="11" width="18.85546875" style="1" bestFit="1" customWidth="1"/>
    <col min="12" max="12" width="1" style="1" customWidth="1"/>
    <col min="13" max="13" width="12.8554687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3.1406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9.140625" style="1" bestFit="1" customWidth="1"/>
    <col min="22" max="22" width="1" style="1" customWidth="1"/>
    <col min="23" max="23" width="23.85546875" style="1" bestFit="1" customWidth="1"/>
    <col min="24" max="24" width="1" style="1" customWidth="1"/>
    <col min="25" max="25" width="25.85546875" style="1" bestFit="1" customWidth="1"/>
    <col min="26" max="26" width="1" style="1" customWidth="1"/>
    <col min="27" max="16384" width="9.140625" style="1"/>
  </cols>
  <sheetData>
    <row r="2" spans="1:25" ht="30" x14ac:dyDescent="0.4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</row>
    <row r="3" spans="1:25" ht="30" x14ac:dyDescent="0.45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</row>
    <row r="4" spans="1:25" ht="30" x14ac:dyDescent="0.45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</row>
    <row r="6" spans="1:25" ht="30" x14ac:dyDescent="0.45">
      <c r="A6" s="32" t="s">
        <v>3</v>
      </c>
      <c r="C6" s="33" t="s">
        <v>4</v>
      </c>
      <c r="D6" s="33" t="s">
        <v>4</v>
      </c>
      <c r="E6" s="33" t="s">
        <v>4</v>
      </c>
      <c r="F6" s="33" t="s">
        <v>4</v>
      </c>
      <c r="G6" s="33" t="s">
        <v>4</v>
      </c>
      <c r="I6" s="33" t="s">
        <v>5</v>
      </c>
      <c r="J6" s="33" t="s">
        <v>5</v>
      </c>
      <c r="K6" s="33" t="s">
        <v>5</v>
      </c>
      <c r="L6" s="33" t="s">
        <v>5</v>
      </c>
      <c r="M6" s="33" t="s">
        <v>5</v>
      </c>
      <c r="N6" s="33" t="s">
        <v>5</v>
      </c>
      <c r="O6" s="33" t="s">
        <v>5</v>
      </c>
      <c r="Q6" s="33" t="s">
        <v>6</v>
      </c>
      <c r="R6" s="33" t="s">
        <v>6</v>
      </c>
      <c r="S6" s="33" t="s">
        <v>6</v>
      </c>
      <c r="T6" s="33" t="s">
        <v>6</v>
      </c>
      <c r="U6" s="33" t="s">
        <v>6</v>
      </c>
      <c r="V6" s="33" t="s">
        <v>6</v>
      </c>
      <c r="W6" s="33" t="s">
        <v>6</v>
      </c>
      <c r="X6" s="33" t="s">
        <v>6</v>
      </c>
      <c r="Y6" s="33" t="s">
        <v>6</v>
      </c>
    </row>
    <row r="7" spans="1:25" ht="30" x14ac:dyDescent="0.45">
      <c r="A7" s="32" t="s">
        <v>3</v>
      </c>
      <c r="C7" s="32" t="s">
        <v>7</v>
      </c>
      <c r="E7" s="32" t="s">
        <v>8</v>
      </c>
      <c r="G7" s="32" t="s">
        <v>9</v>
      </c>
      <c r="I7" s="33" t="s">
        <v>10</v>
      </c>
      <c r="J7" s="33" t="s">
        <v>10</v>
      </c>
      <c r="K7" s="33" t="s">
        <v>10</v>
      </c>
      <c r="M7" s="33" t="s">
        <v>11</v>
      </c>
      <c r="N7" s="33" t="s">
        <v>11</v>
      </c>
      <c r="O7" s="33" t="s">
        <v>11</v>
      </c>
      <c r="Q7" s="32" t="s">
        <v>7</v>
      </c>
      <c r="S7" s="32" t="s">
        <v>12</v>
      </c>
      <c r="U7" s="32" t="s">
        <v>8</v>
      </c>
      <c r="W7" s="32" t="s">
        <v>9</v>
      </c>
      <c r="Y7" s="35" t="s">
        <v>13</v>
      </c>
    </row>
    <row r="8" spans="1:25" ht="30" x14ac:dyDescent="0.45">
      <c r="A8" s="33" t="s">
        <v>3</v>
      </c>
      <c r="C8" s="33" t="s">
        <v>7</v>
      </c>
      <c r="E8" s="33" t="s">
        <v>8</v>
      </c>
      <c r="G8" s="33" t="s">
        <v>9</v>
      </c>
      <c r="I8" s="33" t="s">
        <v>7</v>
      </c>
      <c r="K8" s="33" t="s">
        <v>8</v>
      </c>
      <c r="M8" s="33" t="s">
        <v>7</v>
      </c>
      <c r="O8" s="33" t="s">
        <v>14</v>
      </c>
      <c r="Q8" s="33" t="s">
        <v>7</v>
      </c>
      <c r="S8" s="33" t="s">
        <v>12</v>
      </c>
      <c r="U8" s="33" t="s">
        <v>8</v>
      </c>
      <c r="W8" s="33" t="s">
        <v>9</v>
      </c>
      <c r="Y8" s="36"/>
    </row>
    <row r="9" spans="1:25" x14ac:dyDescent="0.45">
      <c r="A9" s="1" t="s">
        <v>15</v>
      </c>
      <c r="C9" s="4">
        <v>10150000</v>
      </c>
      <c r="D9" s="4"/>
      <c r="E9" s="4">
        <v>108476984663</v>
      </c>
      <c r="F9" s="4"/>
      <c r="G9" s="4">
        <v>74400765705</v>
      </c>
      <c r="H9" s="4"/>
      <c r="I9" s="4">
        <v>0</v>
      </c>
      <c r="J9" s="4"/>
      <c r="K9" s="4">
        <v>0</v>
      </c>
      <c r="L9" s="4"/>
      <c r="M9" s="4">
        <v>0</v>
      </c>
      <c r="N9" s="4"/>
      <c r="O9" s="4">
        <v>0</v>
      </c>
      <c r="P9" s="4"/>
      <c r="Q9" s="4">
        <v>10150000</v>
      </c>
      <c r="R9" s="4"/>
      <c r="S9" s="4">
        <v>6709</v>
      </c>
      <c r="T9" s="4"/>
      <c r="U9" s="4">
        <v>108476984663</v>
      </c>
      <c r="V9" s="4"/>
      <c r="W9" s="4">
        <v>67691176717.5</v>
      </c>
      <c r="Y9" s="3">
        <v>2.8199999999999999E-2</v>
      </c>
    </row>
    <row r="10" spans="1:25" x14ac:dyDescent="0.45">
      <c r="A10" s="1" t="s">
        <v>16</v>
      </c>
      <c r="C10" s="4">
        <v>6000000</v>
      </c>
      <c r="D10" s="4"/>
      <c r="E10" s="4">
        <v>22427713724</v>
      </c>
      <c r="F10" s="4"/>
      <c r="G10" s="4">
        <v>18209007900</v>
      </c>
      <c r="H10" s="4"/>
      <c r="I10" s="4">
        <v>0</v>
      </c>
      <c r="J10" s="4"/>
      <c r="K10" s="4">
        <v>0</v>
      </c>
      <c r="L10" s="4"/>
      <c r="M10" s="4">
        <v>0</v>
      </c>
      <c r="N10" s="4"/>
      <c r="O10" s="4">
        <v>0</v>
      </c>
      <c r="P10" s="4"/>
      <c r="Q10" s="4">
        <v>6000000</v>
      </c>
      <c r="R10" s="4"/>
      <c r="S10" s="4">
        <v>2955</v>
      </c>
      <c r="T10" s="4"/>
      <c r="U10" s="4">
        <v>22427713724</v>
      </c>
      <c r="V10" s="4"/>
      <c r="W10" s="4">
        <v>17624506500</v>
      </c>
      <c r="Y10" s="3">
        <v>7.3000000000000001E-3</v>
      </c>
    </row>
    <row r="11" spans="1:25" x14ac:dyDescent="0.45">
      <c r="A11" s="1" t="s">
        <v>17</v>
      </c>
      <c r="C11" s="4">
        <v>5602409</v>
      </c>
      <c r="D11" s="4"/>
      <c r="E11" s="4">
        <v>29524340617</v>
      </c>
      <c r="F11" s="4"/>
      <c r="G11" s="4">
        <v>18210874159.2915</v>
      </c>
      <c r="H11" s="4"/>
      <c r="I11" s="4">
        <v>0</v>
      </c>
      <c r="J11" s="4"/>
      <c r="K11" s="4">
        <v>0</v>
      </c>
      <c r="L11" s="4"/>
      <c r="M11" s="4">
        <v>0</v>
      </c>
      <c r="N11" s="4"/>
      <c r="O11" s="4">
        <v>0</v>
      </c>
      <c r="P11" s="4"/>
      <c r="Q11" s="4">
        <v>5602409</v>
      </c>
      <c r="R11" s="4"/>
      <c r="S11" s="4">
        <v>3180</v>
      </c>
      <c r="T11" s="4"/>
      <c r="U11" s="4">
        <v>29524340617</v>
      </c>
      <c r="V11" s="4"/>
      <c r="W11" s="4">
        <v>17709657439.311001</v>
      </c>
      <c r="Y11" s="3">
        <v>7.4000000000000003E-3</v>
      </c>
    </row>
    <row r="12" spans="1:25" x14ac:dyDescent="0.45">
      <c r="A12" s="1" t="s">
        <v>18</v>
      </c>
      <c r="C12" s="4">
        <v>38137</v>
      </c>
      <c r="D12" s="4"/>
      <c r="E12" s="4">
        <v>26720136</v>
      </c>
      <c r="F12" s="4"/>
      <c r="G12" s="4">
        <v>26537059.395</v>
      </c>
      <c r="H12" s="4"/>
      <c r="I12" s="4">
        <v>0</v>
      </c>
      <c r="J12" s="4"/>
      <c r="K12" s="4">
        <v>0</v>
      </c>
      <c r="L12" s="4"/>
      <c r="M12" s="4">
        <v>0</v>
      </c>
      <c r="N12" s="4"/>
      <c r="O12" s="4">
        <v>0</v>
      </c>
      <c r="P12" s="4"/>
      <c r="Q12" s="4">
        <v>38137</v>
      </c>
      <c r="R12" s="4"/>
      <c r="S12" s="4">
        <v>700</v>
      </c>
      <c r="T12" s="4"/>
      <c r="U12" s="4">
        <v>26720136</v>
      </c>
      <c r="V12" s="4"/>
      <c r="W12" s="4">
        <v>26537059.395</v>
      </c>
      <c r="Y12" s="3">
        <v>0</v>
      </c>
    </row>
    <row r="13" spans="1:25" x14ac:dyDescent="0.45">
      <c r="A13" s="1" t="s">
        <v>19</v>
      </c>
      <c r="C13" s="4">
        <v>3600000</v>
      </c>
      <c r="D13" s="4"/>
      <c r="E13" s="4">
        <v>43336527514</v>
      </c>
      <c r="F13" s="4"/>
      <c r="G13" s="4">
        <v>42384701520</v>
      </c>
      <c r="H13" s="4"/>
      <c r="I13" s="4">
        <v>0</v>
      </c>
      <c r="J13" s="4"/>
      <c r="K13" s="4">
        <v>0</v>
      </c>
      <c r="L13" s="4"/>
      <c r="M13" s="4">
        <v>0</v>
      </c>
      <c r="N13" s="4"/>
      <c r="O13" s="4">
        <v>0</v>
      </c>
      <c r="P13" s="4"/>
      <c r="Q13" s="4">
        <v>3600000</v>
      </c>
      <c r="R13" s="4"/>
      <c r="S13" s="4">
        <v>9950</v>
      </c>
      <c r="T13" s="4"/>
      <c r="U13" s="4">
        <v>43336527514</v>
      </c>
      <c r="V13" s="4"/>
      <c r="W13" s="4">
        <v>35606871000</v>
      </c>
      <c r="Y13" s="3">
        <v>1.4999999999999999E-2</v>
      </c>
    </row>
    <row r="14" spans="1:25" x14ac:dyDescent="0.45">
      <c r="A14" s="1" t="s">
        <v>20</v>
      </c>
      <c r="C14" s="4">
        <v>12633065</v>
      </c>
      <c r="D14" s="4"/>
      <c r="E14" s="4">
        <v>101918356382</v>
      </c>
      <c r="F14" s="4"/>
      <c r="G14" s="4">
        <v>96168384899.968506</v>
      </c>
      <c r="H14" s="4"/>
      <c r="I14" s="4">
        <v>0</v>
      </c>
      <c r="J14" s="4"/>
      <c r="K14" s="4">
        <v>0</v>
      </c>
      <c r="L14" s="4"/>
      <c r="M14" s="4">
        <v>-1183063</v>
      </c>
      <c r="N14" s="4"/>
      <c r="O14" s="4">
        <v>8386476399</v>
      </c>
      <c r="P14" s="4"/>
      <c r="Q14" s="4">
        <v>11450002</v>
      </c>
      <c r="R14" s="4"/>
      <c r="S14" s="4">
        <v>6496</v>
      </c>
      <c r="T14" s="4"/>
      <c r="U14" s="4">
        <v>92373892198</v>
      </c>
      <c r="V14" s="4"/>
      <c r="W14" s="4">
        <v>73936656674.697601</v>
      </c>
      <c r="Y14" s="3">
        <v>3.1E-2</v>
      </c>
    </row>
    <row r="15" spans="1:25" x14ac:dyDescent="0.45">
      <c r="A15" s="1" t="s">
        <v>21</v>
      </c>
      <c r="C15" s="4">
        <v>3639777</v>
      </c>
      <c r="D15" s="4"/>
      <c r="E15" s="4">
        <v>116246674984</v>
      </c>
      <c r="F15" s="4"/>
      <c r="G15" s="4">
        <v>118855252737.022</v>
      </c>
      <c r="H15" s="4"/>
      <c r="I15" s="4">
        <v>0</v>
      </c>
      <c r="J15" s="4"/>
      <c r="K15" s="4">
        <v>0</v>
      </c>
      <c r="L15" s="4"/>
      <c r="M15" s="4">
        <v>0</v>
      </c>
      <c r="N15" s="4"/>
      <c r="O15" s="4">
        <v>0</v>
      </c>
      <c r="P15" s="4"/>
      <c r="Q15" s="4">
        <v>3639777</v>
      </c>
      <c r="R15" s="4"/>
      <c r="S15" s="4">
        <v>30910</v>
      </c>
      <c r="T15" s="4"/>
      <c r="U15" s="4">
        <v>116246674984</v>
      </c>
      <c r="V15" s="4"/>
      <c r="W15" s="4">
        <v>111836099302.93401</v>
      </c>
      <c r="Y15" s="3">
        <v>4.65E-2</v>
      </c>
    </row>
    <row r="16" spans="1:25" x14ac:dyDescent="0.45">
      <c r="A16" s="1" t="s">
        <v>22</v>
      </c>
      <c r="C16" s="4">
        <v>550000</v>
      </c>
      <c r="D16" s="4"/>
      <c r="E16" s="4">
        <v>46720938612</v>
      </c>
      <c r="F16" s="4"/>
      <c r="G16" s="4">
        <v>62559840915</v>
      </c>
      <c r="H16" s="4"/>
      <c r="I16" s="4">
        <v>0</v>
      </c>
      <c r="J16" s="4"/>
      <c r="K16" s="4">
        <v>0</v>
      </c>
      <c r="L16" s="4"/>
      <c r="M16" s="4">
        <v>0</v>
      </c>
      <c r="N16" s="4"/>
      <c r="O16" s="4">
        <v>0</v>
      </c>
      <c r="P16" s="4"/>
      <c r="Q16" s="4">
        <v>550000</v>
      </c>
      <c r="R16" s="4"/>
      <c r="S16" s="4">
        <v>105227</v>
      </c>
      <c r="T16" s="4"/>
      <c r="U16" s="4">
        <v>46720938612</v>
      </c>
      <c r="V16" s="4"/>
      <c r="W16" s="4">
        <v>57530494642.5</v>
      </c>
      <c r="Y16" s="3">
        <v>2.4E-2</v>
      </c>
    </row>
    <row r="17" spans="1:25" x14ac:dyDescent="0.45">
      <c r="A17" s="1" t="s">
        <v>23</v>
      </c>
      <c r="C17" s="4">
        <v>10400000</v>
      </c>
      <c r="D17" s="4"/>
      <c r="E17" s="4">
        <v>49716785822</v>
      </c>
      <c r="F17" s="4"/>
      <c r="G17" s="4">
        <v>37124188920</v>
      </c>
      <c r="H17" s="4"/>
      <c r="I17" s="4">
        <v>0</v>
      </c>
      <c r="J17" s="4"/>
      <c r="K17" s="4">
        <v>0</v>
      </c>
      <c r="L17" s="4"/>
      <c r="M17" s="4">
        <v>0</v>
      </c>
      <c r="N17" s="4"/>
      <c r="O17" s="4">
        <v>0</v>
      </c>
      <c r="P17" s="4"/>
      <c r="Q17" s="4">
        <v>10400000</v>
      </c>
      <c r="R17" s="4"/>
      <c r="S17" s="4">
        <v>2401</v>
      </c>
      <c r="T17" s="4"/>
      <c r="U17" s="4">
        <v>37435333166</v>
      </c>
      <c r="V17" s="4"/>
      <c r="W17" s="4">
        <v>24821826120</v>
      </c>
      <c r="Y17" s="3">
        <v>1.03E-2</v>
      </c>
    </row>
    <row r="18" spans="1:25" x14ac:dyDescent="0.45">
      <c r="A18" s="1" t="s">
        <v>24</v>
      </c>
      <c r="C18" s="4">
        <v>25453</v>
      </c>
      <c r="D18" s="4"/>
      <c r="E18" s="4">
        <v>25476109</v>
      </c>
      <c r="F18" s="4"/>
      <c r="G18" s="4">
        <v>25301554.649999999</v>
      </c>
      <c r="H18" s="4"/>
      <c r="I18" s="4">
        <v>0</v>
      </c>
      <c r="J18" s="4"/>
      <c r="K18" s="4">
        <v>0</v>
      </c>
      <c r="L18" s="4"/>
      <c r="M18" s="4">
        <v>0</v>
      </c>
      <c r="N18" s="4"/>
      <c r="O18" s="4">
        <v>0</v>
      </c>
      <c r="P18" s="4"/>
      <c r="Q18" s="4">
        <v>25453</v>
      </c>
      <c r="R18" s="4"/>
      <c r="S18" s="4">
        <v>1000</v>
      </c>
      <c r="T18" s="4"/>
      <c r="U18" s="4">
        <v>25476109</v>
      </c>
      <c r="V18" s="4"/>
      <c r="W18" s="4">
        <v>25301554.649999999</v>
      </c>
      <c r="Y18" s="3">
        <v>0</v>
      </c>
    </row>
    <row r="19" spans="1:25" x14ac:dyDescent="0.45">
      <c r="A19" s="1" t="s">
        <v>25</v>
      </c>
      <c r="C19" s="4">
        <v>2517301</v>
      </c>
      <c r="D19" s="4"/>
      <c r="E19" s="4">
        <v>12834749490</v>
      </c>
      <c r="F19" s="4"/>
      <c r="G19" s="4">
        <v>14263241436.584999</v>
      </c>
      <c r="H19" s="4"/>
      <c r="I19" s="4">
        <v>0</v>
      </c>
      <c r="J19" s="4"/>
      <c r="K19" s="4">
        <v>0</v>
      </c>
      <c r="L19" s="4"/>
      <c r="M19" s="4">
        <v>-1510381</v>
      </c>
      <c r="N19" s="4"/>
      <c r="O19" s="4">
        <v>8558253226</v>
      </c>
      <c r="P19" s="4"/>
      <c r="Q19" s="4">
        <v>1006920</v>
      </c>
      <c r="R19" s="4"/>
      <c r="S19" s="4">
        <v>5700</v>
      </c>
      <c r="T19" s="4"/>
      <c r="U19" s="4">
        <v>5133897758</v>
      </c>
      <c r="V19" s="4"/>
      <c r="W19" s="4">
        <v>5705294308.1999998</v>
      </c>
      <c r="Y19" s="3">
        <v>2.3999999999999998E-3</v>
      </c>
    </row>
    <row r="20" spans="1:25" x14ac:dyDescent="0.45">
      <c r="A20" s="1" t="s">
        <v>26</v>
      </c>
      <c r="C20" s="4">
        <v>800000</v>
      </c>
      <c r="D20" s="4"/>
      <c r="E20" s="4">
        <v>26749947356</v>
      </c>
      <c r="F20" s="4"/>
      <c r="G20" s="4">
        <v>27886681080</v>
      </c>
      <c r="H20" s="4"/>
      <c r="I20" s="4">
        <v>10000</v>
      </c>
      <c r="J20" s="4"/>
      <c r="K20" s="4">
        <v>299805562</v>
      </c>
      <c r="L20" s="4"/>
      <c r="M20" s="4">
        <v>0</v>
      </c>
      <c r="N20" s="4"/>
      <c r="O20" s="4">
        <v>0</v>
      </c>
      <c r="P20" s="4"/>
      <c r="Q20" s="4">
        <v>810000</v>
      </c>
      <c r="R20" s="4"/>
      <c r="S20" s="4">
        <v>27707</v>
      </c>
      <c r="T20" s="4"/>
      <c r="U20" s="4">
        <v>27049752918</v>
      </c>
      <c r="V20" s="4"/>
      <c r="W20" s="4">
        <v>22309136113.5</v>
      </c>
      <c r="Y20" s="3">
        <v>9.2999999999999992E-3</v>
      </c>
    </row>
    <row r="21" spans="1:25" x14ac:dyDescent="0.45">
      <c r="A21" s="1" t="s">
        <v>27</v>
      </c>
      <c r="C21" s="4">
        <v>325402</v>
      </c>
      <c r="D21" s="4"/>
      <c r="E21" s="4">
        <v>2485071656</v>
      </c>
      <c r="F21" s="4"/>
      <c r="G21" s="4">
        <v>6641400998.5092001</v>
      </c>
      <c r="H21" s="4"/>
      <c r="I21" s="4">
        <v>0</v>
      </c>
      <c r="J21" s="4"/>
      <c r="K21" s="4">
        <v>0</v>
      </c>
      <c r="L21" s="4"/>
      <c r="M21" s="4">
        <v>0</v>
      </c>
      <c r="N21" s="4"/>
      <c r="O21" s="4">
        <v>0</v>
      </c>
      <c r="P21" s="4"/>
      <c r="Q21" s="4">
        <v>325402</v>
      </c>
      <c r="R21" s="4"/>
      <c r="S21" s="4">
        <v>18691</v>
      </c>
      <c r="T21" s="4"/>
      <c r="U21" s="4">
        <v>2485071656</v>
      </c>
      <c r="V21" s="4"/>
      <c r="W21" s="4">
        <v>6045900353.7470999</v>
      </c>
      <c r="Y21" s="3">
        <v>2.8999999999999998E-3</v>
      </c>
    </row>
    <row r="22" spans="1:25" x14ac:dyDescent="0.45">
      <c r="A22" s="1" t="s">
        <v>28</v>
      </c>
      <c r="C22" s="4">
        <v>1274927</v>
      </c>
      <c r="D22" s="4"/>
      <c r="E22" s="4">
        <v>13966402491</v>
      </c>
      <c r="F22" s="4"/>
      <c r="G22" s="4">
        <v>17071085753.1945</v>
      </c>
      <c r="H22" s="4"/>
      <c r="I22" s="4">
        <v>0</v>
      </c>
      <c r="J22" s="4"/>
      <c r="K22" s="4">
        <v>0</v>
      </c>
      <c r="L22" s="4"/>
      <c r="M22" s="4">
        <v>0</v>
      </c>
      <c r="N22" s="4"/>
      <c r="O22" s="4">
        <v>0</v>
      </c>
      <c r="P22" s="4"/>
      <c r="Q22" s="4">
        <v>2318049</v>
      </c>
      <c r="R22" s="4"/>
      <c r="S22" s="4">
        <v>6730</v>
      </c>
      <c r="T22" s="4"/>
      <c r="U22" s="4">
        <v>13966402491</v>
      </c>
      <c r="V22" s="4"/>
      <c r="W22" s="4">
        <v>15507646974.8685</v>
      </c>
      <c r="Y22" s="3">
        <v>6.4999999999999997E-3</v>
      </c>
    </row>
    <row r="23" spans="1:25" x14ac:dyDescent="0.45">
      <c r="A23" s="1" t="s">
        <v>29</v>
      </c>
      <c r="C23" s="4">
        <v>2500001</v>
      </c>
      <c r="D23" s="4"/>
      <c r="E23" s="4">
        <v>14256324311</v>
      </c>
      <c r="F23" s="4"/>
      <c r="G23" s="4">
        <v>13118980122.59</v>
      </c>
      <c r="H23" s="4"/>
      <c r="I23" s="4">
        <v>0</v>
      </c>
      <c r="J23" s="4"/>
      <c r="K23" s="4">
        <v>0</v>
      </c>
      <c r="L23" s="4"/>
      <c r="M23" s="4">
        <v>0</v>
      </c>
      <c r="N23" s="4"/>
      <c r="O23" s="4">
        <v>0</v>
      </c>
      <c r="P23" s="4"/>
      <c r="Q23" s="4">
        <v>2500001</v>
      </c>
      <c r="R23" s="4"/>
      <c r="S23" s="4">
        <v>6135</v>
      </c>
      <c r="T23" s="4"/>
      <c r="U23" s="4">
        <v>14256324311</v>
      </c>
      <c r="V23" s="4"/>
      <c r="W23" s="4">
        <v>15246247973.496799</v>
      </c>
      <c r="Y23" s="3">
        <v>6.3E-3</v>
      </c>
    </row>
    <row r="24" spans="1:25" x14ac:dyDescent="0.45">
      <c r="A24" s="1" t="s">
        <v>30</v>
      </c>
      <c r="C24" s="4">
        <v>2400000</v>
      </c>
      <c r="D24" s="4"/>
      <c r="E24" s="4">
        <v>35140846869</v>
      </c>
      <c r="F24" s="4"/>
      <c r="G24" s="4">
        <v>25741918800</v>
      </c>
      <c r="H24" s="4"/>
      <c r="I24" s="4">
        <v>0</v>
      </c>
      <c r="J24" s="4"/>
      <c r="K24" s="4">
        <v>0</v>
      </c>
      <c r="L24" s="4"/>
      <c r="M24" s="4">
        <v>0</v>
      </c>
      <c r="N24" s="4"/>
      <c r="O24" s="4">
        <v>0</v>
      </c>
      <c r="P24" s="4"/>
      <c r="Q24" s="4">
        <v>2400000</v>
      </c>
      <c r="R24" s="4"/>
      <c r="S24" s="4">
        <v>10167</v>
      </c>
      <c r="T24" s="4"/>
      <c r="U24" s="4">
        <v>35140846869</v>
      </c>
      <c r="V24" s="4"/>
      <c r="W24" s="4">
        <v>24255615240</v>
      </c>
      <c r="Y24" s="3">
        <v>1.01E-2</v>
      </c>
    </row>
    <row r="25" spans="1:25" x14ac:dyDescent="0.45">
      <c r="A25" s="1" t="s">
        <v>31</v>
      </c>
      <c r="C25" s="4">
        <v>1420000</v>
      </c>
      <c r="D25" s="4"/>
      <c r="E25" s="4">
        <v>127215022483</v>
      </c>
      <c r="F25" s="4"/>
      <c r="G25" s="4">
        <v>156080840274</v>
      </c>
      <c r="H25" s="4"/>
      <c r="I25" s="4">
        <v>0</v>
      </c>
      <c r="J25" s="4"/>
      <c r="K25" s="4">
        <v>0</v>
      </c>
      <c r="L25" s="4"/>
      <c r="M25" s="4">
        <v>-470000</v>
      </c>
      <c r="N25" s="4"/>
      <c r="O25" s="4">
        <v>51856706598</v>
      </c>
      <c r="P25" s="4"/>
      <c r="Q25" s="4">
        <v>950000</v>
      </c>
      <c r="R25" s="4"/>
      <c r="S25" s="4">
        <v>113353</v>
      </c>
      <c r="T25" s="4"/>
      <c r="U25" s="4">
        <v>85108641806</v>
      </c>
      <c r="V25" s="4"/>
      <c r="W25" s="4">
        <v>107044622167.5</v>
      </c>
      <c r="Y25" s="3">
        <v>4.4999999999999998E-2</v>
      </c>
    </row>
    <row r="26" spans="1:25" x14ac:dyDescent="0.45">
      <c r="A26" s="1" t="s">
        <v>32</v>
      </c>
      <c r="C26" s="4">
        <v>876920</v>
      </c>
      <c r="D26" s="4"/>
      <c r="E26" s="4">
        <v>21822029487</v>
      </c>
      <c r="F26" s="4"/>
      <c r="G26" s="4">
        <v>20275796102.759998</v>
      </c>
      <c r="H26" s="4"/>
      <c r="I26" s="4">
        <v>0</v>
      </c>
      <c r="J26" s="4"/>
      <c r="K26" s="4">
        <v>0</v>
      </c>
      <c r="L26" s="4"/>
      <c r="M26" s="4">
        <v>0</v>
      </c>
      <c r="N26" s="4"/>
      <c r="O26" s="4">
        <v>0</v>
      </c>
      <c r="P26" s="4"/>
      <c r="Q26" s="4">
        <v>876920</v>
      </c>
      <c r="R26" s="4"/>
      <c r="S26" s="4">
        <v>20240</v>
      </c>
      <c r="T26" s="4"/>
      <c r="U26" s="4">
        <v>21822029487</v>
      </c>
      <c r="V26" s="4"/>
      <c r="W26" s="4">
        <v>17643255078.240002</v>
      </c>
      <c r="Y26" s="3">
        <v>7.3000000000000001E-3</v>
      </c>
    </row>
    <row r="27" spans="1:25" x14ac:dyDescent="0.45">
      <c r="A27" s="1" t="s">
        <v>33</v>
      </c>
      <c r="C27" s="4">
        <v>1178091</v>
      </c>
      <c r="D27" s="4"/>
      <c r="E27" s="4">
        <v>18835318908</v>
      </c>
      <c r="F27" s="4"/>
      <c r="G27" s="4">
        <v>26934871246.650002</v>
      </c>
      <c r="H27" s="4"/>
      <c r="I27" s="4">
        <v>1000000</v>
      </c>
      <c r="J27" s="4"/>
      <c r="K27" s="4">
        <v>19518095950</v>
      </c>
      <c r="L27" s="4"/>
      <c r="M27" s="4">
        <v>-2178091</v>
      </c>
      <c r="N27" s="4"/>
      <c r="O27" s="4">
        <v>0</v>
      </c>
      <c r="P27" s="4"/>
      <c r="Q27" s="4">
        <v>0</v>
      </c>
      <c r="R27" s="4"/>
      <c r="S27" s="4">
        <v>0</v>
      </c>
      <c r="T27" s="4"/>
      <c r="U27" s="4">
        <v>0</v>
      </c>
      <c r="V27" s="4"/>
      <c r="W27" s="4">
        <v>0</v>
      </c>
      <c r="Y27" s="3">
        <v>0</v>
      </c>
    </row>
    <row r="28" spans="1:25" x14ac:dyDescent="0.45">
      <c r="A28" s="1" t="s">
        <v>34</v>
      </c>
      <c r="C28" s="4">
        <v>2895286</v>
      </c>
      <c r="D28" s="4"/>
      <c r="E28" s="4">
        <v>21210865236</v>
      </c>
      <c r="F28" s="4"/>
      <c r="G28" s="4">
        <v>17527379604.146999</v>
      </c>
      <c r="H28" s="4"/>
      <c r="I28" s="4">
        <v>0</v>
      </c>
      <c r="J28" s="4"/>
      <c r="K28" s="4">
        <v>0</v>
      </c>
      <c r="L28" s="4"/>
      <c r="M28" s="4">
        <v>0</v>
      </c>
      <c r="N28" s="4"/>
      <c r="O28" s="4">
        <v>0</v>
      </c>
      <c r="P28" s="4"/>
      <c r="Q28" s="4">
        <v>2895286</v>
      </c>
      <c r="R28" s="4"/>
      <c r="S28" s="4">
        <v>3055</v>
      </c>
      <c r="T28" s="4"/>
      <c r="U28" s="4">
        <v>21210865236</v>
      </c>
      <c r="V28" s="4"/>
      <c r="W28" s="4">
        <v>8792470392.5564995</v>
      </c>
      <c r="Y28" s="3">
        <v>3.7000000000000002E-3</v>
      </c>
    </row>
    <row r="29" spans="1:25" x14ac:dyDescent="0.45">
      <c r="A29" s="1" t="s">
        <v>35</v>
      </c>
      <c r="C29" s="4">
        <v>1350000</v>
      </c>
      <c r="D29" s="4"/>
      <c r="E29" s="4">
        <v>59566846886</v>
      </c>
      <c r="F29" s="4"/>
      <c r="G29" s="4">
        <v>57624084450</v>
      </c>
      <c r="H29" s="4"/>
      <c r="I29" s="4">
        <v>0</v>
      </c>
      <c r="J29" s="4"/>
      <c r="K29" s="4">
        <v>0</v>
      </c>
      <c r="L29" s="4"/>
      <c r="M29" s="4">
        <v>0</v>
      </c>
      <c r="N29" s="4"/>
      <c r="O29" s="4">
        <v>0</v>
      </c>
      <c r="P29" s="4"/>
      <c r="Q29" s="4">
        <v>1350000</v>
      </c>
      <c r="R29" s="4"/>
      <c r="S29" s="4">
        <v>40590</v>
      </c>
      <c r="T29" s="4"/>
      <c r="U29" s="4">
        <v>59566846886</v>
      </c>
      <c r="V29" s="4"/>
      <c r="W29" s="4">
        <v>54470460825</v>
      </c>
      <c r="Y29" s="3">
        <v>2.2700000000000001E-2</v>
      </c>
    </row>
    <row r="30" spans="1:25" x14ac:dyDescent="0.45">
      <c r="A30" s="1" t="s">
        <v>36</v>
      </c>
      <c r="C30" s="4">
        <v>1491627</v>
      </c>
      <c r="D30" s="4"/>
      <c r="E30" s="4">
        <v>31101470011</v>
      </c>
      <c r="F30" s="4"/>
      <c r="G30" s="4">
        <v>31404683533.833</v>
      </c>
      <c r="H30" s="4"/>
      <c r="I30" s="4">
        <v>0</v>
      </c>
      <c r="J30" s="4"/>
      <c r="K30" s="4">
        <v>0</v>
      </c>
      <c r="L30" s="4"/>
      <c r="M30" s="4">
        <v>-784975</v>
      </c>
      <c r="N30" s="4"/>
      <c r="O30" s="4">
        <v>16093415501</v>
      </c>
      <c r="P30" s="4"/>
      <c r="Q30" s="4">
        <v>706652</v>
      </c>
      <c r="R30" s="4"/>
      <c r="S30" s="4">
        <v>19990</v>
      </c>
      <c r="T30" s="4"/>
      <c r="U30" s="4">
        <v>14734190235</v>
      </c>
      <c r="V30" s="4"/>
      <c r="W30" s="4">
        <v>14041923937.794001</v>
      </c>
      <c r="Y30" s="3">
        <v>5.7999999999999996E-3</v>
      </c>
    </row>
    <row r="31" spans="1:25" x14ac:dyDescent="0.45">
      <c r="A31" s="1" t="s">
        <v>37</v>
      </c>
      <c r="C31" s="4">
        <v>1394767</v>
      </c>
      <c r="D31" s="4"/>
      <c r="E31" s="4">
        <v>4652979484</v>
      </c>
      <c r="F31" s="4"/>
      <c r="G31" s="4">
        <v>8275828305.8731499</v>
      </c>
      <c r="H31" s="4"/>
      <c r="I31" s="4">
        <v>0</v>
      </c>
      <c r="J31" s="4"/>
      <c r="K31" s="4">
        <v>0</v>
      </c>
      <c r="L31" s="4"/>
      <c r="M31" s="4">
        <v>0</v>
      </c>
      <c r="N31" s="4"/>
      <c r="O31" s="4">
        <v>0</v>
      </c>
      <c r="P31" s="4"/>
      <c r="Q31" s="4">
        <v>1394767</v>
      </c>
      <c r="R31" s="4"/>
      <c r="S31" s="4">
        <v>4966</v>
      </c>
      <c r="T31" s="4"/>
      <c r="U31" s="4">
        <v>4652979484</v>
      </c>
      <c r="V31" s="4"/>
      <c r="W31" s="4">
        <v>6885200765.1141005</v>
      </c>
      <c r="Y31" s="3">
        <v>3.0000000000000001E-3</v>
      </c>
    </row>
    <row r="32" spans="1:25" x14ac:dyDescent="0.45">
      <c r="A32" s="1" t="s">
        <v>38</v>
      </c>
      <c r="C32" s="4">
        <v>4200000</v>
      </c>
      <c r="D32" s="4"/>
      <c r="E32" s="4">
        <v>60232444653</v>
      </c>
      <c r="F32" s="4"/>
      <c r="G32" s="4">
        <v>59911393500</v>
      </c>
      <c r="H32" s="4"/>
      <c r="I32" s="4">
        <v>0</v>
      </c>
      <c r="J32" s="4"/>
      <c r="K32" s="4">
        <v>0</v>
      </c>
      <c r="L32" s="4"/>
      <c r="M32" s="4">
        <v>0</v>
      </c>
      <c r="N32" s="4"/>
      <c r="O32" s="4">
        <v>0</v>
      </c>
      <c r="P32" s="4"/>
      <c r="Q32" s="4">
        <v>4200000</v>
      </c>
      <c r="R32" s="4"/>
      <c r="S32" s="4">
        <v>14330</v>
      </c>
      <c r="T32" s="4"/>
      <c r="U32" s="4">
        <v>60232444653</v>
      </c>
      <c r="V32" s="4"/>
      <c r="W32" s="4">
        <v>59827893300</v>
      </c>
      <c r="Y32" s="3">
        <v>2.5000000000000001E-2</v>
      </c>
    </row>
    <row r="33" spans="1:25" x14ac:dyDescent="0.45">
      <c r="A33" s="1" t="s">
        <v>39</v>
      </c>
      <c r="C33" s="4">
        <v>7100000</v>
      </c>
      <c r="D33" s="4"/>
      <c r="E33" s="4">
        <v>67478477464</v>
      </c>
      <c r="F33" s="4"/>
      <c r="G33" s="4">
        <v>58649944050</v>
      </c>
      <c r="H33" s="4"/>
      <c r="I33" s="4">
        <v>0</v>
      </c>
      <c r="J33" s="4"/>
      <c r="K33" s="4">
        <v>0</v>
      </c>
      <c r="L33" s="4"/>
      <c r="M33" s="4">
        <v>-700000</v>
      </c>
      <c r="N33" s="4"/>
      <c r="O33" s="4">
        <v>5701991615</v>
      </c>
      <c r="P33" s="4"/>
      <c r="Q33" s="4">
        <v>6400000</v>
      </c>
      <c r="R33" s="4"/>
      <c r="S33" s="4">
        <v>8310</v>
      </c>
      <c r="T33" s="4"/>
      <c r="U33" s="4">
        <v>60825669826</v>
      </c>
      <c r="V33" s="4"/>
      <c r="W33" s="4">
        <v>52867555200</v>
      </c>
      <c r="Y33" s="3">
        <v>2.1999999999999999E-2</v>
      </c>
    </row>
    <row r="34" spans="1:25" x14ac:dyDescent="0.45">
      <c r="A34" s="1" t="s">
        <v>40</v>
      </c>
      <c r="C34" s="4">
        <v>334132</v>
      </c>
      <c r="D34" s="4"/>
      <c r="E34" s="4">
        <v>3899794722</v>
      </c>
      <c r="F34" s="4"/>
      <c r="G34" s="4">
        <v>2647186999.362</v>
      </c>
      <c r="H34" s="4"/>
      <c r="I34" s="4">
        <v>0</v>
      </c>
      <c r="J34" s="4"/>
      <c r="K34" s="4">
        <v>0</v>
      </c>
      <c r="L34" s="4"/>
      <c r="M34" s="4">
        <v>-334131</v>
      </c>
      <c r="N34" s="4"/>
      <c r="O34" s="4">
        <v>2621783027</v>
      </c>
      <c r="P34" s="4"/>
      <c r="Q34" s="4">
        <v>1</v>
      </c>
      <c r="R34" s="4"/>
      <c r="S34" s="4">
        <v>8020</v>
      </c>
      <c r="T34" s="4"/>
      <c r="U34" s="4">
        <v>11673</v>
      </c>
      <c r="V34" s="4"/>
      <c r="W34" s="4">
        <v>7972.2809999999999</v>
      </c>
      <c r="Y34" s="3">
        <v>0</v>
      </c>
    </row>
    <row r="35" spans="1:25" x14ac:dyDescent="0.45">
      <c r="A35" s="1" t="s">
        <v>41</v>
      </c>
      <c r="C35" s="4">
        <v>15735187</v>
      </c>
      <c r="D35" s="4"/>
      <c r="E35" s="4">
        <v>185203318373</v>
      </c>
      <c r="F35" s="4"/>
      <c r="G35" s="4">
        <v>158449029516.35599</v>
      </c>
      <c r="H35" s="4"/>
      <c r="I35" s="4">
        <v>0</v>
      </c>
      <c r="J35" s="4"/>
      <c r="K35" s="4">
        <v>0</v>
      </c>
      <c r="L35" s="4"/>
      <c r="M35" s="4">
        <v>0</v>
      </c>
      <c r="N35" s="4"/>
      <c r="O35" s="4">
        <v>0</v>
      </c>
      <c r="P35" s="4"/>
      <c r="Q35" s="4">
        <v>15735187</v>
      </c>
      <c r="R35" s="4"/>
      <c r="S35" s="4">
        <v>9160</v>
      </c>
      <c r="T35" s="4"/>
      <c r="U35" s="4">
        <v>185203318373</v>
      </c>
      <c r="V35" s="4"/>
      <c r="W35" s="4">
        <v>143276713758.12601</v>
      </c>
      <c r="Y35" s="3">
        <v>0.06</v>
      </c>
    </row>
    <row r="36" spans="1:25" x14ac:dyDescent="0.45">
      <c r="A36" s="1" t="s">
        <v>42</v>
      </c>
      <c r="C36" s="4">
        <v>6000000</v>
      </c>
      <c r="D36" s="4"/>
      <c r="E36" s="4">
        <v>85405457134</v>
      </c>
      <c r="F36" s="4"/>
      <c r="G36" s="4">
        <v>112665627000</v>
      </c>
      <c r="H36" s="4"/>
      <c r="I36" s="4">
        <v>0</v>
      </c>
      <c r="J36" s="4"/>
      <c r="K36" s="4">
        <v>0</v>
      </c>
      <c r="L36" s="4"/>
      <c r="M36" s="4">
        <v>0</v>
      </c>
      <c r="N36" s="4"/>
      <c r="O36" s="4">
        <v>0</v>
      </c>
      <c r="P36" s="4"/>
      <c r="Q36" s="4">
        <v>6000000</v>
      </c>
      <c r="R36" s="4"/>
      <c r="S36" s="4">
        <v>12550</v>
      </c>
      <c r="T36" s="4"/>
      <c r="U36" s="4">
        <v>58587617134</v>
      </c>
      <c r="V36" s="4"/>
      <c r="W36" s="4">
        <v>74851965000</v>
      </c>
      <c r="Y36" s="3">
        <v>3.1199999999999999E-2</v>
      </c>
    </row>
    <row r="37" spans="1:25" ht="18" customHeight="1" x14ac:dyDescent="0.45">
      <c r="A37" s="1" t="s">
        <v>43</v>
      </c>
      <c r="C37" s="4">
        <v>10000000</v>
      </c>
      <c r="D37" s="4"/>
      <c r="E37" s="4">
        <v>148339869255</v>
      </c>
      <c r="F37" s="4"/>
      <c r="G37" s="4">
        <v>144336060000</v>
      </c>
      <c r="H37" s="4"/>
      <c r="I37" s="4">
        <v>0</v>
      </c>
      <c r="J37" s="4"/>
      <c r="K37" s="4">
        <v>0</v>
      </c>
      <c r="L37" s="4"/>
      <c r="M37" s="4">
        <v>-200000</v>
      </c>
      <c r="N37" s="4"/>
      <c r="O37" s="4">
        <v>2882745015</v>
      </c>
      <c r="P37" s="4"/>
      <c r="Q37" s="4">
        <v>9800000</v>
      </c>
      <c r="R37" s="4"/>
      <c r="S37" s="4">
        <v>14620</v>
      </c>
      <c r="T37" s="4"/>
      <c r="U37" s="4">
        <v>145373071871</v>
      </c>
      <c r="V37" s="4"/>
      <c r="W37" s="4">
        <v>142423507800</v>
      </c>
      <c r="Y37" s="3">
        <v>5.9799999999999999E-2</v>
      </c>
    </row>
    <row r="38" spans="1:25" x14ac:dyDescent="0.45">
      <c r="A38" s="1" t="s">
        <v>44</v>
      </c>
      <c r="C38" s="4">
        <v>5140507</v>
      </c>
      <c r="D38" s="4"/>
      <c r="E38" s="4">
        <v>80529442702</v>
      </c>
      <c r="F38" s="4"/>
      <c r="G38" s="4">
        <v>68677338016.223999</v>
      </c>
      <c r="H38" s="4"/>
      <c r="I38" s="4">
        <v>0</v>
      </c>
      <c r="J38" s="4"/>
      <c r="K38" s="4">
        <v>0</v>
      </c>
      <c r="L38" s="4"/>
      <c r="M38" s="4">
        <v>-140507</v>
      </c>
      <c r="N38" s="4"/>
      <c r="O38" s="4">
        <v>1812897156</v>
      </c>
      <c r="P38" s="4"/>
      <c r="Q38" s="4">
        <v>5000000</v>
      </c>
      <c r="R38" s="4"/>
      <c r="S38" s="4">
        <v>13570</v>
      </c>
      <c r="T38" s="4"/>
      <c r="U38" s="4">
        <v>78328307599</v>
      </c>
      <c r="V38" s="4"/>
      <c r="W38" s="4">
        <v>67446292500</v>
      </c>
      <c r="Y38" s="3">
        <v>2.81E-2</v>
      </c>
    </row>
    <row r="39" spans="1:25" x14ac:dyDescent="0.45">
      <c r="A39" s="1" t="s">
        <v>45</v>
      </c>
      <c r="C39" s="4">
        <v>850986</v>
      </c>
      <c r="D39" s="4"/>
      <c r="E39" s="4">
        <v>22260494948</v>
      </c>
      <c r="F39" s="4"/>
      <c r="G39" s="4">
        <v>16234947178.2936</v>
      </c>
      <c r="H39" s="4"/>
      <c r="I39" s="4">
        <v>0</v>
      </c>
      <c r="J39" s="4"/>
      <c r="K39" s="4">
        <v>0</v>
      </c>
      <c r="L39" s="4"/>
      <c r="M39" s="4">
        <v>-50986</v>
      </c>
      <c r="N39" s="4"/>
      <c r="O39" s="4">
        <v>936340483</v>
      </c>
      <c r="P39" s="4"/>
      <c r="Q39" s="4">
        <v>800000</v>
      </c>
      <c r="R39" s="4"/>
      <c r="S39" s="4">
        <v>16166</v>
      </c>
      <c r="T39" s="4"/>
      <c r="U39" s="4">
        <v>20926779004</v>
      </c>
      <c r="V39" s="4"/>
      <c r="W39" s="4">
        <v>12855849840</v>
      </c>
      <c r="Y39" s="3">
        <v>5.4000000000000003E-3</v>
      </c>
    </row>
    <row r="40" spans="1:25" x14ac:dyDescent="0.45">
      <c r="A40" s="1" t="s">
        <v>46</v>
      </c>
      <c r="C40" s="4">
        <v>6460</v>
      </c>
      <c r="D40" s="4"/>
      <c r="E40" s="4">
        <v>176198356</v>
      </c>
      <c r="F40" s="4"/>
      <c r="G40" s="4">
        <v>158419959.21000001</v>
      </c>
      <c r="H40" s="4"/>
      <c r="I40" s="4">
        <v>0</v>
      </c>
      <c r="J40" s="4"/>
      <c r="K40" s="4">
        <v>0</v>
      </c>
      <c r="L40" s="4"/>
      <c r="M40" s="4">
        <v>0</v>
      </c>
      <c r="N40" s="4"/>
      <c r="O40" s="4">
        <v>0</v>
      </c>
      <c r="P40" s="4"/>
      <c r="Q40" s="4">
        <v>6460</v>
      </c>
      <c r="R40" s="4"/>
      <c r="S40" s="4">
        <v>21540</v>
      </c>
      <c r="T40" s="4"/>
      <c r="U40" s="4">
        <v>176198356</v>
      </c>
      <c r="V40" s="4"/>
      <c r="W40" s="4">
        <v>138320467.02000001</v>
      </c>
      <c r="Y40" s="3">
        <v>1E-4</v>
      </c>
    </row>
    <row r="41" spans="1:25" x14ac:dyDescent="0.45">
      <c r="A41" s="1" t="s">
        <v>47</v>
      </c>
      <c r="C41" s="4">
        <v>6951664</v>
      </c>
      <c r="D41" s="4"/>
      <c r="E41" s="4">
        <v>102355370550</v>
      </c>
      <c r="F41" s="4"/>
      <c r="G41" s="4">
        <v>73594712031.479996</v>
      </c>
      <c r="H41" s="4"/>
      <c r="I41" s="4">
        <v>0</v>
      </c>
      <c r="J41" s="4"/>
      <c r="K41" s="4">
        <v>0</v>
      </c>
      <c r="L41" s="4"/>
      <c r="M41" s="4">
        <v>-951664</v>
      </c>
      <c r="N41" s="4"/>
      <c r="O41" s="4">
        <v>9674405773</v>
      </c>
      <c r="P41" s="4"/>
      <c r="Q41" s="4">
        <v>6000000</v>
      </c>
      <c r="R41" s="4"/>
      <c r="S41" s="4">
        <v>10100</v>
      </c>
      <c r="T41" s="4"/>
      <c r="U41" s="4">
        <v>88343197155</v>
      </c>
      <c r="V41" s="4"/>
      <c r="W41" s="4">
        <v>60239430000</v>
      </c>
      <c r="Y41" s="3">
        <v>2.5100000000000001E-2</v>
      </c>
    </row>
    <row r="42" spans="1:25" x14ac:dyDescent="0.45">
      <c r="A42" s="1" t="s">
        <v>48</v>
      </c>
      <c r="C42" s="4">
        <v>303736</v>
      </c>
      <c r="D42" s="4"/>
      <c r="E42" s="4">
        <v>6171439382</v>
      </c>
      <c r="F42" s="4"/>
      <c r="G42" s="4">
        <v>9856464722.7660007</v>
      </c>
      <c r="H42" s="4"/>
      <c r="I42" s="4">
        <v>0</v>
      </c>
      <c r="J42" s="4"/>
      <c r="K42" s="4">
        <v>0</v>
      </c>
      <c r="L42" s="4"/>
      <c r="M42" s="4">
        <v>0</v>
      </c>
      <c r="N42" s="4"/>
      <c r="O42" s="4">
        <v>0</v>
      </c>
      <c r="P42" s="4"/>
      <c r="Q42" s="4">
        <v>303736</v>
      </c>
      <c r="R42" s="4"/>
      <c r="S42" s="4">
        <v>29664</v>
      </c>
      <c r="T42" s="4"/>
      <c r="U42" s="4">
        <v>6171439382</v>
      </c>
      <c r="V42" s="4"/>
      <c r="W42" s="4">
        <v>8956415057.0112</v>
      </c>
      <c r="Y42" s="3">
        <v>4.0000000000000001E-3</v>
      </c>
    </row>
    <row r="43" spans="1:25" x14ac:dyDescent="0.45">
      <c r="A43" s="1" t="s">
        <v>49</v>
      </c>
      <c r="C43" s="4">
        <v>1000000</v>
      </c>
      <c r="D43" s="4"/>
      <c r="E43" s="4">
        <v>38127974847</v>
      </c>
      <c r="F43" s="4"/>
      <c r="G43" s="4">
        <v>47495709000</v>
      </c>
      <c r="H43" s="4"/>
      <c r="I43" s="4">
        <v>0</v>
      </c>
      <c r="J43" s="4"/>
      <c r="K43" s="4">
        <v>0</v>
      </c>
      <c r="L43" s="4"/>
      <c r="M43" s="4">
        <v>0</v>
      </c>
      <c r="N43" s="4"/>
      <c r="O43" s="4">
        <v>0</v>
      </c>
      <c r="P43" s="4"/>
      <c r="Q43" s="4">
        <v>1000000</v>
      </c>
      <c r="R43" s="4"/>
      <c r="S43" s="4">
        <v>49540</v>
      </c>
      <c r="T43" s="4"/>
      <c r="U43" s="4">
        <v>38127974847</v>
      </c>
      <c r="V43" s="4"/>
      <c r="W43" s="4">
        <v>49245237000</v>
      </c>
      <c r="Y43" s="3">
        <v>2.0500000000000001E-2</v>
      </c>
    </row>
    <row r="44" spans="1:25" x14ac:dyDescent="0.45">
      <c r="A44" s="1" t="s">
        <v>50</v>
      </c>
      <c r="C44" s="4">
        <v>534256</v>
      </c>
      <c r="D44" s="4"/>
      <c r="E44" s="4">
        <v>39859780545</v>
      </c>
      <c r="F44" s="4"/>
      <c r="G44" s="4">
        <v>42502106459.304001</v>
      </c>
      <c r="H44" s="4"/>
      <c r="I44" s="4">
        <v>4028</v>
      </c>
      <c r="J44" s="4"/>
      <c r="K44" s="4">
        <v>270121044</v>
      </c>
      <c r="L44" s="4"/>
      <c r="M44" s="4">
        <v>0</v>
      </c>
      <c r="N44" s="4"/>
      <c r="O44" s="4">
        <v>0</v>
      </c>
      <c r="P44" s="4"/>
      <c r="Q44" s="4">
        <v>538284</v>
      </c>
      <c r="R44" s="4"/>
      <c r="S44" s="4">
        <v>66400</v>
      </c>
      <c r="T44" s="4"/>
      <c r="U44" s="4">
        <v>40129901589</v>
      </c>
      <c r="V44" s="4"/>
      <c r="W44" s="4">
        <v>35529392357.279999</v>
      </c>
      <c r="Y44" s="3">
        <v>1.4999999999999999E-2</v>
      </c>
    </row>
    <row r="45" spans="1:25" x14ac:dyDescent="0.45">
      <c r="A45" s="1" t="s">
        <v>51</v>
      </c>
      <c r="C45" s="4">
        <v>11200001</v>
      </c>
      <c r="D45" s="4"/>
      <c r="E45" s="4">
        <v>110711733558</v>
      </c>
      <c r="F45" s="4"/>
      <c r="G45" s="4">
        <v>121130967615.26401</v>
      </c>
      <c r="H45" s="4"/>
      <c r="I45" s="4">
        <v>0</v>
      </c>
      <c r="J45" s="4"/>
      <c r="K45" s="4">
        <v>0</v>
      </c>
      <c r="L45" s="4"/>
      <c r="M45" s="4">
        <v>-1500000</v>
      </c>
      <c r="N45" s="4"/>
      <c r="O45" s="4">
        <v>15317669857</v>
      </c>
      <c r="P45" s="4"/>
      <c r="Q45" s="4">
        <v>9700001</v>
      </c>
      <c r="R45" s="4"/>
      <c r="S45" s="4">
        <v>10120</v>
      </c>
      <c r="T45" s="4"/>
      <c r="U45" s="4">
        <v>95884270563</v>
      </c>
      <c r="V45" s="4"/>
      <c r="W45" s="4">
        <v>97579934259.785995</v>
      </c>
      <c r="Y45" s="3">
        <v>4.1000000000000002E-2</v>
      </c>
    </row>
    <row r="46" spans="1:25" x14ac:dyDescent="0.45">
      <c r="A46" s="1" t="s">
        <v>52</v>
      </c>
      <c r="C46" s="4">
        <v>7600000</v>
      </c>
      <c r="D46" s="4"/>
      <c r="E46" s="4">
        <v>29921290784</v>
      </c>
      <c r="F46" s="4"/>
      <c r="G46" s="4">
        <v>22966531200</v>
      </c>
      <c r="H46" s="4"/>
      <c r="I46" s="4">
        <v>0</v>
      </c>
      <c r="J46" s="4"/>
      <c r="K46" s="4">
        <v>0</v>
      </c>
      <c r="L46" s="4"/>
      <c r="M46" s="4">
        <v>0</v>
      </c>
      <c r="N46" s="4"/>
      <c r="O46" s="4">
        <v>0</v>
      </c>
      <c r="P46" s="4"/>
      <c r="Q46" s="4">
        <v>7600000</v>
      </c>
      <c r="R46" s="4"/>
      <c r="S46" s="4">
        <v>2347</v>
      </c>
      <c r="T46" s="4"/>
      <c r="U46" s="4">
        <v>29921290784</v>
      </c>
      <c r="V46" s="4"/>
      <c r="W46" s="4">
        <v>17731068660</v>
      </c>
      <c r="Y46" s="3">
        <v>7.4000000000000003E-3</v>
      </c>
    </row>
    <row r="47" spans="1:25" x14ac:dyDescent="0.45">
      <c r="A47" s="1" t="s">
        <v>53</v>
      </c>
      <c r="C47" s="4">
        <v>45631189</v>
      </c>
      <c r="D47" s="4"/>
      <c r="E47" s="4">
        <v>119075241131</v>
      </c>
      <c r="F47" s="4"/>
      <c r="G47" s="4">
        <v>95981090128.252197</v>
      </c>
      <c r="H47" s="4"/>
      <c r="I47" s="4">
        <v>0</v>
      </c>
      <c r="J47" s="4"/>
      <c r="K47" s="4">
        <v>0</v>
      </c>
      <c r="L47" s="4"/>
      <c r="M47" s="4">
        <v>0</v>
      </c>
      <c r="N47" s="4"/>
      <c r="O47" s="4">
        <v>0</v>
      </c>
      <c r="P47" s="4"/>
      <c r="Q47" s="4">
        <v>45631189</v>
      </c>
      <c r="R47" s="4"/>
      <c r="S47" s="4">
        <v>1896</v>
      </c>
      <c r="T47" s="4"/>
      <c r="U47" s="4">
        <v>119075241131</v>
      </c>
      <c r="V47" s="4"/>
      <c r="W47" s="4">
        <v>86001959774.653198</v>
      </c>
      <c r="Y47" s="3">
        <v>3.058E-2</v>
      </c>
    </row>
    <row r="48" spans="1:25" x14ac:dyDescent="0.45">
      <c r="A48" s="1" t="s">
        <v>54</v>
      </c>
      <c r="C48" s="4">
        <v>3249489</v>
      </c>
      <c r="D48" s="4"/>
      <c r="E48" s="4">
        <v>108078111323</v>
      </c>
      <c r="F48" s="4"/>
      <c r="G48" s="4">
        <v>101911375751.19701</v>
      </c>
      <c r="H48" s="4"/>
      <c r="I48" s="4">
        <v>0</v>
      </c>
      <c r="J48" s="4"/>
      <c r="K48" s="4">
        <v>0</v>
      </c>
      <c r="L48" s="4"/>
      <c r="M48" s="4">
        <v>0</v>
      </c>
      <c r="N48" s="4"/>
      <c r="O48" s="4">
        <v>0</v>
      </c>
      <c r="P48" s="4"/>
      <c r="Q48" s="4">
        <v>3249489</v>
      </c>
      <c r="R48" s="4"/>
      <c r="S48" s="4">
        <v>32030</v>
      </c>
      <c r="T48" s="4"/>
      <c r="U48" s="4">
        <v>108078111323</v>
      </c>
      <c r="V48" s="4"/>
      <c r="W48" s="4">
        <v>103461849930.61301</v>
      </c>
      <c r="Y48" s="3">
        <v>4.3099999999999999E-2</v>
      </c>
    </row>
    <row r="49" spans="1:25" x14ac:dyDescent="0.45">
      <c r="A49" s="1" t="s">
        <v>55</v>
      </c>
      <c r="C49" s="4">
        <v>649025</v>
      </c>
      <c r="D49" s="4"/>
      <c r="E49" s="4">
        <v>140633164663</v>
      </c>
      <c r="F49" s="4"/>
      <c r="G49" s="4">
        <v>92971257526.631302</v>
      </c>
      <c r="H49" s="4"/>
      <c r="I49" s="4">
        <v>0</v>
      </c>
      <c r="J49" s="4"/>
      <c r="K49" s="4">
        <v>0</v>
      </c>
      <c r="L49" s="4"/>
      <c r="M49" s="4">
        <v>-127690</v>
      </c>
      <c r="N49" s="4"/>
      <c r="O49" s="4">
        <v>17972333694</v>
      </c>
      <c r="P49" s="4"/>
      <c r="Q49" s="4">
        <v>4170680</v>
      </c>
      <c r="R49" s="4"/>
      <c r="S49" s="4">
        <v>16323</v>
      </c>
      <c r="T49" s="4"/>
      <c r="U49" s="4">
        <v>112964817840</v>
      </c>
      <c r="V49" s="4"/>
      <c r="W49" s="4">
        <v>67672945482.641998</v>
      </c>
      <c r="Y49" s="3">
        <v>2.8199999999999999E-2</v>
      </c>
    </row>
    <row r="50" spans="1:25" x14ac:dyDescent="0.45">
      <c r="A50" s="1" t="s">
        <v>56</v>
      </c>
      <c r="C50" s="4">
        <v>1756700</v>
      </c>
      <c r="D50" s="4"/>
      <c r="E50" s="4">
        <v>27492463717</v>
      </c>
      <c r="F50" s="4"/>
      <c r="G50" s="4">
        <v>40984431993.449997</v>
      </c>
      <c r="H50" s="4"/>
      <c r="I50" s="4">
        <v>0</v>
      </c>
      <c r="J50" s="4"/>
      <c r="K50" s="4">
        <v>0</v>
      </c>
      <c r="L50" s="4"/>
      <c r="M50" s="4">
        <v>0</v>
      </c>
      <c r="N50" s="4"/>
      <c r="O50" s="4">
        <v>0</v>
      </c>
      <c r="P50" s="4"/>
      <c r="Q50" s="4">
        <v>1756700</v>
      </c>
      <c r="R50" s="4"/>
      <c r="S50" s="4">
        <v>24110</v>
      </c>
      <c r="T50" s="4"/>
      <c r="U50" s="4">
        <v>27492463717</v>
      </c>
      <c r="V50" s="4"/>
      <c r="W50" s="4">
        <v>42102030479.849998</v>
      </c>
      <c r="Y50" s="3">
        <v>1.7999999999999999E-2</v>
      </c>
    </row>
    <row r="51" spans="1:25" x14ac:dyDescent="0.45">
      <c r="A51" s="1" t="s">
        <v>57</v>
      </c>
      <c r="C51" s="4">
        <v>2600000</v>
      </c>
      <c r="D51" s="4"/>
      <c r="E51" s="4">
        <v>24746380049</v>
      </c>
      <c r="F51" s="4"/>
      <c r="G51" s="4">
        <v>19435665600</v>
      </c>
      <c r="H51" s="4"/>
      <c r="I51" s="4">
        <v>0</v>
      </c>
      <c r="J51" s="4"/>
      <c r="K51" s="4">
        <v>0</v>
      </c>
      <c r="L51" s="4"/>
      <c r="M51" s="4">
        <v>0</v>
      </c>
      <c r="N51" s="4"/>
      <c r="O51" s="4">
        <v>0</v>
      </c>
      <c r="P51" s="4"/>
      <c r="Q51" s="4">
        <v>2600000</v>
      </c>
      <c r="R51" s="4"/>
      <c r="S51" s="4">
        <v>6900</v>
      </c>
      <c r="T51" s="4"/>
      <c r="U51" s="4">
        <v>24746380049</v>
      </c>
      <c r="V51" s="4"/>
      <c r="W51" s="4">
        <v>17833257000</v>
      </c>
      <c r="Y51" s="3">
        <v>7.4000000000000003E-3</v>
      </c>
    </row>
    <row r="52" spans="1:25" x14ac:dyDescent="0.45">
      <c r="A52" s="1" t="s">
        <v>58</v>
      </c>
      <c r="C52" s="4">
        <v>3075286</v>
      </c>
      <c r="D52" s="4"/>
      <c r="E52" s="4">
        <v>95474776600</v>
      </c>
      <c r="F52" s="4"/>
      <c r="G52" s="4">
        <v>86573901527.856003</v>
      </c>
      <c r="H52" s="4"/>
      <c r="I52" s="4">
        <v>0</v>
      </c>
      <c r="J52" s="4"/>
      <c r="K52" s="4">
        <v>0</v>
      </c>
      <c r="L52" s="4"/>
      <c r="M52" s="4">
        <v>-700000</v>
      </c>
      <c r="N52" s="4"/>
      <c r="O52" s="4">
        <v>19072377116</v>
      </c>
      <c r="P52" s="4"/>
      <c r="Q52" s="4">
        <v>2375286</v>
      </c>
      <c r="R52" s="4"/>
      <c r="S52" s="4">
        <v>28020</v>
      </c>
      <c r="T52" s="4"/>
      <c r="U52" s="4">
        <v>73742702375</v>
      </c>
      <c r="V52" s="4"/>
      <c r="W52" s="4">
        <v>66159508413.365997</v>
      </c>
      <c r="Y52" s="3">
        <v>2.75E-2</v>
      </c>
    </row>
    <row r="53" spans="1:25" x14ac:dyDescent="0.45">
      <c r="A53" s="1" t="s">
        <v>59</v>
      </c>
      <c r="C53" s="4">
        <v>4000000</v>
      </c>
      <c r="D53" s="4"/>
      <c r="E53" s="4">
        <v>55209955989</v>
      </c>
      <c r="F53" s="4"/>
      <c r="G53" s="4">
        <v>52843698000</v>
      </c>
      <c r="H53" s="4"/>
      <c r="I53" s="4">
        <v>0</v>
      </c>
      <c r="J53" s="4"/>
      <c r="K53" s="4">
        <v>0</v>
      </c>
      <c r="L53" s="4"/>
      <c r="M53" s="4">
        <v>-500000</v>
      </c>
      <c r="N53" s="4"/>
      <c r="O53" s="4">
        <v>3117918913</v>
      </c>
      <c r="P53" s="4"/>
      <c r="Q53" s="4">
        <v>7500000</v>
      </c>
      <c r="R53" s="4"/>
      <c r="S53" s="4">
        <v>6440</v>
      </c>
      <c r="T53" s="4"/>
      <c r="U53" s="4">
        <v>51759333741</v>
      </c>
      <c r="V53" s="4"/>
      <c r="W53" s="4">
        <v>48012615000</v>
      </c>
      <c r="Y53" s="3">
        <v>0.02</v>
      </c>
    </row>
    <row r="54" spans="1:25" x14ac:dyDescent="0.45">
      <c r="A54" s="1" t="s">
        <v>60</v>
      </c>
      <c r="C54" s="4">
        <v>2895286</v>
      </c>
      <c r="D54" s="4"/>
      <c r="E54" s="4">
        <f>24107412804-31</f>
        <v>24107412773</v>
      </c>
      <c r="F54" s="4"/>
      <c r="G54" s="4">
        <f>20405438652.447-45</f>
        <v>20405438607.446999</v>
      </c>
      <c r="H54" s="4"/>
      <c r="I54" s="4">
        <v>0</v>
      </c>
      <c r="J54" s="4"/>
      <c r="K54" s="4">
        <v>0</v>
      </c>
      <c r="L54" s="4"/>
      <c r="M54" s="4">
        <v>0</v>
      </c>
      <c r="N54" s="4"/>
      <c r="O54" s="4">
        <v>0</v>
      </c>
      <c r="P54" s="4"/>
      <c r="Q54" s="4">
        <v>2895286</v>
      </c>
      <c r="R54" s="4"/>
      <c r="S54" s="4">
        <v>5310</v>
      </c>
      <c r="T54" s="4"/>
      <c r="U54" s="4">
        <v>24107412804</v>
      </c>
      <c r="V54" s="4"/>
      <c r="W54" s="4">
        <v>15282493546.473</v>
      </c>
      <c r="Y54" s="3">
        <v>6.4000000000000003E-3</v>
      </c>
    </row>
    <row r="55" spans="1:25" x14ac:dyDescent="0.45">
      <c r="A55" s="1" t="s">
        <v>61</v>
      </c>
      <c r="C55" s="4">
        <v>0</v>
      </c>
      <c r="D55" s="4"/>
      <c r="E55" s="4">
        <v>0</v>
      </c>
      <c r="F55" s="4"/>
      <c r="G55" s="4">
        <v>0</v>
      </c>
      <c r="H55" s="4"/>
      <c r="I55" s="4">
        <v>387707</v>
      </c>
      <c r="J55" s="4"/>
      <c r="K55" s="4">
        <v>35412701682</v>
      </c>
      <c r="L55" s="4"/>
      <c r="M55" s="4">
        <v>0</v>
      </c>
      <c r="N55" s="4"/>
      <c r="O55" s="4">
        <v>0</v>
      </c>
      <c r="P55" s="4"/>
      <c r="Q55" s="4">
        <v>387707</v>
      </c>
      <c r="R55" s="4"/>
      <c r="S55" s="4">
        <v>89190</v>
      </c>
      <c r="T55" s="4"/>
      <c r="U55" s="4">
        <v>35412701682</v>
      </c>
      <c r="V55" s="4"/>
      <c r="W55" s="4">
        <v>34373838785.386497</v>
      </c>
      <c r="Y55" s="3">
        <v>1.43E-2</v>
      </c>
    </row>
    <row r="56" spans="1:25" x14ac:dyDescent="0.45">
      <c r="A56" s="1" t="s">
        <v>62</v>
      </c>
      <c r="C56" s="4">
        <v>0</v>
      </c>
      <c r="D56" s="4"/>
      <c r="E56" s="4">
        <v>0</v>
      </c>
      <c r="F56" s="4"/>
      <c r="G56" s="4">
        <v>0</v>
      </c>
      <c r="H56" s="4"/>
      <c r="I56" s="4">
        <v>108053</v>
      </c>
      <c r="J56" s="4"/>
      <c r="K56" s="4">
        <v>54075554</v>
      </c>
      <c r="L56" s="4"/>
      <c r="M56" s="4">
        <v>0</v>
      </c>
      <c r="N56" s="4"/>
      <c r="O56" s="4">
        <v>0</v>
      </c>
      <c r="P56" s="4"/>
      <c r="Q56" s="4">
        <v>108053</v>
      </c>
      <c r="R56" s="4"/>
      <c r="S56" s="4">
        <v>500</v>
      </c>
      <c r="T56" s="4"/>
      <c r="U56" s="4">
        <v>54075554</v>
      </c>
      <c r="V56" s="4"/>
      <c r="W56" s="4">
        <v>53705042.325000003</v>
      </c>
      <c r="Y56" s="3">
        <v>0</v>
      </c>
    </row>
    <row r="57" spans="1:25" x14ac:dyDescent="0.45">
      <c r="A57" s="1" t="s">
        <v>63</v>
      </c>
      <c r="C57" s="4">
        <v>0</v>
      </c>
      <c r="D57" s="4"/>
      <c r="E57" s="4">
        <v>0</v>
      </c>
      <c r="F57" s="4"/>
      <c r="G57" s="4">
        <v>0</v>
      </c>
      <c r="H57" s="4"/>
      <c r="I57" s="4">
        <v>0</v>
      </c>
      <c r="J57" s="4"/>
      <c r="K57" s="4">
        <v>0</v>
      </c>
      <c r="L57" s="4"/>
      <c r="M57" s="4">
        <v>0</v>
      </c>
      <c r="N57" s="4"/>
      <c r="O57" s="4">
        <v>0</v>
      </c>
      <c r="P57" s="4"/>
      <c r="Q57" s="4">
        <v>1000000</v>
      </c>
      <c r="R57" s="4"/>
      <c r="S57" s="4">
        <v>25830</v>
      </c>
      <c r="T57" s="4"/>
      <c r="U57" s="4">
        <v>18608729322</v>
      </c>
      <c r="V57" s="4"/>
      <c r="W57" s="4">
        <v>25676311500</v>
      </c>
      <c r="Y57" s="3">
        <v>1.0699999999999999E-2</v>
      </c>
    </row>
    <row r="58" spans="1:25" x14ac:dyDescent="0.45">
      <c r="A58" s="1" t="s">
        <v>64</v>
      </c>
      <c r="C58" s="4">
        <v>0</v>
      </c>
      <c r="D58" s="4"/>
      <c r="E58" s="4">
        <v>0</v>
      </c>
      <c r="F58" s="4"/>
      <c r="G58" s="4">
        <v>0</v>
      </c>
      <c r="H58" s="4"/>
      <c r="I58" s="4">
        <v>0</v>
      </c>
      <c r="J58" s="4"/>
      <c r="K58" s="4">
        <v>0</v>
      </c>
      <c r="L58" s="4"/>
      <c r="M58" s="4">
        <v>0</v>
      </c>
      <c r="N58" s="4"/>
      <c r="O58" s="4">
        <v>0</v>
      </c>
      <c r="P58" s="4"/>
      <c r="Q58" s="4">
        <v>4727272</v>
      </c>
      <c r="R58" s="4"/>
      <c r="S58" s="4">
        <v>1145</v>
      </c>
      <c r="T58" s="4"/>
      <c r="U58" s="4">
        <v>12281452656</v>
      </c>
      <c r="V58" s="4"/>
      <c r="W58" s="4">
        <v>5380520717.6820002</v>
      </c>
      <c r="Y58" s="3">
        <v>2.2000000000000001E-3</v>
      </c>
    </row>
    <row r="59" spans="1:25" x14ac:dyDescent="0.45">
      <c r="A59" s="1" t="s">
        <v>65</v>
      </c>
      <c r="C59" s="4">
        <v>0</v>
      </c>
      <c r="D59" s="4"/>
      <c r="E59" s="4">
        <v>0</v>
      </c>
      <c r="F59" s="4"/>
      <c r="G59" s="4">
        <v>0</v>
      </c>
      <c r="H59" s="4"/>
      <c r="I59" s="4">
        <v>62000000</v>
      </c>
      <c r="J59" s="4"/>
      <c r="K59" s="4">
        <v>62056296000</v>
      </c>
      <c r="L59" s="4"/>
      <c r="M59" s="4">
        <v>0</v>
      </c>
      <c r="N59" s="4"/>
      <c r="O59" s="4">
        <v>0</v>
      </c>
      <c r="P59" s="4"/>
      <c r="Q59" s="4">
        <v>62000000</v>
      </c>
      <c r="R59" s="4"/>
      <c r="S59" s="4">
        <v>1000</v>
      </c>
      <c r="T59" s="4"/>
      <c r="U59" s="4">
        <v>62056296000</v>
      </c>
      <c r="V59" s="4"/>
      <c r="W59" s="4">
        <v>61631100000</v>
      </c>
      <c r="Y59" s="3">
        <v>2.69E-2</v>
      </c>
    </row>
    <row r="60" spans="1:25" x14ac:dyDescent="0.45">
      <c r="A60" s="1" t="s">
        <v>66</v>
      </c>
      <c r="C60" s="4">
        <v>0</v>
      </c>
      <c r="D60" s="4"/>
      <c r="E60" s="4">
        <v>0</v>
      </c>
      <c r="F60" s="4"/>
      <c r="G60" s="4">
        <v>0</v>
      </c>
      <c r="H60" s="4"/>
      <c r="I60" s="4">
        <v>0</v>
      </c>
      <c r="J60" s="4"/>
      <c r="K60" s="4">
        <v>0</v>
      </c>
      <c r="L60" s="4"/>
      <c r="M60" s="4">
        <v>0</v>
      </c>
      <c r="N60" s="4"/>
      <c r="O60" s="4">
        <v>0</v>
      </c>
      <c r="P60" s="4"/>
      <c r="Q60" s="4">
        <v>3060000</v>
      </c>
      <c r="R60" s="4"/>
      <c r="S60" s="4">
        <v>10980</v>
      </c>
      <c r="T60" s="4"/>
      <c r="U60" s="4">
        <f>26817840000-31</f>
        <v>26817839969</v>
      </c>
      <c r="V60" s="4"/>
      <c r="W60" s="4">
        <f>33398887140-47</f>
        <v>33398887093</v>
      </c>
      <c r="Y60" s="3">
        <v>1.4E-2</v>
      </c>
    </row>
    <row r="61" spans="1:25" ht="19.5" thickBot="1" x14ac:dyDescent="0.5">
      <c r="C61" s="5">
        <f>SUM(C9:C60)</f>
        <v>213877067</v>
      </c>
      <c r="D61" s="5"/>
      <c r="E61" s="5">
        <f>SUM(E9:E60)</f>
        <v>2483748986749</v>
      </c>
      <c r="F61" s="5"/>
      <c r="G61" s="5">
        <f>SUM(G9:G60)</f>
        <v>2341194943461.562</v>
      </c>
      <c r="H61" s="5"/>
      <c r="I61" s="5">
        <f>SUM(I9:I60)</f>
        <v>63509788</v>
      </c>
      <c r="J61" s="4"/>
      <c r="K61" s="5">
        <f>SUM(K9:K60)</f>
        <v>117611095792</v>
      </c>
      <c r="L61" s="4"/>
      <c r="M61" s="5">
        <f>SUM(M9:M60)</f>
        <v>-11331488</v>
      </c>
      <c r="N61" s="4"/>
      <c r="O61" s="5">
        <f>SUM(O9:O60)</f>
        <v>164005314373</v>
      </c>
      <c r="P61" s="4"/>
      <c r="Q61" s="5">
        <f>SUM(Q9:Q60)</f>
        <v>283535106</v>
      </c>
      <c r="R61" s="4"/>
      <c r="S61" s="5">
        <f>SUM(S9:S60)</f>
        <v>982963</v>
      </c>
      <c r="T61" s="4"/>
      <c r="U61" s="5">
        <f>SUM(U9:U60)</f>
        <v>2407151501832</v>
      </c>
      <c r="V61" s="4"/>
      <c r="W61" s="5">
        <f>SUM(W9:W60)</f>
        <v>2134767507078.4995</v>
      </c>
      <c r="Y61" s="3">
        <f>SUM(Y9:Y60)</f>
        <v>0.88858000000000004</v>
      </c>
    </row>
    <row r="62" spans="1:25" ht="19.5" thickTop="1" x14ac:dyDescent="0.45">
      <c r="U62" s="2"/>
      <c r="W62" s="2"/>
    </row>
    <row r="63" spans="1:25" x14ac:dyDescent="0.45">
      <c r="E63" s="2"/>
      <c r="G63" s="2"/>
      <c r="I63" s="2"/>
      <c r="U63" s="2"/>
      <c r="W63" s="8"/>
    </row>
    <row r="64" spans="1:25" x14ac:dyDescent="0.45">
      <c r="E64" s="2"/>
      <c r="G64" s="2"/>
      <c r="I64" s="2"/>
      <c r="U64" s="2"/>
      <c r="W64" s="2"/>
    </row>
    <row r="65" spans="5:23" x14ac:dyDescent="0.45">
      <c r="E65" s="2"/>
      <c r="G65" s="2"/>
      <c r="U65" s="2"/>
      <c r="W65" s="2"/>
    </row>
    <row r="66" spans="5:23" x14ac:dyDescent="0.45">
      <c r="G66" s="2"/>
      <c r="U66" s="2"/>
    </row>
    <row r="67" spans="5:23" x14ac:dyDescent="0.45">
      <c r="G67" s="2"/>
    </row>
    <row r="68" spans="5:23" x14ac:dyDescent="0.45">
      <c r="G68" s="6"/>
    </row>
    <row r="69" spans="5:23" x14ac:dyDescent="0.45">
      <c r="G69" s="2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scale="3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L10"/>
  <sheetViews>
    <sheetView rightToLeft="1" view="pageBreakPreview" zoomScaleNormal="115" zoomScaleSheetLayoutView="100" workbookViewId="0">
      <selection activeCell="A13" sqref="A13"/>
    </sheetView>
  </sheetViews>
  <sheetFormatPr defaultRowHeight="18.75" x14ac:dyDescent="0.25"/>
  <cols>
    <col min="1" max="1" width="24" style="9" bestFit="1" customWidth="1"/>
    <col min="2" max="2" width="1" style="9" customWidth="1"/>
    <col min="3" max="3" width="18.7109375" style="9" bestFit="1" customWidth="1"/>
    <col min="4" max="4" width="1" style="9" customWidth="1"/>
    <col min="5" max="5" width="20.85546875" style="9" customWidth="1"/>
    <col min="6" max="6" width="1" style="9" customWidth="1"/>
    <col min="7" max="7" width="27.140625" style="9" customWidth="1"/>
    <col min="8" max="8" width="1" style="9" customWidth="1"/>
    <col min="9" max="9" width="9.140625" style="9" customWidth="1"/>
    <col min="10" max="16384" width="9.140625" style="9"/>
  </cols>
  <sheetData>
    <row r="2" spans="1:12" ht="30" x14ac:dyDescent="0.25">
      <c r="A2" s="34" t="s">
        <v>0</v>
      </c>
      <c r="B2" s="34"/>
      <c r="C2" s="34"/>
      <c r="D2" s="34"/>
      <c r="E2" s="34"/>
      <c r="F2" s="34"/>
      <c r="G2" s="34"/>
    </row>
    <row r="3" spans="1:12" ht="30" x14ac:dyDescent="0.25">
      <c r="A3" s="34" t="s">
        <v>96</v>
      </c>
      <c r="B3" s="34"/>
      <c r="C3" s="34"/>
      <c r="D3" s="34"/>
      <c r="E3" s="34"/>
      <c r="F3" s="34"/>
      <c r="G3" s="34"/>
    </row>
    <row r="4" spans="1:12" ht="30" x14ac:dyDescent="0.25">
      <c r="A4" s="34" t="s">
        <v>2</v>
      </c>
      <c r="B4" s="34"/>
      <c r="C4" s="34"/>
      <c r="D4" s="34"/>
      <c r="E4" s="34"/>
      <c r="F4" s="34"/>
      <c r="G4" s="34"/>
    </row>
    <row r="6" spans="1:12" ht="63.75" customHeight="1" x14ac:dyDescent="0.25">
      <c r="A6" s="33" t="s">
        <v>100</v>
      </c>
      <c r="C6" s="33" t="s">
        <v>74</v>
      </c>
      <c r="E6" s="36" t="s">
        <v>190</v>
      </c>
      <c r="G6" s="36" t="s">
        <v>13</v>
      </c>
      <c r="L6" s="18"/>
    </row>
    <row r="7" spans="1:12" ht="21" x14ac:dyDescent="0.25">
      <c r="A7" s="17" t="s">
        <v>198</v>
      </c>
      <c r="C7" s="4">
        <v>-135480808468</v>
      </c>
      <c r="E7" s="19">
        <v>1.0109999999999999</v>
      </c>
      <c r="G7" s="19">
        <v>0.88859999999999995</v>
      </c>
    </row>
    <row r="8" spans="1:12" ht="21" x14ac:dyDescent="0.25">
      <c r="A8" s="17" t="s">
        <v>199</v>
      </c>
      <c r="C8" s="4">
        <v>0</v>
      </c>
      <c r="E8" s="19">
        <v>0</v>
      </c>
      <c r="G8" s="19">
        <v>0</v>
      </c>
    </row>
    <row r="9" spans="1:12" ht="21" x14ac:dyDescent="0.25">
      <c r="A9" s="17" t="s">
        <v>200</v>
      </c>
      <c r="C9" s="4">
        <v>35939199</v>
      </c>
      <c r="E9" s="19">
        <v>-2.9999999999999997E-4</v>
      </c>
      <c r="G9" s="19">
        <v>0</v>
      </c>
    </row>
    <row r="10" spans="1:12" x14ac:dyDescent="0.25">
      <c r="E10" s="20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V16"/>
  <sheetViews>
    <sheetView rightToLeft="1" view="pageBreakPreview" zoomScaleNormal="85" zoomScaleSheetLayoutView="100" workbookViewId="0">
      <selection activeCell="S15" sqref="S15"/>
    </sheetView>
  </sheetViews>
  <sheetFormatPr defaultRowHeight="18.75" x14ac:dyDescent="0.45"/>
  <cols>
    <col min="1" max="1" width="24.85546875" style="1" bestFit="1" customWidth="1"/>
    <col min="2" max="2" width="1" style="1" customWidth="1"/>
    <col min="3" max="3" width="25.2851562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6.14062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6.28515625" style="1" bestFit="1" customWidth="1"/>
    <col min="18" max="18" width="1" style="1" customWidth="1"/>
    <col min="19" max="19" width="26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2" ht="30" x14ac:dyDescent="0.4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22" ht="30" x14ac:dyDescent="0.45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22" ht="30" x14ac:dyDescent="0.45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6" spans="1:22" ht="30" x14ac:dyDescent="0.45">
      <c r="A6" s="32" t="s">
        <v>69</v>
      </c>
      <c r="C6" s="33" t="s">
        <v>70</v>
      </c>
      <c r="D6" s="33" t="s">
        <v>70</v>
      </c>
      <c r="E6" s="33" t="s">
        <v>70</v>
      </c>
      <c r="F6" s="33" t="s">
        <v>70</v>
      </c>
      <c r="G6" s="33" t="s">
        <v>70</v>
      </c>
      <c r="H6" s="33" t="s">
        <v>70</v>
      </c>
      <c r="I6" s="33" t="s">
        <v>70</v>
      </c>
      <c r="K6" s="33" t="s">
        <v>4</v>
      </c>
      <c r="M6" s="33" t="s">
        <v>5</v>
      </c>
      <c r="N6" s="33" t="s">
        <v>5</v>
      </c>
      <c r="O6" s="33" t="s">
        <v>5</v>
      </c>
      <c r="Q6" s="33" t="s">
        <v>6</v>
      </c>
      <c r="R6" s="33" t="s">
        <v>6</v>
      </c>
      <c r="S6" s="33" t="s">
        <v>6</v>
      </c>
      <c r="V6" s="2"/>
    </row>
    <row r="7" spans="1:22" ht="30" x14ac:dyDescent="0.45">
      <c r="A7" s="33" t="s">
        <v>69</v>
      </c>
      <c r="C7" s="33" t="s">
        <v>71</v>
      </c>
      <c r="E7" s="33" t="s">
        <v>72</v>
      </c>
      <c r="G7" s="33" t="s">
        <v>73</v>
      </c>
      <c r="I7" s="33" t="s">
        <v>67</v>
      </c>
      <c r="K7" s="33" t="s">
        <v>74</v>
      </c>
      <c r="M7" s="33" t="s">
        <v>75</v>
      </c>
      <c r="O7" s="33" t="s">
        <v>76</v>
      </c>
      <c r="Q7" s="33" t="s">
        <v>74</v>
      </c>
      <c r="S7" s="33" t="s">
        <v>68</v>
      </c>
    </row>
    <row r="8" spans="1:22" x14ac:dyDescent="0.45">
      <c r="A8" s="1" t="s">
        <v>77</v>
      </c>
      <c r="C8" s="10">
        <v>279927370</v>
      </c>
      <c r="E8" s="1" t="s">
        <v>78</v>
      </c>
      <c r="G8" s="11" t="s">
        <v>79</v>
      </c>
      <c r="I8" s="4">
        <v>0</v>
      </c>
      <c r="J8" s="4"/>
      <c r="K8" s="4">
        <v>23011797536</v>
      </c>
      <c r="L8" s="4"/>
      <c r="M8" s="4">
        <v>139558356171</v>
      </c>
      <c r="N8" s="4"/>
      <c r="O8" s="4">
        <v>152396439804</v>
      </c>
      <c r="P8" s="4"/>
      <c r="Q8" s="4">
        <v>10173713903</v>
      </c>
      <c r="S8" s="3">
        <v>4.5999999999999999E-3</v>
      </c>
      <c r="U8" s="7"/>
    </row>
    <row r="9" spans="1:22" x14ac:dyDescent="0.45">
      <c r="A9" s="1" t="s">
        <v>80</v>
      </c>
      <c r="C9" s="11" t="s">
        <v>81</v>
      </c>
      <c r="E9" s="1" t="s">
        <v>78</v>
      </c>
      <c r="G9" s="11" t="s">
        <v>82</v>
      </c>
      <c r="I9" s="4">
        <v>10</v>
      </c>
      <c r="J9" s="4"/>
      <c r="K9" s="4">
        <v>2292566959</v>
      </c>
      <c r="L9" s="4"/>
      <c r="M9" s="4">
        <v>607016</v>
      </c>
      <c r="N9" s="4"/>
      <c r="O9" s="4">
        <v>2200250000</v>
      </c>
      <c r="P9" s="4"/>
      <c r="Q9" s="4">
        <v>92923975</v>
      </c>
      <c r="S9" s="3">
        <v>0</v>
      </c>
      <c r="U9" s="7"/>
    </row>
    <row r="10" spans="1:22" x14ac:dyDescent="0.45">
      <c r="A10" s="1" t="s">
        <v>83</v>
      </c>
      <c r="C10" s="11" t="s">
        <v>84</v>
      </c>
      <c r="E10" s="1" t="s">
        <v>78</v>
      </c>
      <c r="G10" s="11" t="s">
        <v>85</v>
      </c>
      <c r="I10" s="4">
        <v>10</v>
      </c>
      <c r="J10" s="4"/>
      <c r="K10" s="4">
        <v>4860461</v>
      </c>
      <c r="L10" s="4"/>
      <c r="M10" s="4">
        <v>31750</v>
      </c>
      <c r="N10" s="4"/>
      <c r="O10" s="4">
        <v>0</v>
      </c>
      <c r="P10" s="4"/>
      <c r="Q10" s="4">
        <v>4892211</v>
      </c>
      <c r="S10" s="3">
        <v>0</v>
      </c>
      <c r="U10" s="7"/>
    </row>
    <row r="11" spans="1:22" x14ac:dyDescent="0.45">
      <c r="A11" s="1" t="s">
        <v>86</v>
      </c>
      <c r="C11" s="11" t="s">
        <v>87</v>
      </c>
      <c r="E11" s="1" t="s">
        <v>78</v>
      </c>
      <c r="G11" s="11" t="s">
        <v>85</v>
      </c>
      <c r="I11" s="4">
        <v>10</v>
      </c>
      <c r="J11" s="4"/>
      <c r="K11" s="4">
        <v>634124147</v>
      </c>
      <c r="L11" s="4"/>
      <c r="M11" s="4">
        <v>1288679296</v>
      </c>
      <c r="N11" s="4"/>
      <c r="O11" s="4">
        <v>0</v>
      </c>
      <c r="P11" s="4"/>
      <c r="Q11" s="4">
        <v>1922803443</v>
      </c>
      <c r="S11" s="3">
        <v>8.9999999999999998E-4</v>
      </c>
      <c r="U11" s="7"/>
    </row>
    <row r="12" spans="1:22" x14ac:dyDescent="0.45">
      <c r="A12" s="1" t="s">
        <v>88</v>
      </c>
      <c r="C12" s="11" t="s">
        <v>89</v>
      </c>
      <c r="E12" s="1" t="s">
        <v>78</v>
      </c>
      <c r="G12" s="11" t="s">
        <v>90</v>
      </c>
      <c r="I12" s="4">
        <v>0</v>
      </c>
      <c r="J12" s="4"/>
      <c r="K12" s="4">
        <v>20678</v>
      </c>
      <c r="L12" s="4"/>
      <c r="M12" s="4">
        <v>0</v>
      </c>
      <c r="N12" s="4"/>
      <c r="O12" s="4">
        <v>0</v>
      </c>
      <c r="P12" s="4"/>
      <c r="Q12" s="4">
        <v>20678</v>
      </c>
      <c r="S12" s="3">
        <v>0</v>
      </c>
      <c r="U12" s="7"/>
    </row>
    <row r="13" spans="1:22" x14ac:dyDescent="0.45">
      <c r="A13" s="1" t="s">
        <v>91</v>
      </c>
      <c r="C13" s="10">
        <v>279914422</v>
      </c>
      <c r="E13" s="1" t="s">
        <v>92</v>
      </c>
      <c r="G13" s="11" t="s">
        <v>93</v>
      </c>
      <c r="I13" s="4">
        <v>0</v>
      </c>
      <c r="J13" s="4"/>
      <c r="K13" s="4">
        <v>412395069</v>
      </c>
      <c r="L13" s="4"/>
      <c r="M13" s="4">
        <v>7100000000</v>
      </c>
      <c r="N13" s="4"/>
      <c r="O13" s="4">
        <v>7500000300</v>
      </c>
      <c r="P13" s="4"/>
      <c r="Q13" s="4">
        <v>12394769</v>
      </c>
      <c r="S13" s="3">
        <v>0</v>
      </c>
      <c r="U13" s="7"/>
    </row>
    <row r="14" spans="1:22" x14ac:dyDescent="0.45">
      <c r="A14" s="1" t="s">
        <v>88</v>
      </c>
      <c r="C14" s="11" t="s">
        <v>94</v>
      </c>
      <c r="E14" s="1" t="s">
        <v>92</v>
      </c>
      <c r="G14" s="11" t="s">
        <v>95</v>
      </c>
      <c r="I14" s="4">
        <v>0</v>
      </c>
      <c r="J14" s="4"/>
      <c r="K14" s="4">
        <v>70858</v>
      </c>
      <c r="L14" s="4"/>
      <c r="M14" s="4">
        <v>0</v>
      </c>
      <c r="N14" s="4"/>
      <c r="O14" s="4">
        <v>0</v>
      </c>
      <c r="P14" s="4"/>
      <c r="Q14" s="4">
        <v>70858</v>
      </c>
      <c r="S14" s="3">
        <v>0</v>
      </c>
      <c r="U14" s="7"/>
    </row>
    <row r="15" spans="1:22" ht="19.5" thickBot="1" x14ac:dyDescent="0.5">
      <c r="C15" s="11"/>
      <c r="I15" s="4"/>
      <c r="J15" s="4"/>
      <c r="K15" s="5">
        <f>SUM(K8:K14)</f>
        <v>26355835708</v>
      </c>
      <c r="L15" s="5"/>
      <c r="M15" s="5">
        <f>SUM(M8:M14)</f>
        <v>147947674233</v>
      </c>
      <c r="N15" s="5"/>
      <c r="O15" s="5">
        <f>SUM(O8:O14)</f>
        <v>162096690104</v>
      </c>
      <c r="P15" s="5"/>
      <c r="Q15" s="5">
        <f>SUM(Q8:Q14)</f>
        <v>12206819837</v>
      </c>
      <c r="S15" s="21">
        <f>SUM(S8:S14)</f>
        <v>5.4999999999999997E-3</v>
      </c>
    </row>
    <row r="16" spans="1:22" ht="19.5" thickTop="1" x14ac:dyDescent="0.45"/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pageSetup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4"/>
  <sheetViews>
    <sheetView rightToLeft="1" view="pageBreakPreview" zoomScaleNormal="85" zoomScaleSheetLayoutView="100" workbookViewId="0">
      <selection activeCell="G21" sqref="G21"/>
    </sheetView>
  </sheetViews>
  <sheetFormatPr defaultRowHeight="18.75" x14ac:dyDescent="0.45"/>
  <cols>
    <col min="1" max="1" width="22.57031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4.28515625" style="1" bestFit="1" customWidth="1"/>
    <col min="8" max="8" width="1" style="1" customWidth="1"/>
    <col min="9" max="9" width="15.85546875" style="1" bestFit="1" customWidth="1"/>
    <col min="10" max="10" width="1" style="1" customWidth="1"/>
    <col min="11" max="11" width="16.14062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5.85546875" style="1" bestFit="1" customWidth="1"/>
    <col min="16" max="16" width="1" style="1" customWidth="1"/>
    <col min="17" max="17" width="16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9" ht="30" x14ac:dyDescent="0.4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9" ht="30" x14ac:dyDescent="0.45">
      <c r="A3" s="34" t="s">
        <v>96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19" ht="30" x14ac:dyDescent="0.45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6" spans="1:19" ht="30" x14ac:dyDescent="0.45">
      <c r="A6" s="33" t="s">
        <v>97</v>
      </c>
      <c r="B6" s="33" t="s">
        <v>97</v>
      </c>
      <c r="C6" s="33" t="s">
        <v>97</v>
      </c>
      <c r="D6" s="33" t="s">
        <v>97</v>
      </c>
      <c r="E6" s="33" t="s">
        <v>97</v>
      </c>
      <c r="G6" s="33" t="s">
        <v>98</v>
      </c>
      <c r="H6" s="33" t="s">
        <v>98</v>
      </c>
      <c r="I6" s="33" t="s">
        <v>98</v>
      </c>
      <c r="J6" s="33" t="s">
        <v>98</v>
      </c>
      <c r="K6" s="33" t="s">
        <v>98</v>
      </c>
      <c r="M6" s="33" t="s">
        <v>99</v>
      </c>
      <c r="N6" s="33" t="s">
        <v>99</v>
      </c>
      <c r="O6" s="33" t="s">
        <v>99</v>
      </c>
      <c r="P6" s="33" t="s">
        <v>99</v>
      </c>
      <c r="Q6" s="33" t="s">
        <v>99</v>
      </c>
    </row>
    <row r="7" spans="1:19" ht="30" x14ac:dyDescent="0.45">
      <c r="A7" s="33" t="s">
        <v>100</v>
      </c>
      <c r="C7" s="33" t="s">
        <v>101</v>
      </c>
      <c r="E7" s="33" t="s">
        <v>67</v>
      </c>
      <c r="G7" s="33" t="s">
        <v>102</v>
      </c>
      <c r="I7" s="33" t="s">
        <v>103</v>
      </c>
      <c r="K7" s="33" t="s">
        <v>104</v>
      </c>
      <c r="M7" s="33" t="s">
        <v>102</v>
      </c>
      <c r="O7" s="33" t="s">
        <v>103</v>
      </c>
      <c r="Q7" s="33" t="s">
        <v>104</v>
      </c>
    </row>
    <row r="8" spans="1:19" x14ac:dyDescent="0.45">
      <c r="A8" s="1" t="s">
        <v>77</v>
      </c>
      <c r="C8" s="4">
        <v>30</v>
      </c>
      <c r="D8" s="4"/>
      <c r="E8" s="4">
        <v>0</v>
      </c>
      <c r="G8" s="4">
        <v>19089999</v>
      </c>
      <c r="H8" s="4"/>
      <c r="I8" s="4">
        <v>0</v>
      </c>
      <c r="J8" s="4"/>
      <c r="K8" s="4">
        <v>19089999</v>
      </c>
      <c r="L8" s="4"/>
      <c r="M8" s="4">
        <v>576717900</v>
      </c>
      <c r="N8" s="4"/>
      <c r="O8" s="4">
        <v>0</v>
      </c>
      <c r="P8" s="4"/>
      <c r="Q8" s="4">
        <v>576717900</v>
      </c>
    </row>
    <row r="9" spans="1:19" x14ac:dyDescent="0.45">
      <c r="A9" s="1" t="s">
        <v>80</v>
      </c>
      <c r="C9" s="4">
        <v>28</v>
      </c>
      <c r="D9" s="4"/>
      <c r="E9" s="4">
        <v>10</v>
      </c>
      <c r="G9" s="4">
        <v>-1197158</v>
      </c>
      <c r="H9" s="4"/>
      <c r="I9" s="4">
        <v>13735</v>
      </c>
      <c r="J9" s="4"/>
      <c r="K9" s="4">
        <v>-1183423</v>
      </c>
      <c r="L9" s="4"/>
      <c r="M9" s="4">
        <v>34443763</v>
      </c>
      <c r="N9" s="4"/>
      <c r="O9" s="4">
        <v>580</v>
      </c>
      <c r="P9" s="4"/>
      <c r="Q9" s="4">
        <v>34443183</v>
      </c>
    </row>
    <row r="10" spans="1:19" x14ac:dyDescent="0.45">
      <c r="A10" s="1" t="s">
        <v>83</v>
      </c>
      <c r="C10" s="4">
        <v>23</v>
      </c>
      <c r="D10" s="4"/>
      <c r="E10" s="4">
        <v>10</v>
      </c>
      <c r="G10" s="4">
        <v>31822</v>
      </c>
      <c r="H10" s="4"/>
      <c r="I10" s="4">
        <v>0</v>
      </c>
      <c r="J10" s="4"/>
      <c r="K10" s="4">
        <v>31822</v>
      </c>
      <c r="L10" s="4"/>
      <c r="M10" s="4">
        <v>365057</v>
      </c>
      <c r="N10" s="4"/>
      <c r="O10" s="4">
        <v>67</v>
      </c>
      <c r="P10" s="4"/>
      <c r="Q10" s="4">
        <v>364990</v>
      </c>
    </row>
    <row r="11" spans="1:19" x14ac:dyDescent="0.45">
      <c r="A11" s="1" t="s">
        <v>86</v>
      </c>
      <c r="C11" s="4">
        <v>26</v>
      </c>
      <c r="D11" s="4"/>
      <c r="E11" s="4">
        <v>10</v>
      </c>
      <c r="G11" s="4">
        <v>18014536</v>
      </c>
      <c r="H11" s="4"/>
      <c r="I11" s="4">
        <v>-2963</v>
      </c>
      <c r="J11" s="4"/>
      <c r="K11" s="4">
        <v>18011573</v>
      </c>
      <c r="L11" s="4"/>
      <c r="M11" s="4">
        <v>-39843300</v>
      </c>
      <c r="N11" s="4"/>
      <c r="O11" s="4">
        <v>18593</v>
      </c>
      <c r="P11" s="4"/>
      <c r="Q11" s="4">
        <v>-39861893</v>
      </c>
    </row>
    <row r="12" spans="1:19" x14ac:dyDescent="0.45">
      <c r="A12" s="1" t="s">
        <v>106</v>
      </c>
      <c r="C12" s="4">
        <v>12</v>
      </c>
      <c r="D12" s="4"/>
      <c r="E12" s="4">
        <v>20</v>
      </c>
      <c r="G12" s="4">
        <v>0</v>
      </c>
      <c r="H12" s="4"/>
      <c r="I12" s="4">
        <v>0</v>
      </c>
      <c r="J12" s="4"/>
      <c r="K12" s="4">
        <v>0</v>
      </c>
      <c r="L12" s="4"/>
      <c r="M12" s="4">
        <v>4613698630</v>
      </c>
      <c r="N12" s="4"/>
      <c r="O12" s="4">
        <v>0</v>
      </c>
      <c r="P12" s="4"/>
      <c r="Q12" s="4">
        <v>4613698630</v>
      </c>
    </row>
    <row r="13" spans="1:19" ht="19.5" thickBot="1" x14ac:dyDescent="0.5">
      <c r="C13" s="4"/>
      <c r="D13" s="4"/>
      <c r="E13" s="4"/>
      <c r="G13" s="22">
        <f>SUM(G8:G12)</f>
        <v>35939199</v>
      </c>
      <c r="H13" s="23"/>
      <c r="I13" s="22">
        <f>SUM(I8:I12)</f>
        <v>10772</v>
      </c>
      <c r="J13" s="23"/>
      <c r="K13" s="22">
        <f>SUM(K8:K12)</f>
        <v>35949971</v>
      </c>
      <c r="L13" s="23"/>
      <c r="M13" s="22">
        <f>SUM(M8:M12)</f>
        <v>5185382050</v>
      </c>
      <c r="N13" s="23"/>
      <c r="O13" s="22">
        <f>SUM(O8:O12)</f>
        <v>19240</v>
      </c>
      <c r="P13" s="23"/>
      <c r="Q13" s="22">
        <f>SUM(Q8:Q12)</f>
        <v>5185362810</v>
      </c>
      <c r="R13" s="24"/>
      <c r="S13" s="24"/>
    </row>
    <row r="14" spans="1:19" ht="19.5" thickTop="1" x14ac:dyDescent="0.45">
      <c r="C14" s="4"/>
      <c r="D14" s="4"/>
      <c r="E14" s="4"/>
      <c r="G14" s="24"/>
      <c r="H14" s="24"/>
      <c r="I14" s="24"/>
      <c r="J14" s="24"/>
      <c r="K14" s="25"/>
      <c r="L14" s="24"/>
      <c r="M14" s="24"/>
      <c r="N14" s="24"/>
      <c r="O14" s="24"/>
      <c r="P14" s="24"/>
      <c r="Q14" s="25"/>
      <c r="R14" s="24"/>
      <c r="S14" s="24"/>
    </row>
  </sheetData>
  <mergeCells count="15">
    <mergeCell ref="A4:Q4"/>
    <mergeCell ref="A3:Q3"/>
    <mergeCell ref="A2:Q2"/>
    <mergeCell ref="A7"/>
    <mergeCell ref="C7"/>
    <mergeCell ref="E7"/>
    <mergeCell ref="A6:E6"/>
    <mergeCell ref="O7"/>
    <mergeCell ref="Q7"/>
    <mergeCell ref="M6:Q6"/>
    <mergeCell ref="G7"/>
    <mergeCell ref="I7"/>
    <mergeCell ref="K7"/>
    <mergeCell ref="G6:K6"/>
    <mergeCell ref="M7"/>
  </mergeCells>
  <pageMargins left="0.7" right="0.7" top="0.75" bottom="0.75" header="0.3" footer="0.3"/>
  <pageSetup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X39"/>
  <sheetViews>
    <sheetView rightToLeft="1" view="pageBreakPreview" zoomScale="85" zoomScaleNormal="70" zoomScaleSheetLayoutView="85" workbookViewId="0">
      <selection activeCell="A5" sqref="A5"/>
    </sheetView>
  </sheetViews>
  <sheetFormatPr defaultRowHeight="18.75" x14ac:dyDescent="0.45"/>
  <cols>
    <col min="1" max="1" width="27.57031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33.42578125" style="1" bestFit="1" customWidth="1"/>
    <col min="6" max="6" width="1" style="1" customWidth="1"/>
    <col min="7" max="7" width="19" style="1" bestFit="1" customWidth="1"/>
    <col min="8" max="8" width="1" style="1" customWidth="1"/>
    <col min="9" max="9" width="18.14062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8.140625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19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ht="30" x14ac:dyDescent="0.45">
      <c r="A3" s="34" t="s">
        <v>96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ht="30" x14ac:dyDescent="0.45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6" spans="1:19" ht="30" x14ac:dyDescent="0.45">
      <c r="A6" s="32" t="s">
        <v>3</v>
      </c>
      <c r="C6" s="33" t="s">
        <v>107</v>
      </c>
      <c r="D6" s="33" t="s">
        <v>107</v>
      </c>
      <c r="E6" s="33" t="s">
        <v>107</v>
      </c>
      <c r="F6" s="33" t="s">
        <v>107</v>
      </c>
      <c r="G6" s="33" t="s">
        <v>107</v>
      </c>
      <c r="I6" s="33" t="s">
        <v>98</v>
      </c>
      <c r="J6" s="33" t="s">
        <v>98</v>
      </c>
      <c r="K6" s="33" t="s">
        <v>98</v>
      </c>
      <c r="L6" s="33" t="s">
        <v>98</v>
      </c>
      <c r="M6" s="33" t="s">
        <v>98</v>
      </c>
      <c r="O6" s="33" t="s">
        <v>99</v>
      </c>
      <c r="P6" s="33" t="s">
        <v>99</v>
      </c>
      <c r="Q6" s="33" t="s">
        <v>99</v>
      </c>
      <c r="R6" s="33" t="s">
        <v>99</v>
      </c>
      <c r="S6" s="33" t="s">
        <v>99</v>
      </c>
    </row>
    <row r="7" spans="1:19" ht="60.75" customHeight="1" x14ac:dyDescent="0.45">
      <c r="A7" s="33" t="s">
        <v>3</v>
      </c>
      <c r="C7" s="33" t="s">
        <v>108</v>
      </c>
      <c r="E7" s="36" t="s">
        <v>109</v>
      </c>
      <c r="G7" s="36" t="s">
        <v>110</v>
      </c>
      <c r="I7" s="36" t="s">
        <v>111</v>
      </c>
      <c r="K7" s="33" t="s">
        <v>103</v>
      </c>
      <c r="M7" s="36" t="s">
        <v>112</v>
      </c>
      <c r="O7" s="36" t="s">
        <v>111</v>
      </c>
      <c r="Q7" s="33" t="s">
        <v>103</v>
      </c>
      <c r="S7" s="36" t="s">
        <v>112</v>
      </c>
    </row>
    <row r="8" spans="1:19" x14ac:dyDescent="0.45">
      <c r="A8" s="1" t="s">
        <v>113</v>
      </c>
      <c r="C8" s="1" t="s">
        <v>114</v>
      </c>
      <c r="E8" s="4">
        <v>2602328</v>
      </c>
      <c r="F8" s="4"/>
      <c r="G8" s="4">
        <v>350</v>
      </c>
      <c r="H8" s="4"/>
      <c r="I8" s="4">
        <v>0</v>
      </c>
      <c r="J8" s="4"/>
      <c r="K8" s="4">
        <v>0</v>
      </c>
      <c r="L8" s="4"/>
      <c r="M8" s="4">
        <v>0</v>
      </c>
      <c r="N8" s="4"/>
      <c r="O8" s="4">
        <v>910814800</v>
      </c>
      <c r="P8" s="4"/>
      <c r="Q8" s="4">
        <v>-6810988</v>
      </c>
      <c r="R8" s="4"/>
      <c r="S8" s="4">
        <v>904003812</v>
      </c>
    </row>
    <row r="9" spans="1:19" x14ac:dyDescent="0.45">
      <c r="A9" s="1" t="s">
        <v>40</v>
      </c>
      <c r="C9" s="1" t="s">
        <v>115</v>
      </c>
      <c r="E9" s="4">
        <v>1117838</v>
      </c>
      <c r="F9" s="4"/>
      <c r="G9" s="4">
        <v>1300</v>
      </c>
      <c r="H9" s="4"/>
      <c r="I9" s="4">
        <v>0</v>
      </c>
      <c r="J9" s="4"/>
      <c r="K9" s="4">
        <v>0</v>
      </c>
      <c r="L9" s="4"/>
      <c r="M9" s="4">
        <v>0</v>
      </c>
      <c r="N9" s="4"/>
      <c r="O9" s="4">
        <v>1453189400</v>
      </c>
      <c r="P9" s="4"/>
      <c r="Q9" s="4">
        <v>0</v>
      </c>
      <c r="R9" s="4"/>
      <c r="S9" s="4">
        <v>1453189400</v>
      </c>
    </row>
    <row r="10" spans="1:19" x14ac:dyDescent="0.45">
      <c r="A10" s="1" t="s">
        <v>42</v>
      </c>
      <c r="C10" s="1" t="s">
        <v>116</v>
      </c>
      <c r="E10" s="4">
        <v>6000000</v>
      </c>
      <c r="F10" s="4"/>
      <c r="G10" s="4">
        <v>2000</v>
      </c>
      <c r="H10" s="4"/>
      <c r="I10" s="4">
        <v>0</v>
      </c>
      <c r="J10" s="4"/>
      <c r="K10" s="4">
        <v>0</v>
      </c>
      <c r="L10" s="4"/>
      <c r="M10" s="4">
        <v>0</v>
      </c>
      <c r="N10" s="4"/>
      <c r="O10" s="4">
        <v>12000000000</v>
      </c>
      <c r="P10" s="4"/>
      <c r="Q10" s="4">
        <v>0</v>
      </c>
      <c r="R10" s="4"/>
      <c r="S10" s="4">
        <v>12000000000</v>
      </c>
    </row>
    <row r="11" spans="1:19" x14ac:dyDescent="0.45">
      <c r="A11" s="1" t="s">
        <v>41</v>
      </c>
      <c r="C11" s="1" t="s">
        <v>117</v>
      </c>
      <c r="E11" s="4">
        <v>7605975</v>
      </c>
      <c r="F11" s="4"/>
      <c r="G11" s="4">
        <v>320</v>
      </c>
      <c r="H11" s="4"/>
      <c r="I11" s="4">
        <v>0</v>
      </c>
      <c r="J11" s="4"/>
      <c r="K11" s="4">
        <v>0</v>
      </c>
      <c r="L11" s="4"/>
      <c r="M11" s="4">
        <v>0</v>
      </c>
      <c r="N11" s="4"/>
      <c r="O11" s="4">
        <v>2433912000</v>
      </c>
      <c r="P11" s="4"/>
      <c r="Q11" s="4">
        <v>0</v>
      </c>
      <c r="R11" s="4"/>
      <c r="S11" s="4">
        <v>2433912000</v>
      </c>
    </row>
    <row r="12" spans="1:19" x14ac:dyDescent="0.45">
      <c r="A12" s="1" t="s">
        <v>43</v>
      </c>
      <c r="C12" s="1" t="s">
        <v>118</v>
      </c>
      <c r="E12" s="4">
        <v>8300000</v>
      </c>
      <c r="F12" s="4"/>
      <c r="G12" s="4">
        <v>800</v>
      </c>
      <c r="H12" s="4"/>
      <c r="I12" s="4">
        <v>0</v>
      </c>
      <c r="J12" s="4"/>
      <c r="K12" s="4">
        <v>0</v>
      </c>
      <c r="L12" s="4"/>
      <c r="M12" s="4">
        <v>0</v>
      </c>
      <c r="N12" s="4"/>
      <c r="O12" s="4">
        <v>6640000000</v>
      </c>
      <c r="P12" s="4"/>
      <c r="Q12" s="4">
        <v>0</v>
      </c>
      <c r="R12" s="4"/>
      <c r="S12" s="4">
        <v>6640000000</v>
      </c>
    </row>
    <row r="13" spans="1:19" x14ac:dyDescent="0.45">
      <c r="A13" s="1" t="s">
        <v>59</v>
      </c>
      <c r="C13" s="1" t="s">
        <v>119</v>
      </c>
      <c r="E13" s="4">
        <v>5181836</v>
      </c>
      <c r="F13" s="4"/>
      <c r="G13" s="4">
        <v>280</v>
      </c>
      <c r="H13" s="4"/>
      <c r="I13" s="4">
        <v>0</v>
      </c>
      <c r="J13" s="4"/>
      <c r="K13" s="4">
        <v>0</v>
      </c>
      <c r="L13" s="4"/>
      <c r="M13" s="4">
        <v>0</v>
      </c>
      <c r="N13" s="4"/>
      <c r="O13" s="4">
        <v>1450914080</v>
      </c>
      <c r="P13" s="4"/>
      <c r="Q13" s="4">
        <v>-83364334</v>
      </c>
      <c r="R13" s="4"/>
      <c r="S13" s="4">
        <v>1367549746</v>
      </c>
    </row>
    <row r="14" spans="1:19" x14ac:dyDescent="0.45">
      <c r="A14" s="1" t="s">
        <v>53</v>
      </c>
      <c r="C14" s="1" t="s">
        <v>119</v>
      </c>
      <c r="E14" s="4">
        <v>45631189</v>
      </c>
      <c r="F14" s="4"/>
      <c r="G14" s="4">
        <v>28</v>
      </c>
      <c r="H14" s="4"/>
      <c r="I14" s="4">
        <v>0</v>
      </c>
      <c r="J14" s="4"/>
      <c r="K14" s="4">
        <v>0</v>
      </c>
      <c r="L14" s="4"/>
      <c r="M14" s="4">
        <v>0</v>
      </c>
      <c r="N14" s="4"/>
      <c r="O14" s="4">
        <v>1277673292</v>
      </c>
      <c r="P14" s="4"/>
      <c r="Q14" s="4">
        <v>-73410538</v>
      </c>
      <c r="R14" s="4"/>
      <c r="S14" s="4">
        <v>1204262754</v>
      </c>
    </row>
    <row r="15" spans="1:19" x14ac:dyDescent="0.45">
      <c r="A15" s="1" t="s">
        <v>39</v>
      </c>
      <c r="C15" s="1" t="s">
        <v>120</v>
      </c>
      <c r="E15" s="4">
        <v>7100000</v>
      </c>
      <c r="F15" s="4"/>
      <c r="G15" s="4">
        <v>1000</v>
      </c>
      <c r="H15" s="4"/>
      <c r="I15" s="4">
        <v>0</v>
      </c>
      <c r="J15" s="4"/>
      <c r="K15" s="4">
        <v>0</v>
      </c>
      <c r="L15" s="4"/>
      <c r="M15" s="4">
        <v>0</v>
      </c>
      <c r="N15" s="4"/>
      <c r="O15" s="4">
        <v>7100000000</v>
      </c>
      <c r="P15" s="4"/>
      <c r="Q15" s="4">
        <v>0</v>
      </c>
      <c r="R15" s="4"/>
      <c r="S15" s="4">
        <v>7100000000</v>
      </c>
    </row>
    <row r="16" spans="1:19" x14ac:dyDescent="0.45">
      <c r="A16" s="1" t="s">
        <v>21</v>
      </c>
      <c r="C16" s="1" t="s">
        <v>116</v>
      </c>
      <c r="E16" s="4">
        <v>3000000</v>
      </c>
      <c r="F16" s="4"/>
      <c r="G16" s="4">
        <v>4175</v>
      </c>
      <c r="H16" s="4"/>
      <c r="I16" s="4">
        <v>0</v>
      </c>
      <c r="J16" s="4"/>
      <c r="K16" s="4">
        <v>0</v>
      </c>
      <c r="L16" s="4"/>
      <c r="M16" s="4">
        <v>0</v>
      </c>
      <c r="N16" s="4"/>
      <c r="O16" s="4">
        <v>12525000000</v>
      </c>
      <c r="P16" s="4"/>
      <c r="Q16" s="4">
        <v>0</v>
      </c>
      <c r="R16" s="4"/>
      <c r="S16" s="4">
        <v>12525000000</v>
      </c>
    </row>
    <row r="17" spans="1:19" x14ac:dyDescent="0.45">
      <c r="A17" s="1" t="s">
        <v>51</v>
      </c>
      <c r="C17" s="1" t="s">
        <v>121</v>
      </c>
      <c r="E17" s="4">
        <v>24201559</v>
      </c>
      <c r="F17" s="4"/>
      <c r="G17" s="4">
        <v>400</v>
      </c>
      <c r="H17" s="4"/>
      <c r="I17" s="4">
        <v>0</v>
      </c>
      <c r="J17" s="4"/>
      <c r="K17" s="4">
        <v>0</v>
      </c>
      <c r="L17" s="4"/>
      <c r="M17" s="4">
        <v>0</v>
      </c>
      <c r="N17" s="4"/>
      <c r="O17" s="4">
        <v>9680623600</v>
      </c>
      <c r="P17" s="4"/>
      <c r="Q17" s="4">
        <v>0</v>
      </c>
      <c r="R17" s="4"/>
      <c r="S17" s="4">
        <v>9680623600</v>
      </c>
    </row>
    <row r="18" spans="1:19" x14ac:dyDescent="0.45">
      <c r="A18" s="1" t="s">
        <v>16</v>
      </c>
      <c r="C18" s="1" t="s">
        <v>119</v>
      </c>
      <c r="E18" s="4">
        <v>13239716</v>
      </c>
      <c r="F18" s="4"/>
      <c r="G18" s="4">
        <v>66</v>
      </c>
      <c r="H18" s="4"/>
      <c r="I18" s="4">
        <v>0</v>
      </c>
      <c r="J18" s="4"/>
      <c r="K18" s="4">
        <v>0</v>
      </c>
      <c r="L18" s="4"/>
      <c r="M18" s="4">
        <v>0</v>
      </c>
      <c r="N18" s="4"/>
      <c r="O18" s="4">
        <v>873821256</v>
      </c>
      <c r="P18" s="4"/>
      <c r="Q18" s="4">
        <v>-50206644</v>
      </c>
      <c r="R18" s="4"/>
      <c r="S18" s="4">
        <v>823614612</v>
      </c>
    </row>
    <row r="19" spans="1:19" x14ac:dyDescent="0.45">
      <c r="A19" s="1" t="s">
        <v>54</v>
      </c>
      <c r="C19" s="1" t="s">
        <v>122</v>
      </c>
      <c r="E19" s="4">
        <v>7500000</v>
      </c>
      <c r="F19" s="4"/>
      <c r="G19" s="4">
        <v>1250</v>
      </c>
      <c r="H19" s="4"/>
      <c r="I19" s="4">
        <v>0</v>
      </c>
      <c r="J19" s="4"/>
      <c r="K19" s="4">
        <v>0</v>
      </c>
      <c r="L19" s="4"/>
      <c r="M19" s="4">
        <v>0</v>
      </c>
      <c r="N19" s="4"/>
      <c r="O19" s="4">
        <v>9375000000</v>
      </c>
      <c r="P19" s="4"/>
      <c r="Q19" s="4">
        <v>0</v>
      </c>
      <c r="R19" s="4"/>
      <c r="S19" s="4">
        <v>9375000000</v>
      </c>
    </row>
    <row r="20" spans="1:19" x14ac:dyDescent="0.45">
      <c r="A20" s="1" t="s">
        <v>15</v>
      </c>
      <c r="C20" s="1" t="s">
        <v>123</v>
      </c>
      <c r="E20" s="4">
        <v>13000000</v>
      </c>
      <c r="F20" s="4"/>
      <c r="G20" s="4">
        <v>62</v>
      </c>
      <c r="H20" s="4"/>
      <c r="I20" s="4">
        <v>0</v>
      </c>
      <c r="J20" s="4"/>
      <c r="K20" s="4">
        <v>0</v>
      </c>
      <c r="L20" s="4"/>
      <c r="M20" s="4">
        <v>0</v>
      </c>
      <c r="N20" s="4"/>
      <c r="O20" s="4">
        <v>806000000</v>
      </c>
      <c r="P20" s="4"/>
      <c r="Q20" s="4">
        <v>0</v>
      </c>
      <c r="R20" s="4"/>
      <c r="S20" s="4">
        <v>806000000</v>
      </c>
    </row>
    <row r="21" spans="1:19" x14ac:dyDescent="0.45">
      <c r="A21" s="1" t="s">
        <v>47</v>
      </c>
      <c r="C21" s="1" t="s">
        <v>124</v>
      </c>
      <c r="E21" s="4">
        <v>6951664</v>
      </c>
      <c r="F21" s="4"/>
      <c r="G21" s="4">
        <v>600</v>
      </c>
      <c r="H21" s="4"/>
      <c r="I21" s="4">
        <v>0</v>
      </c>
      <c r="J21" s="4"/>
      <c r="K21" s="4">
        <v>0</v>
      </c>
      <c r="L21" s="4"/>
      <c r="M21" s="4">
        <v>0</v>
      </c>
      <c r="N21" s="4"/>
      <c r="O21" s="4">
        <v>4170998400</v>
      </c>
      <c r="P21" s="4"/>
      <c r="Q21" s="4">
        <v>-453258678</v>
      </c>
      <c r="R21" s="4"/>
      <c r="S21" s="4">
        <v>3717739722</v>
      </c>
    </row>
    <row r="22" spans="1:19" x14ac:dyDescent="0.45">
      <c r="A22" s="1" t="s">
        <v>38</v>
      </c>
      <c r="C22" s="1" t="s">
        <v>125</v>
      </c>
      <c r="E22" s="4">
        <v>4200000</v>
      </c>
      <c r="F22" s="4"/>
      <c r="G22" s="4">
        <v>1930</v>
      </c>
      <c r="H22" s="4"/>
      <c r="I22" s="4">
        <v>0</v>
      </c>
      <c r="J22" s="4"/>
      <c r="K22" s="4">
        <v>0</v>
      </c>
      <c r="L22" s="4"/>
      <c r="M22" s="4">
        <v>0</v>
      </c>
      <c r="N22" s="4"/>
      <c r="O22" s="4">
        <v>8106000000</v>
      </c>
      <c r="P22" s="4"/>
      <c r="Q22" s="4">
        <v>0</v>
      </c>
      <c r="R22" s="4"/>
      <c r="S22" s="4">
        <v>8106000000</v>
      </c>
    </row>
    <row r="23" spans="1:19" x14ac:dyDescent="0.45">
      <c r="A23" s="1" t="s">
        <v>29</v>
      </c>
      <c r="C23" s="1" t="s">
        <v>123</v>
      </c>
      <c r="E23" s="4">
        <v>307099</v>
      </c>
      <c r="F23" s="4"/>
      <c r="G23" s="4">
        <v>300</v>
      </c>
      <c r="H23" s="4"/>
      <c r="I23" s="4">
        <v>0</v>
      </c>
      <c r="J23" s="4"/>
      <c r="K23" s="4">
        <v>0</v>
      </c>
      <c r="L23" s="4"/>
      <c r="M23" s="4">
        <v>0</v>
      </c>
      <c r="N23" s="4"/>
      <c r="O23" s="4">
        <v>92129700</v>
      </c>
      <c r="P23" s="4"/>
      <c r="Q23" s="4">
        <v>-5237347</v>
      </c>
      <c r="R23" s="4"/>
      <c r="S23" s="4">
        <v>86892353</v>
      </c>
    </row>
    <row r="24" spans="1:19" x14ac:dyDescent="0.45">
      <c r="A24" s="1" t="s">
        <v>55</v>
      </c>
      <c r="C24" s="1" t="s">
        <v>126</v>
      </c>
      <c r="E24" s="4">
        <v>649025</v>
      </c>
      <c r="F24" s="4"/>
      <c r="G24" s="4">
        <v>2600</v>
      </c>
      <c r="H24" s="4"/>
      <c r="I24" s="4">
        <v>0</v>
      </c>
      <c r="J24" s="4"/>
      <c r="K24" s="4">
        <v>0</v>
      </c>
      <c r="L24" s="4"/>
      <c r="M24" s="4">
        <v>0</v>
      </c>
      <c r="N24" s="4"/>
      <c r="O24" s="4">
        <v>1687465000</v>
      </c>
      <c r="P24" s="4"/>
      <c r="Q24" s="4">
        <v>-35084785</v>
      </c>
      <c r="R24" s="4"/>
      <c r="S24" s="4">
        <v>1652380215</v>
      </c>
    </row>
    <row r="25" spans="1:19" x14ac:dyDescent="0.45">
      <c r="A25" s="1" t="s">
        <v>56</v>
      </c>
      <c r="C25" s="1" t="s">
        <v>127</v>
      </c>
      <c r="E25" s="4">
        <v>6844597</v>
      </c>
      <c r="F25" s="4"/>
      <c r="G25" s="4">
        <v>1800</v>
      </c>
      <c r="H25" s="4"/>
      <c r="I25" s="4">
        <v>0</v>
      </c>
      <c r="J25" s="4"/>
      <c r="K25" s="4">
        <v>0</v>
      </c>
      <c r="L25" s="4"/>
      <c r="M25" s="4">
        <v>0</v>
      </c>
      <c r="N25" s="4"/>
      <c r="O25" s="4">
        <v>12320274600</v>
      </c>
      <c r="P25" s="4"/>
      <c r="Q25" s="4">
        <v>0</v>
      </c>
      <c r="R25" s="4"/>
      <c r="S25" s="4">
        <v>12320274600</v>
      </c>
    </row>
    <row r="26" spans="1:19" x14ac:dyDescent="0.45">
      <c r="A26" s="1" t="s">
        <v>128</v>
      </c>
      <c r="C26" s="1" t="s">
        <v>129</v>
      </c>
      <c r="E26" s="4">
        <v>1073107</v>
      </c>
      <c r="F26" s="4"/>
      <c r="G26" s="4">
        <v>1680</v>
      </c>
      <c r="H26" s="4"/>
      <c r="I26" s="4">
        <v>0</v>
      </c>
      <c r="J26" s="4"/>
      <c r="K26" s="4">
        <v>0</v>
      </c>
      <c r="L26" s="4"/>
      <c r="M26" s="4">
        <v>0</v>
      </c>
      <c r="N26" s="4"/>
      <c r="O26" s="4">
        <v>1802819760</v>
      </c>
      <c r="P26" s="4"/>
      <c r="Q26" s="4">
        <v>-41028027</v>
      </c>
      <c r="R26" s="4"/>
      <c r="S26" s="4">
        <v>1761791733</v>
      </c>
    </row>
    <row r="27" spans="1:19" x14ac:dyDescent="0.45">
      <c r="A27" s="1" t="s">
        <v>26</v>
      </c>
      <c r="C27" s="1" t="s">
        <v>130</v>
      </c>
      <c r="E27" s="4">
        <v>800000</v>
      </c>
      <c r="F27" s="4"/>
      <c r="G27" s="4">
        <v>3450</v>
      </c>
      <c r="H27" s="4"/>
      <c r="I27" s="4">
        <v>2760000000</v>
      </c>
      <c r="J27" s="4"/>
      <c r="K27" s="4">
        <v>-304424132</v>
      </c>
      <c r="L27" s="4"/>
      <c r="M27" s="4">
        <v>2455575868</v>
      </c>
      <c r="N27" s="4"/>
      <c r="O27" s="4">
        <v>2760000000</v>
      </c>
      <c r="P27" s="4"/>
      <c r="Q27" s="4">
        <v>-304424132</v>
      </c>
      <c r="R27" s="4"/>
      <c r="S27" s="4">
        <v>2455575868</v>
      </c>
    </row>
    <row r="28" spans="1:19" x14ac:dyDescent="0.45">
      <c r="A28" s="1" t="s">
        <v>131</v>
      </c>
      <c r="C28" s="1" t="s">
        <v>132</v>
      </c>
      <c r="E28" s="4">
        <v>328775</v>
      </c>
      <c r="F28" s="4"/>
      <c r="G28" s="4">
        <v>20000</v>
      </c>
      <c r="H28" s="4"/>
      <c r="I28" s="4">
        <v>0</v>
      </c>
      <c r="J28" s="4"/>
      <c r="K28" s="4">
        <v>0</v>
      </c>
      <c r="L28" s="4"/>
      <c r="M28" s="4">
        <v>0</v>
      </c>
      <c r="N28" s="4"/>
      <c r="O28" s="4">
        <v>6575500000</v>
      </c>
      <c r="P28" s="4"/>
      <c r="Q28" s="4">
        <v>0</v>
      </c>
      <c r="R28" s="4"/>
      <c r="S28" s="4">
        <v>6575500000</v>
      </c>
    </row>
    <row r="29" spans="1:19" x14ac:dyDescent="0.45">
      <c r="A29" s="1" t="s">
        <v>133</v>
      </c>
      <c r="C29" s="1" t="s">
        <v>134</v>
      </c>
      <c r="E29" s="4">
        <v>300000</v>
      </c>
      <c r="F29" s="4"/>
      <c r="G29" s="4">
        <v>10000</v>
      </c>
      <c r="H29" s="4"/>
      <c r="I29" s="4">
        <v>0</v>
      </c>
      <c r="J29" s="4"/>
      <c r="K29" s="4">
        <v>0</v>
      </c>
      <c r="L29" s="4"/>
      <c r="M29" s="4">
        <v>0</v>
      </c>
      <c r="N29" s="4"/>
      <c r="O29" s="4">
        <v>3000000000</v>
      </c>
      <c r="P29" s="4"/>
      <c r="Q29" s="4">
        <v>-40540541</v>
      </c>
      <c r="R29" s="4"/>
      <c r="S29" s="4">
        <v>2959459459</v>
      </c>
    </row>
    <row r="30" spans="1:19" x14ac:dyDescent="0.45">
      <c r="A30" s="1" t="s">
        <v>135</v>
      </c>
      <c r="C30" s="1" t="s">
        <v>136</v>
      </c>
      <c r="E30" s="4">
        <v>1743303</v>
      </c>
      <c r="F30" s="4"/>
      <c r="G30" s="4">
        <v>825</v>
      </c>
      <c r="H30" s="4"/>
      <c r="I30" s="4">
        <v>0</v>
      </c>
      <c r="J30" s="4"/>
      <c r="K30" s="4">
        <v>0</v>
      </c>
      <c r="L30" s="4"/>
      <c r="M30" s="4">
        <v>0</v>
      </c>
      <c r="N30" s="4"/>
      <c r="O30" s="4">
        <v>1438224975</v>
      </c>
      <c r="P30" s="4"/>
      <c r="Q30" s="4">
        <v>-101618697</v>
      </c>
      <c r="R30" s="4"/>
      <c r="S30" s="4">
        <v>1336606278</v>
      </c>
    </row>
    <row r="31" spans="1:19" x14ac:dyDescent="0.45">
      <c r="A31" s="1" t="s">
        <v>137</v>
      </c>
      <c r="C31" s="1" t="s">
        <v>123</v>
      </c>
      <c r="E31" s="4">
        <v>638154</v>
      </c>
      <c r="F31" s="4"/>
      <c r="G31" s="4">
        <v>2000</v>
      </c>
      <c r="H31" s="4"/>
      <c r="I31" s="4">
        <v>0</v>
      </c>
      <c r="J31" s="4"/>
      <c r="K31" s="4">
        <v>0</v>
      </c>
      <c r="L31" s="4"/>
      <c r="M31" s="4">
        <v>0</v>
      </c>
      <c r="N31" s="4"/>
      <c r="O31" s="4">
        <v>1276308000</v>
      </c>
      <c r="P31" s="4"/>
      <c r="Q31" s="4">
        <v>0</v>
      </c>
      <c r="R31" s="4"/>
      <c r="S31" s="4">
        <v>1276308000</v>
      </c>
    </row>
    <row r="32" spans="1:19" x14ac:dyDescent="0.45">
      <c r="A32" s="1" t="s">
        <v>138</v>
      </c>
      <c r="C32" s="1" t="s">
        <v>114</v>
      </c>
      <c r="E32" s="4">
        <v>13055</v>
      </c>
      <c r="F32" s="4"/>
      <c r="G32" s="4">
        <v>5500</v>
      </c>
      <c r="H32" s="4"/>
      <c r="I32" s="4">
        <v>0</v>
      </c>
      <c r="J32" s="4"/>
      <c r="K32" s="4">
        <v>0</v>
      </c>
      <c r="L32" s="4"/>
      <c r="M32" s="4">
        <v>0</v>
      </c>
      <c r="N32" s="4"/>
      <c r="O32" s="4">
        <v>71802500</v>
      </c>
      <c r="P32" s="4"/>
      <c r="Q32" s="4">
        <v>0</v>
      </c>
      <c r="R32" s="4"/>
      <c r="S32" s="4">
        <v>71802500</v>
      </c>
    </row>
    <row r="33" spans="1:24" x14ac:dyDescent="0.45">
      <c r="A33" s="1" t="s">
        <v>22</v>
      </c>
      <c r="C33" s="1" t="s">
        <v>139</v>
      </c>
      <c r="E33" s="4">
        <v>1140000</v>
      </c>
      <c r="F33" s="4"/>
      <c r="G33" s="4">
        <v>11500</v>
      </c>
      <c r="H33" s="4"/>
      <c r="I33" s="4">
        <v>0</v>
      </c>
      <c r="J33" s="4"/>
      <c r="K33" s="4">
        <v>0</v>
      </c>
      <c r="L33" s="4"/>
      <c r="M33" s="4">
        <v>0</v>
      </c>
      <c r="N33" s="4"/>
      <c r="O33" s="4">
        <v>13110000000</v>
      </c>
      <c r="P33" s="4"/>
      <c r="Q33" s="4">
        <v>0</v>
      </c>
      <c r="R33" s="4"/>
      <c r="S33" s="4">
        <v>13110000000</v>
      </c>
    </row>
    <row r="34" spans="1:24" x14ac:dyDescent="0.45">
      <c r="A34" s="1" t="s">
        <v>20</v>
      </c>
      <c r="C34" s="1" t="s">
        <v>140</v>
      </c>
      <c r="E34" s="4">
        <v>15887538</v>
      </c>
      <c r="F34" s="4"/>
      <c r="G34" s="4">
        <v>121</v>
      </c>
      <c r="H34" s="4"/>
      <c r="I34" s="4">
        <v>0</v>
      </c>
      <c r="J34" s="4"/>
      <c r="K34" s="4">
        <v>0</v>
      </c>
      <c r="L34" s="4"/>
      <c r="M34" s="4">
        <v>0</v>
      </c>
      <c r="N34" s="4"/>
      <c r="O34" s="4">
        <v>1922392098</v>
      </c>
      <c r="P34" s="4"/>
      <c r="Q34" s="4">
        <v>0</v>
      </c>
      <c r="R34" s="4"/>
      <c r="S34" s="4">
        <v>1922392098</v>
      </c>
    </row>
    <row r="35" spans="1:24" x14ac:dyDescent="0.45">
      <c r="A35" s="1" t="s">
        <v>141</v>
      </c>
      <c r="C35" s="1" t="s">
        <v>132</v>
      </c>
      <c r="E35" s="4">
        <v>85464</v>
      </c>
      <c r="F35" s="4"/>
      <c r="G35" s="4">
        <v>3000</v>
      </c>
      <c r="H35" s="4"/>
      <c r="I35" s="4">
        <v>0</v>
      </c>
      <c r="J35" s="4"/>
      <c r="K35" s="4">
        <v>0</v>
      </c>
      <c r="L35" s="4"/>
      <c r="M35" s="4">
        <v>0</v>
      </c>
      <c r="N35" s="4"/>
      <c r="O35" s="4">
        <v>256392000</v>
      </c>
      <c r="P35" s="4"/>
      <c r="Q35" s="4">
        <v>0</v>
      </c>
      <c r="R35" s="4"/>
      <c r="S35" s="4">
        <v>256392000</v>
      </c>
    </row>
    <row r="36" spans="1:24" x14ac:dyDescent="0.45">
      <c r="A36" s="1" t="s">
        <v>30</v>
      </c>
      <c r="C36" s="1" t="s">
        <v>142</v>
      </c>
      <c r="E36" s="4">
        <v>21716</v>
      </c>
      <c r="F36" s="4"/>
      <c r="G36" s="4">
        <v>110</v>
      </c>
      <c r="H36" s="4"/>
      <c r="I36" s="4">
        <v>0</v>
      </c>
      <c r="J36" s="4"/>
      <c r="K36" s="4">
        <v>0</v>
      </c>
      <c r="L36" s="4"/>
      <c r="M36" s="4">
        <v>0</v>
      </c>
      <c r="N36" s="4"/>
      <c r="O36" s="4">
        <v>2388760</v>
      </c>
      <c r="P36" s="4"/>
      <c r="Q36" s="4">
        <v>0</v>
      </c>
      <c r="R36" s="4"/>
      <c r="S36" s="4">
        <v>2388760</v>
      </c>
    </row>
    <row r="37" spans="1:24" x14ac:dyDescent="0.45">
      <c r="A37" s="1" t="s">
        <v>143</v>
      </c>
      <c r="C37" s="1" t="s">
        <v>144</v>
      </c>
      <c r="E37" s="4">
        <v>276655</v>
      </c>
      <c r="F37" s="4"/>
      <c r="G37" s="4">
        <v>165</v>
      </c>
      <c r="H37" s="4"/>
      <c r="I37" s="4">
        <v>0</v>
      </c>
      <c r="J37" s="4"/>
      <c r="K37" s="4">
        <v>0</v>
      </c>
      <c r="L37" s="4"/>
      <c r="M37" s="4">
        <v>0</v>
      </c>
      <c r="N37" s="4"/>
      <c r="O37" s="4">
        <f>45648075-48</f>
        <v>45648027</v>
      </c>
      <c r="P37" s="4"/>
      <c r="Q37" s="4">
        <v>0</v>
      </c>
      <c r="R37" s="4"/>
      <c r="S37" s="4">
        <v>45648075</v>
      </c>
    </row>
    <row r="38" spans="1:24" ht="19.5" thickBot="1" x14ac:dyDescent="0.5">
      <c r="I38" s="26">
        <f>SUM(I8:I37)</f>
        <v>2760000000</v>
      </c>
      <c r="J38" s="24"/>
      <c r="K38" s="26">
        <f>SUM(K8:K37)</f>
        <v>-304424132</v>
      </c>
      <c r="L38" s="24"/>
      <c r="M38" s="26">
        <f>SUM(M8:M37)</f>
        <v>2455575868</v>
      </c>
      <c r="N38" s="24"/>
      <c r="O38" s="26">
        <f>SUM(O8:O37)</f>
        <v>125165292248</v>
      </c>
      <c r="P38" s="24"/>
      <c r="Q38" s="26">
        <f>SUM(Q8:Q37)</f>
        <v>-1194984711</v>
      </c>
      <c r="R38" s="24"/>
      <c r="S38" s="26">
        <f>SUM(S8:S37)</f>
        <v>123970307585</v>
      </c>
      <c r="T38" s="24"/>
      <c r="U38" s="24"/>
      <c r="V38" s="24"/>
      <c r="W38" s="24"/>
      <c r="X38" s="24"/>
    </row>
    <row r="39" spans="1:24" ht="19.5" thickTop="1" x14ac:dyDescent="0.45">
      <c r="I39" s="24"/>
      <c r="J39" s="24"/>
      <c r="K39" s="24"/>
      <c r="L39" s="24"/>
      <c r="M39" s="25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</row>
  </sheetData>
  <mergeCells count="16">
    <mergeCell ref="A4:S4"/>
    <mergeCell ref="A3:S3"/>
    <mergeCell ref="A2:S2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  <pageSetup scale="3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U66"/>
  <sheetViews>
    <sheetView rightToLeft="1" view="pageBreakPreview" zoomScale="85" zoomScaleNormal="85" zoomScaleSheetLayoutView="85" workbookViewId="0">
      <selection activeCell="A5" sqref="A5"/>
    </sheetView>
  </sheetViews>
  <sheetFormatPr defaultRowHeight="18.75" x14ac:dyDescent="0.45"/>
  <cols>
    <col min="1" max="1" width="27.5703125" style="1" bestFit="1" customWidth="1"/>
    <col min="2" max="2" width="1" style="1" customWidth="1"/>
    <col min="3" max="3" width="13.140625" style="1" bestFit="1" customWidth="1"/>
    <col min="4" max="4" width="1" style="1" customWidth="1"/>
    <col min="5" max="5" width="19" style="1" bestFit="1" customWidth="1"/>
    <col min="6" max="6" width="1" style="1" customWidth="1"/>
    <col min="7" max="7" width="19" style="1" bestFit="1" customWidth="1"/>
    <col min="8" max="8" width="1" style="1" customWidth="1"/>
    <col min="9" max="9" width="39" style="1" bestFit="1" customWidth="1"/>
    <col min="10" max="10" width="1" style="1" customWidth="1"/>
    <col min="11" max="11" width="13.1406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8.5703125" style="1" bestFit="1" customWidth="1"/>
    <col min="16" max="16" width="1" style="1" customWidth="1"/>
    <col min="17" max="17" width="39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ht="30" x14ac:dyDescent="0.45">
      <c r="A3" s="34" t="s">
        <v>96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17" ht="30" x14ac:dyDescent="0.45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6" spans="1:17" ht="30" x14ac:dyDescent="0.45">
      <c r="A6" s="32" t="s">
        <v>3</v>
      </c>
      <c r="C6" s="33" t="s">
        <v>98</v>
      </c>
      <c r="D6" s="33" t="s">
        <v>98</v>
      </c>
      <c r="E6" s="33" t="s">
        <v>98</v>
      </c>
      <c r="F6" s="33" t="s">
        <v>98</v>
      </c>
      <c r="G6" s="33" t="s">
        <v>98</v>
      </c>
      <c r="H6" s="33" t="s">
        <v>98</v>
      </c>
      <c r="I6" s="33" t="s">
        <v>98</v>
      </c>
      <c r="K6" s="33" t="s">
        <v>99</v>
      </c>
      <c r="L6" s="33" t="s">
        <v>99</v>
      </c>
      <c r="M6" s="33" t="s">
        <v>99</v>
      </c>
      <c r="N6" s="33" t="s">
        <v>99</v>
      </c>
      <c r="O6" s="33" t="s">
        <v>99</v>
      </c>
      <c r="P6" s="33" t="s">
        <v>99</v>
      </c>
      <c r="Q6" s="33" t="s">
        <v>99</v>
      </c>
    </row>
    <row r="7" spans="1:17" ht="30" x14ac:dyDescent="0.45">
      <c r="A7" s="33" t="s">
        <v>3</v>
      </c>
      <c r="C7" s="33" t="s">
        <v>7</v>
      </c>
      <c r="E7" s="33" t="s">
        <v>145</v>
      </c>
      <c r="G7" s="33" t="s">
        <v>146</v>
      </c>
      <c r="I7" s="33" t="s">
        <v>147</v>
      </c>
      <c r="K7" s="33" t="s">
        <v>7</v>
      </c>
      <c r="M7" s="33" t="s">
        <v>145</v>
      </c>
      <c r="O7" s="33" t="s">
        <v>146</v>
      </c>
      <c r="Q7" s="33" t="s">
        <v>147</v>
      </c>
    </row>
    <row r="8" spans="1:17" x14ac:dyDescent="0.45">
      <c r="A8" s="1" t="s">
        <v>34</v>
      </c>
      <c r="C8" s="4">
        <v>2895286</v>
      </c>
      <c r="D8" s="4"/>
      <c r="E8" s="4">
        <v>8792470392</v>
      </c>
      <c r="F8" s="4"/>
      <c r="G8" s="4">
        <v>17527379604</v>
      </c>
      <c r="H8" s="4"/>
      <c r="I8" s="4">
        <f>E8-G8</f>
        <v>-8734909212</v>
      </c>
      <c r="J8" s="4"/>
      <c r="K8" s="4">
        <v>2895286</v>
      </c>
      <c r="L8" s="4"/>
      <c r="M8" s="4">
        <v>8792470392</v>
      </c>
      <c r="N8" s="4"/>
      <c r="O8" s="4">
        <v>21210865236</v>
      </c>
      <c r="P8" s="4"/>
      <c r="Q8" s="4">
        <f>M8-O8</f>
        <v>-12418394844</v>
      </c>
    </row>
    <row r="9" spans="1:17" x14ac:dyDescent="0.45">
      <c r="A9" s="1" t="s">
        <v>64</v>
      </c>
      <c r="C9" s="4">
        <v>4727272</v>
      </c>
      <c r="D9" s="4"/>
      <c r="E9" s="4">
        <v>5380520717</v>
      </c>
      <c r="F9" s="4"/>
      <c r="G9" s="4">
        <v>12281452656</v>
      </c>
      <c r="H9" s="4"/>
      <c r="I9" s="4">
        <f t="shared" ref="I9:I58" si="0">E9-G9</f>
        <v>-6900931939</v>
      </c>
      <c r="J9" s="4"/>
      <c r="K9" s="4">
        <v>4727272</v>
      </c>
      <c r="L9" s="4"/>
      <c r="M9" s="4">
        <v>5380520717</v>
      </c>
      <c r="N9" s="4"/>
      <c r="O9" s="4">
        <v>12281452656</v>
      </c>
      <c r="P9" s="4"/>
      <c r="Q9" s="4">
        <f t="shared" ref="Q9:Q59" si="1">M9-O9</f>
        <v>-6900931939</v>
      </c>
    </row>
    <row r="10" spans="1:17" x14ac:dyDescent="0.45">
      <c r="A10" s="1" t="s">
        <v>32</v>
      </c>
      <c r="C10" s="4">
        <v>876920</v>
      </c>
      <c r="D10" s="4"/>
      <c r="E10" s="4">
        <v>17643255078</v>
      </c>
      <c r="F10" s="4"/>
      <c r="G10" s="4">
        <v>20275796102</v>
      </c>
      <c r="H10" s="4"/>
      <c r="I10" s="4">
        <f t="shared" si="0"/>
        <v>-2632541024</v>
      </c>
      <c r="J10" s="4"/>
      <c r="K10" s="4">
        <v>876920</v>
      </c>
      <c r="L10" s="4"/>
      <c r="M10" s="4">
        <v>17643255078</v>
      </c>
      <c r="N10" s="4"/>
      <c r="O10" s="4">
        <v>21822029487</v>
      </c>
      <c r="P10" s="4"/>
      <c r="Q10" s="4">
        <f t="shared" si="1"/>
        <v>-4178774409</v>
      </c>
    </row>
    <row r="11" spans="1:17" x14ac:dyDescent="0.45">
      <c r="A11" s="1" t="s">
        <v>65</v>
      </c>
      <c r="C11" s="4">
        <v>62000000</v>
      </c>
      <c r="D11" s="4"/>
      <c r="E11" s="4">
        <v>61631100000</v>
      </c>
      <c r="F11" s="4"/>
      <c r="G11" s="4">
        <v>62056296000</v>
      </c>
      <c r="H11" s="4"/>
      <c r="I11" s="4">
        <f t="shared" si="0"/>
        <v>-425196000</v>
      </c>
      <c r="J11" s="4"/>
      <c r="K11" s="4">
        <v>62000000</v>
      </c>
      <c r="L11" s="4"/>
      <c r="M11" s="4">
        <v>61631100000</v>
      </c>
      <c r="N11" s="4"/>
      <c r="O11" s="4">
        <v>62056296000</v>
      </c>
      <c r="P11" s="4"/>
      <c r="Q11" s="4">
        <f t="shared" si="1"/>
        <v>-425196000</v>
      </c>
    </row>
    <row r="12" spans="1:17" x14ac:dyDescent="0.45">
      <c r="A12" s="1" t="s">
        <v>66</v>
      </c>
      <c r="C12" s="4">
        <v>3060000</v>
      </c>
      <c r="D12" s="4"/>
      <c r="E12" s="4">
        <v>33398887140</v>
      </c>
      <c r="F12" s="4"/>
      <c r="G12" s="4">
        <v>26817840000</v>
      </c>
      <c r="H12" s="4"/>
      <c r="I12" s="4">
        <f t="shared" si="0"/>
        <v>6581047140</v>
      </c>
      <c r="J12" s="4"/>
      <c r="K12" s="4">
        <v>3060000</v>
      </c>
      <c r="L12" s="4"/>
      <c r="M12" s="4">
        <v>33398887140</v>
      </c>
      <c r="N12" s="4"/>
      <c r="O12" s="4">
        <v>26817840000</v>
      </c>
      <c r="P12" s="4"/>
      <c r="Q12" s="4">
        <f t="shared" si="1"/>
        <v>6581047140</v>
      </c>
    </row>
    <row r="13" spans="1:17" x14ac:dyDescent="0.45">
      <c r="A13" s="1" t="s">
        <v>19</v>
      </c>
      <c r="C13" s="4">
        <v>3600000</v>
      </c>
      <c r="D13" s="4"/>
      <c r="E13" s="4">
        <v>35606871000</v>
      </c>
      <c r="F13" s="4"/>
      <c r="G13" s="4">
        <v>42384701520</v>
      </c>
      <c r="H13" s="4"/>
      <c r="I13" s="4">
        <f t="shared" si="0"/>
        <v>-6777830520</v>
      </c>
      <c r="J13" s="4"/>
      <c r="K13" s="4">
        <v>3600000</v>
      </c>
      <c r="L13" s="4"/>
      <c r="M13" s="4">
        <v>35606871000</v>
      </c>
      <c r="N13" s="4"/>
      <c r="O13" s="4">
        <v>43336527514</v>
      </c>
      <c r="P13" s="4"/>
      <c r="Q13" s="4">
        <f t="shared" si="1"/>
        <v>-7729656514</v>
      </c>
    </row>
    <row r="14" spans="1:17" x14ac:dyDescent="0.45">
      <c r="A14" s="1" t="s">
        <v>56</v>
      </c>
      <c r="C14" s="4">
        <v>1756700</v>
      </c>
      <c r="D14" s="4"/>
      <c r="E14" s="4">
        <v>42102030479</v>
      </c>
      <c r="F14" s="4"/>
      <c r="G14" s="4">
        <v>40984431993</v>
      </c>
      <c r="H14" s="4"/>
      <c r="I14" s="4">
        <f t="shared" si="0"/>
        <v>1117598486</v>
      </c>
      <c r="J14" s="4"/>
      <c r="K14" s="4">
        <v>1756700</v>
      </c>
      <c r="L14" s="4"/>
      <c r="M14" s="4">
        <v>42102030479</v>
      </c>
      <c r="N14" s="4"/>
      <c r="O14" s="4">
        <v>28334923852</v>
      </c>
      <c r="P14" s="4"/>
      <c r="Q14" s="4">
        <f t="shared" si="1"/>
        <v>13767106627</v>
      </c>
    </row>
    <row r="15" spans="1:17" x14ac:dyDescent="0.45">
      <c r="A15" s="1" t="s">
        <v>60</v>
      </c>
      <c r="C15" s="4">
        <v>2895286</v>
      </c>
      <c r="D15" s="4"/>
      <c r="E15" s="4">
        <v>15282493546</v>
      </c>
      <c r="F15" s="4"/>
      <c r="G15" s="4">
        <v>20405438652</v>
      </c>
      <c r="H15" s="4"/>
      <c r="I15" s="4">
        <f t="shared" si="0"/>
        <v>-5122945106</v>
      </c>
      <c r="J15" s="4"/>
      <c r="K15" s="4">
        <v>2895286</v>
      </c>
      <c r="L15" s="4"/>
      <c r="M15" s="4">
        <v>15282493546</v>
      </c>
      <c r="N15" s="4"/>
      <c r="O15" s="4">
        <v>24107412804</v>
      </c>
      <c r="P15" s="4"/>
      <c r="Q15" s="4">
        <f t="shared" si="1"/>
        <v>-8824919258</v>
      </c>
    </row>
    <row r="16" spans="1:17" x14ac:dyDescent="0.45">
      <c r="A16" s="1" t="s">
        <v>52</v>
      </c>
      <c r="C16" s="4">
        <v>7600000</v>
      </c>
      <c r="D16" s="4"/>
      <c r="E16" s="4">
        <v>17731068660</v>
      </c>
      <c r="F16" s="4"/>
      <c r="G16" s="4">
        <v>22966531200</v>
      </c>
      <c r="H16" s="4"/>
      <c r="I16" s="4">
        <f t="shared" si="0"/>
        <v>-5235462540</v>
      </c>
      <c r="J16" s="4"/>
      <c r="K16" s="4">
        <v>7600000</v>
      </c>
      <c r="L16" s="4"/>
      <c r="M16" s="4">
        <v>17731068660</v>
      </c>
      <c r="N16" s="4"/>
      <c r="O16" s="4">
        <v>29921290784</v>
      </c>
      <c r="P16" s="4"/>
      <c r="Q16" s="4">
        <f t="shared" si="1"/>
        <v>-12190222124</v>
      </c>
    </row>
    <row r="17" spans="1:17" x14ac:dyDescent="0.45">
      <c r="A17" s="1" t="s">
        <v>26</v>
      </c>
      <c r="C17" s="4">
        <v>810000</v>
      </c>
      <c r="D17" s="4"/>
      <c r="E17" s="4">
        <v>22309136113</v>
      </c>
      <c r="F17" s="4"/>
      <c r="G17" s="4">
        <v>28186486642</v>
      </c>
      <c r="H17" s="4"/>
      <c r="I17" s="4">
        <f t="shared" si="0"/>
        <v>-5877350529</v>
      </c>
      <c r="J17" s="4"/>
      <c r="K17" s="4">
        <v>810000</v>
      </c>
      <c r="L17" s="4"/>
      <c r="M17" s="4">
        <v>22309136113</v>
      </c>
      <c r="N17" s="4"/>
      <c r="O17" s="4">
        <v>27049752918</v>
      </c>
      <c r="P17" s="4"/>
      <c r="Q17" s="4">
        <f t="shared" si="1"/>
        <v>-4740616805</v>
      </c>
    </row>
    <row r="18" spans="1:17" x14ac:dyDescent="0.45">
      <c r="A18" s="1" t="s">
        <v>25</v>
      </c>
      <c r="C18" s="4">
        <v>1006920</v>
      </c>
      <c r="D18" s="4"/>
      <c r="E18" s="4">
        <v>5705294308</v>
      </c>
      <c r="F18" s="4"/>
      <c r="G18" s="4">
        <v>6562389704</v>
      </c>
      <c r="H18" s="4"/>
      <c r="I18" s="4">
        <f t="shared" si="0"/>
        <v>-857095396</v>
      </c>
      <c r="J18" s="4"/>
      <c r="K18" s="4">
        <v>1006920</v>
      </c>
      <c r="L18" s="4"/>
      <c r="M18" s="4">
        <v>5705294308</v>
      </c>
      <c r="N18" s="4"/>
      <c r="O18" s="4">
        <v>5133897758</v>
      </c>
      <c r="P18" s="4"/>
      <c r="Q18" s="4">
        <f t="shared" si="1"/>
        <v>571396550</v>
      </c>
    </row>
    <row r="19" spans="1:17" x14ac:dyDescent="0.45">
      <c r="A19" s="1" t="s">
        <v>23</v>
      </c>
      <c r="C19" s="4">
        <v>10400000</v>
      </c>
      <c r="D19" s="4"/>
      <c r="E19" s="4">
        <v>24821826120</v>
      </c>
      <c r="F19" s="4"/>
      <c r="G19" s="4">
        <v>24842736264</v>
      </c>
      <c r="H19" s="4"/>
      <c r="I19" s="4">
        <f t="shared" si="0"/>
        <v>-20910144</v>
      </c>
      <c r="J19" s="4"/>
      <c r="K19" s="4">
        <v>10400000</v>
      </c>
      <c r="L19" s="4"/>
      <c r="M19" s="4">
        <v>24821826120</v>
      </c>
      <c r="N19" s="4"/>
      <c r="O19" s="4">
        <v>37435333166</v>
      </c>
      <c r="P19" s="4"/>
      <c r="Q19" s="4">
        <f t="shared" si="1"/>
        <v>-12613507046</v>
      </c>
    </row>
    <row r="20" spans="1:17" x14ac:dyDescent="0.45">
      <c r="A20" s="1" t="s">
        <v>22</v>
      </c>
      <c r="C20" s="4">
        <v>550000</v>
      </c>
      <c r="D20" s="4"/>
      <c r="E20" s="4">
        <v>57530494642</v>
      </c>
      <c r="F20" s="4"/>
      <c r="G20" s="4">
        <v>62559840915</v>
      </c>
      <c r="H20" s="4"/>
      <c r="I20" s="4">
        <f t="shared" si="0"/>
        <v>-5029346273</v>
      </c>
      <c r="J20" s="4"/>
      <c r="K20" s="4">
        <v>550000</v>
      </c>
      <c r="L20" s="4"/>
      <c r="M20" s="4">
        <v>57530494642</v>
      </c>
      <c r="N20" s="4"/>
      <c r="O20" s="4">
        <v>49646794857</v>
      </c>
      <c r="P20" s="4"/>
      <c r="Q20" s="4">
        <f t="shared" si="1"/>
        <v>7883699785</v>
      </c>
    </row>
    <row r="21" spans="1:17" x14ac:dyDescent="0.45">
      <c r="A21" s="1" t="s">
        <v>50</v>
      </c>
      <c r="C21" s="4">
        <v>538284</v>
      </c>
      <c r="D21" s="4"/>
      <c r="E21" s="4">
        <v>35529392357</v>
      </c>
      <c r="F21" s="4"/>
      <c r="G21" s="4">
        <v>42772227503</v>
      </c>
      <c r="H21" s="4"/>
      <c r="I21" s="4">
        <f t="shared" si="0"/>
        <v>-7242835146</v>
      </c>
      <c r="J21" s="4"/>
      <c r="K21" s="4">
        <v>538284</v>
      </c>
      <c r="L21" s="4"/>
      <c r="M21" s="4">
        <v>35529392357</v>
      </c>
      <c r="N21" s="4"/>
      <c r="O21" s="4">
        <v>40129901589</v>
      </c>
      <c r="P21" s="4"/>
      <c r="Q21" s="4">
        <f t="shared" si="1"/>
        <v>-4600509232</v>
      </c>
    </row>
    <row r="22" spans="1:17" x14ac:dyDescent="0.45">
      <c r="A22" s="1" t="s">
        <v>54</v>
      </c>
      <c r="C22" s="4">
        <v>3249489</v>
      </c>
      <c r="D22" s="4"/>
      <c r="E22" s="4">
        <v>103461849930</v>
      </c>
      <c r="F22" s="4"/>
      <c r="G22" s="4">
        <v>101911375751</v>
      </c>
      <c r="H22" s="4"/>
      <c r="I22" s="4">
        <f t="shared" si="0"/>
        <v>1550474179</v>
      </c>
      <c r="J22" s="4"/>
      <c r="K22" s="4">
        <v>3249489</v>
      </c>
      <c r="L22" s="4"/>
      <c r="M22" s="4">
        <v>103461849930</v>
      </c>
      <c r="N22" s="4"/>
      <c r="O22" s="4">
        <v>75714822355</v>
      </c>
      <c r="P22" s="4"/>
      <c r="Q22" s="4">
        <f t="shared" si="1"/>
        <v>27747027575</v>
      </c>
    </row>
    <row r="23" spans="1:17" x14ac:dyDescent="0.45">
      <c r="A23" s="1" t="s">
        <v>15</v>
      </c>
      <c r="C23" s="4">
        <v>10150000</v>
      </c>
      <c r="D23" s="4"/>
      <c r="E23" s="4">
        <v>67691176717</v>
      </c>
      <c r="F23" s="4"/>
      <c r="G23" s="4">
        <v>74400765705</v>
      </c>
      <c r="H23" s="4"/>
      <c r="I23" s="4">
        <f t="shared" si="0"/>
        <v>-6709588988</v>
      </c>
      <c r="J23" s="4"/>
      <c r="K23" s="4">
        <v>10150000</v>
      </c>
      <c r="L23" s="4"/>
      <c r="M23" s="4">
        <v>67691176717</v>
      </c>
      <c r="N23" s="4"/>
      <c r="O23" s="4">
        <v>108476984663</v>
      </c>
      <c r="P23" s="4"/>
      <c r="Q23" s="4">
        <f t="shared" si="1"/>
        <v>-40785807946</v>
      </c>
    </row>
    <row r="24" spans="1:17" x14ac:dyDescent="0.45">
      <c r="A24" s="1" t="s">
        <v>49</v>
      </c>
      <c r="C24" s="4">
        <v>1000000</v>
      </c>
      <c r="D24" s="4"/>
      <c r="E24" s="4">
        <v>49245237000</v>
      </c>
      <c r="F24" s="4"/>
      <c r="G24" s="4">
        <v>47495709000</v>
      </c>
      <c r="H24" s="4"/>
      <c r="I24" s="4">
        <f t="shared" si="0"/>
        <v>1749528000</v>
      </c>
      <c r="J24" s="4"/>
      <c r="K24" s="4">
        <v>1000000</v>
      </c>
      <c r="L24" s="4"/>
      <c r="M24" s="4">
        <v>49245237000</v>
      </c>
      <c r="N24" s="4"/>
      <c r="O24" s="4">
        <v>38127974847</v>
      </c>
      <c r="P24" s="4"/>
      <c r="Q24" s="4">
        <f t="shared" si="1"/>
        <v>11117262153</v>
      </c>
    </row>
    <row r="25" spans="1:17" x14ac:dyDescent="0.45">
      <c r="A25" s="1" t="s">
        <v>20</v>
      </c>
      <c r="C25" s="4">
        <v>11450002</v>
      </c>
      <c r="D25" s="4"/>
      <c r="E25" s="4">
        <v>73936656674</v>
      </c>
      <c r="F25" s="4"/>
      <c r="G25" s="4">
        <v>78223438065</v>
      </c>
      <c r="H25" s="4"/>
      <c r="I25" s="4">
        <f t="shared" si="0"/>
        <v>-4286781391</v>
      </c>
      <c r="J25" s="4"/>
      <c r="K25" s="4">
        <v>11450002</v>
      </c>
      <c r="L25" s="4"/>
      <c r="M25" s="4">
        <v>73936656674</v>
      </c>
      <c r="N25" s="4"/>
      <c r="O25" s="4">
        <v>173676023303</v>
      </c>
      <c r="P25" s="4"/>
      <c r="Q25" s="4">
        <f t="shared" si="1"/>
        <v>-99739366629</v>
      </c>
    </row>
    <row r="26" spans="1:17" x14ac:dyDescent="0.45">
      <c r="A26" s="1" t="s">
        <v>30</v>
      </c>
      <c r="C26" s="4">
        <v>2400000</v>
      </c>
      <c r="D26" s="4"/>
      <c r="E26" s="4">
        <v>24255615240</v>
      </c>
      <c r="F26" s="4"/>
      <c r="G26" s="4">
        <v>25741918800</v>
      </c>
      <c r="H26" s="4"/>
      <c r="I26" s="4">
        <f t="shared" si="0"/>
        <v>-1486303560</v>
      </c>
      <c r="J26" s="4"/>
      <c r="K26" s="4">
        <v>2400000</v>
      </c>
      <c r="L26" s="4"/>
      <c r="M26" s="4">
        <v>24255615240</v>
      </c>
      <c r="N26" s="4"/>
      <c r="O26" s="4">
        <v>35140846869</v>
      </c>
      <c r="P26" s="4"/>
      <c r="Q26" s="4">
        <f t="shared" si="1"/>
        <v>-10885231629</v>
      </c>
    </row>
    <row r="27" spans="1:17" x14ac:dyDescent="0.45">
      <c r="A27" s="1" t="s">
        <v>37</v>
      </c>
      <c r="C27" s="4">
        <v>1394767</v>
      </c>
      <c r="D27" s="4"/>
      <c r="E27" s="4">
        <v>6885200765</v>
      </c>
      <c r="F27" s="4"/>
      <c r="G27" s="4">
        <v>8275828305</v>
      </c>
      <c r="H27" s="4"/>
      <c r="I27" s="4">
        <f t="shared" si="0"/>
        <v>-1390627540</v>
      </c>
      <c r="J27" s="4"/>
      <c r="K27" s="4">
        <v>1394767</v>
      </c>
      <c r="L27" s="4"/>
      <c r="M27" s="4">
        <v>6885200765</v>
      </c>
      <c r="N27" s="4"/>
      <c r="O27" s="4">
        <v>4652979484</v>
      </c>
      <c r="P27" s="4"/>
      <c r="Q27" s="4">
        <f t="shared" si="1"/>
        <v>2232221281</v>
      </c>
    </row>
    <row r="28" spans="1:17" x14ac:dyDescent="0.45">
      <c r="A28" s="1" t="s">
        <v>27</v>
      </c>
      <c r="C28" s="4">
        <v>325402</v>
      </c>
      <c r="D28" s="4"/>
      <c r="E28" s="4">
        <v>6045900353</v>
      </c>
      <c r="F28" s="4"/>
      <c r="G28" s="4">
        <v>6641400998</v>
      </c>
      <c r="H28" s="4"/>
      <c r="I28" s="4">
        <f t="shared" si="0"/>
        <v>-595500645</v>
      </c>
      <c r="J28" s="4"/>
      <c r="K28" s="4">
        <v>325402</v>
      </c>
      <c r="L28" s="4"/>
      <c r="M28" s="4">
        <v>6045900353</v>
      </c>
      <c r="N28" s="4"/>
      <c r="O28" s="4">
        <v>2485071656</v>
      </c>
      <c r="P28" s="4"/>
      <c r="Q28" s="4">
        <f t="shared" si="1"/>
        <v>3560828697</v>
      </c>
    </row>
    <row r="29" spans="1:17" x14ac:dyDescent="0.45">
      <c r="A29" s="1" t="s">
        <v>61</v>
      </c>
      <c r="C29" s="4">
        <v>387707</v>
      </c>
      <c r="D29" s="4"/>
      <c r="E29" s="4">
        <v>34373838785</v>
      </c>
      <c r="F29" s="4"/>
      <c r="G29" s="4">
        <v>35412701682</v>
      </c>
      <c r="H29" s="4"/>
      <c r="I29" s="4">
        <f t="shared" si="0"/>
        <v>-1038862897</v>
      </c>
      <c r="J29" s="4"/>
      <c r="K29" s="4">
        <v>387707</v>
      </c>
      <c r="L29" s="4"/>
      <c r="M29" s="4">
        <v>34373838785</v>
      </c>
      <c r="N29" s="4"/>
      <c r="O29" s="4">
        <v>35412701682</v>
      </c>
      <c r="P29" s="4"/>
      <c r="Q29" s="4">
        <f t="shared" si="1"/>
        <v>-1038862897</v>
      </c>
    </row>
    <row r="30" spans="1:17" x14ac:dyDescent="0.45">
      <c r="A30" s="1" t="s">
        <v>48</v>
      </c>
      <c r="C30" s="4">
        <v>303736</v>
      </c>
      <c r="D30" s="4"/>
      <c r="E30" s="4">
        <v>8956415057</v>
      </c>
      <c r="F30" s="4"/>
      <c r="G30" s="4">
        <v>9856464722</v>
      </c>
      <c r="H30" s="4"/>
      <c r="I30" s="4">
        <f t="shared" si="0"/>
        <v>-900049665</v>
      </c>
      <c r="J30" s="4"/>
      <c r="K30" s="4">
        <v>303736</v>
      </c>
      <c r="L30" s="4"/>
      <c r="M30" s="4">
        <v>8956415057</v>
      </c>
      <c r="N30" s="4"/>
      <c r="O30" s="4">
        <v>6171439382</v>
      </c>
      <c r="P30" s="4"/>
      <c r="Q30" s="4">
        <f t="shared" si="1"/>
        <v>2784975675</v>
      </c>
    </row>
    <row r="31" spans="1:17" x14ac:dyDescent="0.45">
      <c r="A31" s="1" t="s">
        <v>62</v>
      </c>
      <c r="C31" s="4">
        <v>108053</v>
      </c>
      <c r="D31" s="4"/>
      <c r="E31" s="4">
        <v>53705042</v>
      </c>
      <c r="F31" s="4"/>
      <c r="G31" s="4">
        <v>54075554</v>
      </c>
      <c r="H31" s="4"/>
      <c r="I31" s="4">
        <f t="shared" si="0"/>
        <v>-370512</v>
      </c>
      <c r="J31" s="4"/>
      <c r="K31" s="4">
        <v>108053</v>
      </c>
      <c r="L31" s="4"/>
      <c r="M31" s="4">
        <v>53705042</v>
      </c>
      <c r="N31" s="4"/>
      <c r="O31" s="4">
        <v>54075554</v>
      </c>
      <c r="P31" s="4"/>
      <c r="Q31" s="4">
        <f t="shared" si="1"/>
        <v>-370512</v>
      </c>
    </row>
    <row r="32" spans="1:17" x14ac:dyDescent="0.45">
      <c r="A32" s="1" t="s">
        <v>63</v>
      </c>
      <c r="C32" s="4">
        <v>1000000</v>
      </c>
      <c r="D32" s="4"/>
      <c r="E32" s="4">
        <v>25676311500</v>
      </c>
      <c r="F32" s="4"/>
      <c r="G32" s="4">
        <v>18608729322</v>
      </c>
      <c r="H32" s="4"/>
      <c r="I32" s="4">
        <f t="shared" si="0"/>
        <v>7067582178</v>
      </c>
      <c r="J32" s="4"/>
      <c r="K32" s="4">
        <v>1000000</v>
      </c>
      <c r="L32" s="4"/>
      <c r="M32" s="4">
        <v>25676311500</v>
      </c>
      <c r="N32" s="4"/>
      <c r="O32" s="4">
        <v>18608729322</v>
      </c>
      <c r="P32" s="4"/>
      <c r="Q32" s="4">
        <f t="shared" si="1"/>
        <v>7067582178</v>
      </c>
    </row>
    <row r="33" spans="1:17" x14ac:dyDescent="0.45">
      <c r="A33" s="1" t="s">
        <v>57</v>
      </c>
      <c r="C33" s="4">
        <v>2600000</v>
      </c>
      <c r="D33" s="4"/>
      <c r="E33" s="4">
        <v>17833257000</v>
      </c>
      <c r="F33" s="4"/>
      <c r="G33" s="4">
        <v>19435665600</v>
      </c>
      <c r="H33" s="4"/>
      <c r="I33" s="4">
        <f t="shared" si="0"/>
        <v>-1602408600</v>
      </c>
      <c r="J33" s="4"/>
      <c r="K33" s="4">
        <v>2600000</v>
      </c>
      <c r="L33" s="4"/>
      <c r="M33" s="4">
        <v>17833257000</v>
      </c>
      <c r="N33" s="4"/>
      <c r="O33" s="4">
        <v>24746380049</v>
      </c>
      <c r="P33" s="4"/>
      <c r="Q33" s="4">
        <f t="shared" si="1"/>
        <v>-6913123049</v>
      </c>
    </row>
    <row r="34" spans="1:17" x14ac:dyDescent="0.45">
      <c r="A34" s="1" t="s">
        <v>40</v>
      </c>
      <c r="C34" s="4">
        <v>1</v>
      </c>
      <c r="D34" s="4"/>
      <c r="E34" s="4">
        <v>7972</v>
      </c>
      <c r="F34" s="4"/>
      <c r="G34" s="4">
        <v>304603931</v>
      </c>
      <c r="H34" s="4"/>
      <c r="I34" s="4">
        <f t="shared" si="0"/>
        <v>-304595959</v>
      </c>
      <c r="J34" s="4"/>
      <c r="K34" s="4">
        <v>1</v>
      </c>
      <c r="L34" s="4"/>
      <c r="M34" s="4">
        <v>7972</v>
      </c>
      <c r="N34" s="4"/>
      <c r="O34" s="4">
        <v>6997</v>
      </c>
      <c r="P34" s="4"/>
      <c r="Q34" s="4">
        <f t="shared" si="1"/>
        <v>975</v>
      </c>
    </row>
    <row r="35" spans="1:17" x14ac:dyDescent="0.45">
      <c r="A35" s="1" t="s">
        <v>28</v>
      </c>
      <c r="C35" s="4">
        <v>2318049</v>
      </c>
      <c r="D35" s="4"/>
      <c r="E35" s="4">
        <v>15507646974</v>
      </c>
      <c r="F35" s="4"/>
      <c r="G35" s="4">
        <v>17071085753</v>
      </c>
      <c r="H35" s="4"/>
      <c r="I35" s="4">
        <f t="shared" si="0"/>
        <v>-1563438779</v>
      </c>
      <c r="J35" s="4"/>
      <c r="K35" s="4">
        <v>2318049</v>
      </c>
      <c r="L35" s="4"/>
      <c r="M35" s="4">
        <v>15507646974</v>
      </c>
      <c r="N35" s="4"/>
      <c r="O35" s="4">
        <v>13966402491</v>
      </c>
      <c r="P35" s="4"/>
      <c r="Q35" s="4">
        <f t="shared" si="1"/>
        <v>1541244483</v>
      </c>
    </row>
    <row r="36" spans="1:17" x14ac:dyDescent="0.45">
      <c r="A36" s="1" t="s">
        <v>17</v>
      </c>
      <c r="C36" s="4">
        <v>5602409</v>
      </c>
      <c r="D36" s="4"/>
      <c r="E36" s="4">
        <v>17709657439</v>
      </c>
      <c r="F36" s="4"/>
      <c r="G36" s="4">
        <v>18210874159</v>
      </c>
      <c r="H36" s="4"/>
      <c r="I36" s="4">
        <f t="shared" si="0"/>
        <v>-501216720</v>
      </c>
      <c r="J36" s="4"/>
      <c r="K36" s="4">
        <v>5602409</v>
      </c>
      <c r="L36" s="4"/>
      <c r="M36" s="4">
        <v>17709657439</v>
      </c>
      <c r="N36" s="4"/>
      <c r="O36" s="4">
        <v>29524340617</v>
      </c>
      <c r="P36" s="4"/>
      <c r="Q36" s="4">
        <f t="shared" si="1"/>
        <v>-11814683178</v>
      </c>
    </row>
    <row r="37" spans="1:17" x14ac:dyDescent="0.45">
      <c r="A37" s="1" t="s">
        <v>42</v>
      </c>
      <c r="C37" s="4">
        <v>6000000</v>
      </c>
      <c r="D37" s="4"/>
      <c r="E37" s="4">
        <v>74851965000</v>
      </c>
      <c r="F37" s="4"/>
      <c r="G37" s="4">
        <v>85847787000</v>
      </c>
      <c r="H37" s="4"/>
      <c r="I37" s="4">
        <f t="shared" si="0"/>
        <v>-10995822000</v>
      </c>
      <c r="J37" s="4"/>
      <c r="K37" s="4">
        <v>6000000</v>
      </c>
      <c r="L37" s="4"/>
      <c r="M37" s="4">
        <v>74851965000</v>
      </c>
      <c r="N37" s="4"/>
      <c r="O37" s="4">
        <v>58587617134</v>
      </c>
      <c r="P37" s="4"/>
      <c r="Q37" s="4">
        <f t="shared" si="1"/>
        <v>16264347866</v>
      </c>
    </row>
    <row r="38" spans="1:17" x14ac:dyDescent="0.45">
      <c r="A38" s="1" t="s">
        <v>41</v>
      </c>
      <c r="C38" s="4">
        <v>15735187</v>
      </c>
      <c r="D38" s="4"/>
      <c r="E38" s="4">
        <v>143276713758</v>
      </c>
      <c r="F38" s="4"/>
      <c r="G38" s="4">
        <v>158449029516</v>
      </c>
      <c r="H38" s="4"/>
      <c r="I38" s="4">
        <f t="shared" si="0"/>
        <v>-15172315758</v>
      </c>
      <c r="J38" s="4"/>
      <c r="K38" s="4">
        <v>15735187</v>
      </c>
      <c r="L38" s="4"/>
      <c r="M38" s="4">
        <v>143276713758</v>
      </c>
      <c r="N38" s="4"/>
      <c r="O38" s="4">
        <v>233733236801</v>
      </c>
      <c r="P38" s="4"/>
      <c r="Q38" s="4">
        <f t="shared" si="1"/>
        <v>-90456523043</v>
      </c>
    </row>
    <row r="39" spans="1:17" x14ac:dyDescent="0.45">
      <c r="A39" s="1" t="s">
        <v>43</v>
      </c>
      <c r="C39" s="4">
        <v>9800000</v>
      </c>
      <c r="D39" s="4"/>
      <c r="E39" s="4">
        <v>142423507800</v>
      </c>
      <c r="F39" s="4"/>
      <c r="G39" s="4">
        <v>141424703422</v>
      </c>
      <c r="H39" s="4"/>
      <c r="I39" s="4">
        <f t="shared" si="0"/>
        <v>998804378</v>
      </c>
      <c r="J39" s="4"/>
      <c r="K39" s="4">
        <v>9800000</v>
      </c>
      <c r="L39" s="4"/>
      <c r="M39" s="4">
        <v>142423507800</v>
      </c>
      <c r="N39" s="4"/>
      <c r="O39" s="4">
        <v>142656471944</v>
      </c>
      <c r="P39" s="4"/>
      <c r="Q39" s="4">
        <f t="shared" si="1"/>
        <v>-232964144</v>
      </c>
    </row>
    <row r="40" spans="1:17" x14ac:dyDescent="0.45">
      <c r="A40" s="1" t="s">
        <v>59</v>
      </c>
      <c r="C40" s="4">
        <v>7500000</v>
      </c>
      <c r="D40" s="4"/>
      <c r="E40" s="4">
        <v>48012615000</v>
      </c>
      <c r="F40" s="4"/>
      <c r="G40" s="4">
        <v>48892349245</v>
      </c>
      <c r="H40" s="4"/>
      <c r="I40" s="4">
        <f t="shared" si="0"/>
        <v>-879734245</v>
      </c>
      <c r="J40" s="4"/>
      <c r="K40" s="4">
        <v>7500000</v>
      </c>
      <c r="L40" s="4"/>
      <c r="M40" s="4">
        <v>48012615000</v>
      </c>
      <c r="N40" s="4"/>
      <c r="O40" s="4">
        <v>59270231246</v>
      </c>
      <c r="P40" s="4"/>
      <c r="Q40" s="4">
        <f t="shared" si="1"/>
        <v>-11257616246</v>
      </c>
    </row>
    <row r="41" spans="1:17" x14ac:dyDescent="0.45">
      <c r="A41" s="1" t="s">
        <v>53</v>
      </c>
      <c r="C41" s="4">
        <v>45631189</v>
      </c>
      <c r="D41" s="4"/>
      <c r="E41" s="4">
        <v>86001959774</v>
      </c>
      <c r="F41" s="4"/>
      <c r="G41" s="4">
        <v>95981090128</v>
      </c>
      <c r="H41" s="4"/>
      <c r="I41" s="4">
        <f t="shared" si="0"/>
        <v>-9979130354</v>
      </c>
      <c r="J41" s="4"/>
      <c r="K41" s="4">
        <v>45631189</v>
      </c>
      <c r="L41" s="4"/>
      <c r="M41" s="4">
        <v>86001959774</v>
      </c>
      <c r="N41" s="4"/>
      <c r="O41" s="4">
        <v>93003740469</v>
      </c>
      <c r="P41" s="4"/>
      <c r="Q41" s="4">
        <f t="shared" si="1"/>
        <v>-7001780695</v>
      </c>
    </row>
    <row r="42" spans="1:17" x14ac:dyDescent="0.45">
      <c r="A42" s="1" t="s">
        <v>39</v>
      </c>
      <c r="C42" s="4">
        <v>6400000</v>
      </c>
      <c r="D42" s="4"/>
      <c r="E42" s="4">
        <v>52867555200</v>
      </c>
      <c r="F42" s="4"/>
      <c r="G42" s="4">
        <v>51649843957</v>
      </c>
      <c r="H42" s="4"/>
      <c r="I42" s="4">
        <f t="shared" si="0"/>
        <v>1217711243</v>
      </c>
      <c r="J42" s="4"/>
      <c r="K42" s="4">
        <v>6400000</v>
      </c>
      <c r="L42" s="4"/>
      <c r="M42" s="4">
        <v>52867555200</v>
      </c>
      <c r="N42" s="4"/>
      <c r="O42" s="4">
        <v>64000915206</v>
      </c>
      <c r="P42" s="4"/>
      <c r="Q42" s="4">
        <f t="shared" si="1"/>
        <v>-11133360006</v>
      </c>
    </row>
    <row r="43" spans="1:17" x14ac:dyDescent="0.45">
      <c r="A43" s="1" t="s">
        <v>36</v>
      </c>
      <c r="C43" s="4">
        <v>706652</v>
      </c>
      <c r="D43" s="4"/>
      <c r="E43" s="4">
        <v>14041923937</v>
      </c>
      <c r="F43" s="4"/>
      <c r="G43" s="4">
        <v>15037403757</v>
      </c>
      <c r="H43" s="4"/>
      <c r="I43" s="4">
        <f t="shared" si="0"/>
        <v>-995479820</v>
      </c>
      <c r="J43" s="4"/>
      <c r="K43" s="4">
        <v>706652</v>
      </c>
      <c r="L43" s="4"/>
      <c r="M43" s="4">
        <v>14041923937</v>
      </c>
      <c r="N43" s="4"/>
      <c r="O43" s="4">
        <v>14734190235</v>
      </c>
      <c r="P43" s="4"/>
      <c r="Q43" s="4">
        <f t="shared" si="1"/>
        <v>-692266298</v>
      </c>
    </row>
    <row r="44" spans="1:17" x14ac:dyDescent="0.45">
      <c r="A44" s="1" t="s">
        <v>46</v>
      </c>
      <c r="C44" s="4">
        <v>6460</v>
      </c>
      <c r="D44" s="4"/>
      <c r="E44" s="4">
        <v>138320467</v>
      </c>
      <c r="F44" s="4"/>
      <c r="G44" s="4">
        <v>158419959</v>
      </c>
      <c r="H44" s="4"/>
      <c r="I44" s="4">
        <f t="shared" si="0"/>
        <v>-20099492</v>
      </c>
      <c r="J44" s="4"/>
      <c r="K44" s="4">
        <v>6460</v>
      </c>
      <c r="L44" s="4"/>
      <c r="M44" s="4">
        <v>138320467</v>
      </c>
      <c r="N44" s="4"/>
      <c r="O44" s="4">
        <v>176198356</v>
      </c>
      <c r="P44" s="4"/>
      <c r="Q44" s="4">
        <f t="shared" si="1"/>
        <v>-37877889</v>
      </c>
    </row>
    <row r="45" spans="1:17" x14ac:dyDescent="0.45">
      <c r="A45" s="1" t="s">
        <v>35</v>
      </c>
      <c r="C45" s="4">
        <v>1350000</v>
      </c>
      <c r="D45" s="4"/>
      <c r="E45" s="4">
        <v>54470460825</v>
      </c>
      <c r="F45" s="4"/>
      <c r="G45" s="4">
        <v>57624084450</v>
      </c>
      <c r="H45" s="4"/>
      <c r="I45" s="4">
        <f t="shared" si="0"/>
        <v>-3153623625</v>
      </c>
      <c r="J45" s="4"/>
      <c r="K45" s="4">
        <v>1350000</v>
      </c>
      <c r="L45" s="4"/>
      <c r="M45" s="4">
        <v>54470460825</v>
      </c>
      <c r="N45" s="4"/>
      <c r="O45" s="4">
        <v>59566846886</v>
      </c>
      <c r="P45" s="4"/>
      <c r="Q45" s="4">
        <f t="shared" si="1"/>
        <v>-5096386061</v>
      </c>
    </row>
    <row r="46" spans="1:17" x14ac:dyDescent="0.45">
      <c r="A46" s="1" t="s">
        <v>44</v>
      </c>
      <c r="C46" s="4">
        <v>5000000</v>
      </c>
      <c r="D46" s="4"/>
      <c r="E46" s="4">
        <v>67446292500</v>
      </c>
      <c r="F46" s="4"/>
      <c r="G46" s="4">
        <v>66476202913</v>
      </c>
      <c r="H46" s="4"/>
      <c r="I46" s="4">
        <f t="shared" si="0"/>
        <v>970089587</v>
      </c>
      <c r="J46" s="4"/>
      <c r="K46" s="4">
        <v>5000000</v>
      </c>
      <c r="L46" s="4"/>
      <c r="M46" s="4">
        <v>67446292500</v>
      </c>
      <c r="N46" s="4"/>
      <c r="O46" s="4">
        <v>78328307599</v>
      </c>
      <c r="P46" s="4"/>
      <c r="Q46" s="4">
        <f t="shared" si="1"/>
        <v>-10882015099</v>
      </c>
    </row>
    <row r="47" spans="1:17" x14ac:dyDescent="0.45">
      <c r="A47" s="1" t="s">
        <v>21</v>
      </c>
      <c r="C47" s="4">
        <v>3639777</v>
      </c>
      <c r="D47" s="4"/>
      <c r="E47" s="4">
        <v>111836099302</v>
      </c>
      <c r="F47" s="4"/>
      <c r="G47" s="4">
        <v>118855252737</v>
      </c>
      <c r="H47" s="4"/>
      <c r="I47" s="4">
        <f t="shared" si="0"/>
        <v>-7019153435</v>
      </c>
      <c r="J47" s="4"/>
      <c r="K47" s="4">
        <v>3639777</v>
      </c>
      <c r="L47" s="4"/>
      <c r="M47" s="4">
        <v>111836099302</v>
      </c>
      <c r="N47" s="4"/>
      <c r="O47" s="4">
        <v>116246674984</v>
      </c>
      <c r="P47" s="4"/>
      <c r="Q47" s="4">
        <f t="shared" si="1"/>
        <v>-4410575682</v>
      </c>
    </row>
    <row r="48" spans="1:17" x14ac:dyDescent="0.45">
      <c r="A48" s="1" t="s">
        <v>58</v>
      </c>
      <c r="C48" s="4">
        <v>2375286</v>
      </c>
      <c r="D48" s="4"/>
      <c r="E48" s="4">
        <v>66159508413</v>
      </c>
      <c r="F48" s="4"/>
      <c r="G48" s="4">
        <v>64841827302</v>
      </c>
      <c r="H48" s="4"/>
      <c r="I48" s="4">
        <f t="shared" si="0"/>
        <v>1317681111</v>
      </c>
      <c r="J48" s="4"/>
      <c r="K48" s="4">
        <v>2375286</v>
      </c>
      <c r="L48" s="4"/>
      <c r="M48" s="4">
        <v>66159508413</v>
      </c>
      <c r="N48" s="4"/>
      <c r="O48" s="4">
        <v>73742702375</v>
      </c>
      <c r="P48" s="4"/>
      <c r="Q48" s="4">
        <f t="shared" si="1"/>
        <v>-7583193962</v>
      </c>
    </row>
    <row r="49" spans="1:21" x14ac:dyDescent="0.45">
      <c r="A49" s="1" t="s">
        <v>51</v>
      </c>
      <c r="C49" s="4">
        <v>9700001</v>
      </c>
      <c r="D49" s="4"/>
      <c r="E49" s="4">
        <v>97579934259</v>
      </c>
      <c r="F49" s="4"/>
      <c r="G49" s="4">
        <v>106161521845</v>
      </c>
      <c r="H49" s="4"/>
      <c r="I49" s="4">
        <f t="shared" si="0"/>
        <v>-8581587586</v>
      </c>
      <c r="J49" s="4"/>
      <c r="K49" s="4">
        <v>9700001</v>
      </c>
      <c r="L49" s="4"/>
      <c r="M49" s="4">
        <v>97579934259</v>
      </c>
      <c r="N49" s="4"/>
      <c r="O49" s="4">
        <v>96802426049</v>
      </c>
      <c r="P49" s="4"/>
      <c r="Q49" s="4">
        <f t="shared" si="1"/>
        <v>777508210</v>
      </c>
    </row>
    <row r="50" spans="1:21" x14ac:dyDescent="0.45">
      <c r="A50" s="1" t="s">
        <v>16</v>
      </c>
      <c r="C50" s="4">
        <v>6000000</v>
      </c>
      <c r="D50" s="4"/>
      <c r="E50" s="4">
        <v>17624506500</v>
      </c>
      <c r="F50" s="4"/>
      <c r="G50" s="4">
        <v>18209007900</v>
      </c>
      <c r="H50" s="4"/>
      <c r="I50" s="4">
        <f t="shared" si="0"/>
        <v>-584501400</v>
      </c>
      <c r="J50" s="4"/>
      <c r="K50" s="4">
        <v>6000000</v>
      </c>
      <c r="L50" s="4"/>
      <c r="M50" s="4">
        <v>17624506500</v>
      </c>
      <c r="N50" s="4"/>
      <c r="O50" s="4">
        <v>29165427149</v>
      </c>
      <c r="P50" s="4"/>
      <c r="Q50" s="4">
        <f t="shared" si="1"/>
        <v>-11540920649</v>
      </c>
    </row>
    <row r="51" spans="1:21" x14ac:dyDescent="0.45">
      <c r="A51" s="1" t="s">
        <v>47</v>
      </c>
      <c r="C51" s="4">
        <v>6000000</v>
      </c>
      <c r="D51" s="4"/>
      <c r="E51" s="4">
        <v>60239430000</v>
      </c>
      <c r="F51" s="4"/>
      <c r="G51" s="4">
        <v>61060190830</v>
      </c>
      <c r="H51" s="4"/>
      <c r="I51" s="4">
        <f t="shared" si="0"/>
        <v>-820760830</v>
      </c>
      <c r="J51" s="4"/>
      <c r="K51" s="4">
        <v>6000000</v>
      </c>
      <c r="L51" s="4"/>
      <c r="M51" s="4">
        <v>60239430000</v>
      </c>
      <c r="N51" s="4"/>
      <c r="O51" s="4">
        <v>79026975008</v>
      </c>
      <c r="P51" s="4"/>
      <c r="Q51" s="4">
        <f t="shared" si="1"/>
        <v>-18787545008</v>
      </c>
    </row>
    <row r="52" spans="1:21" x14ac:dyDescent="0.45">
      <c r="A52" s="1" t="s">
        <v>38</v>
      </c>
      <c r="C52" s="4">
        <v>4200000</v>
      </c>
      <c r="D52" s="4"/>
      <c r="E52" s="4">
        <v>59827893300</v>
      </c>
      <c r="F52" s="4"/>
      <c r="G52" s="4">
        <v>59911393500</v>
      </c>
      <c r="H52" s="4"/>
      <c r="I52" s="4">
        <f t="shared" si="0"/>
        <v>-83500200</v>
      </c>
      <c r="J52" s="4"/>
      <c r="K52" s="4">
        <v>4200000</v>
      </c>
      <c r="L52" s="4"/>
      <c r="M52" s="4">
        <v>59827893300</v>
      </c>
      <c r="N52" s="4"/>
      <c r="O52" s="4">
        <v>60232444653</v>
      </c>
      <c r="P52" s="4"/>
      <c r="Q52" s="4">
        <f t="shared" si="1"/>
        <v>-404551353</v>
      </c>
    </row>
    <row r="53" spans="1:21" x14ac:dyDescent="0.45">
      <c r="A53" s="1" t="s">
        <v>31</v>
      </c>
      <c r="C53" s="4">
        <v>950000</v>
      </c>
      <c r="D53" s="4"/>
      <c r="E53" s="4">
        <v>107044622167</v>
      </c>
      <c r="F53" s="4"/>
      <c r="G53" s="4">
        <v>113974459597</v>
      </c>
      <c r="H53" s="4"/>
      <c r="I53" s="4">
        <f t="shared" si="0"/>
        <v>-6929837430</v>
      </c>
      <c r="J53" s="4"/>
      <c r="K53" s="4">
        <v>950000</v>
      </c>
      <c r="L53" s="4"/>
      <c r="M53" s="4">
        <v>107044622167</v>
      </c>
      <c r="N53" s="4"/>
      <c r="O53" s="4">
        <v>85108641806</v>
      </c>
      <c r="P53" s="4"/>
      <c r="Q53" s="4">
        <f t="shared" si="1"/>
        <v>21935980361</v>
      </c>
    </row>
    <row r="54" spans="1:21" x14ac:dyDescent="0.45">
      <c r="A54" s="1" t="s">
        <v>45</v>
      </c>
      <c r="C54" s="4">
        <v>800000</v>
      </c>
      <c r="D54" s="4"/>
      <c r="E54" s="4">
        <v>12855849840</v>
      </c>
      <c r="F54" s="4"/>
      <c r="G54" s="4">
        <v>14901231234</v>
      </c>
      <c r="H54" s="4"/>
      <c r="I54" s="4">
        <f t="shared" si="0"/>
        <v>-2045381394</v>
      </c>
      <c r="J54" s="4"/>
      <c r="K54" s="4">
        <v>800000</v>
      </c>
      <c r="L54" s="4"/>
      <c r="M54" s="4">
        <v>12855849840</v>
      </c>
      <c r="N54" s="4"/>
      <c r="O54" s="4">
        <v>20926779004</v>
      </c>
      <c r="P54" s="4"/>
      <c r="Q54" s="4">
        <f t="shared" si="1"/>
        <v>-8070929164</v>
      </c>
    </row>
    <row r="55" spans="1:21" x14ac:dyDescent="0.45">
      <c r="A55" s="1" t="s">
        <v>29</v>
      </c>
      <c r="C55" s="4">
        <v>2500001</v>
      </c>
      <c r="D55" s="4"/>
      <c r="E55" s="4">
        <v>15246247973</v>
      </c>
      <c r="F55" s="4"/>
      <c r="G55" s="4">
        <v>13118980122</v>
      </c>
      <c r="H55" s="4"/>
      <c r="I55" s="4">
        <f t="shared" si="0"/>
        <v>2127267851</v>
      </c>
      <c r="J55" s="4"/>
      <c r="K55" s="4">
        <v>2500001</v>
      </c>
      <c r="L55" s="4"/>
      <c r="M55" s="4">
        <v>15246247973</v>
      </c>
      <c r="N55" s="4"/>
      <c r="O55" s="4">
        <v>14256324311</v>
      </c>
      <c r="P55" s="4"/>
      <c r="Q55" s="4">
        <f t="shared" si="1"/>
        <v>989923662</v>
      </c>
    </row>
    <row r="56" spans="1:21" x14ac:dyDescent="0.45">
      <c r="A56" s="1" t="s">
        <v>55</v>
      </c>
      <c r="C56" s="4">
        <v>4170680</v>
      </c>
      <c r="D56" s="4"/>
      <c r="E56" s="4">
        <f>67672945482+14</f>
        <v>67672945496</v>
      </c>
      <c r="F56" s="4"/>
      <c r="G56" s="4">
        <v>69015458616</v>
      </c>
      <c r="H56" s="4"/>
      <c r="I56" s="4">
        <f t="shared" si="0"/>
        <v>-1342513120</v>
      </c>
      <c r="J56" s="4"/>
      <c r="K56" s="4">
        <v>4170680</v>
      </c>
      <c r="L56" s="4"/>
      <c r="M56" s="4">
        <v>67672945482</v>
      </c>
      <c r="N56" s="4"/>
      <c r="O56" s="4">
        <v>97807161261</v>
      </c>
      <c r="P56" s="4"/>
      <c r="Q56" s="4">
        <f t="shared" si="1"/>
        <v>-30134215779</v>
      </c>
    </row>
    <row r="57" spans="1:21" x14ac:dyDescent="0.45">
      <c r="A57" s="1" t="s">
        <v>18</v>
      </c>
      <c r="C57" s="4">
        <v>0</v>
      </c>
      <c r="D57" s="4"/>
      <c r="E57" s="4">
        <v>0</v>
      </c>
      <c r="F57" s="4"/>
      <c r="G57" s="4">
        <v>0</v>
      </c>
      <c r="H57" s="4"/>
      <c r="I57" s="4">
        <f t="shared" si="0"/>
        <v>0</v>
      </c>
      <c r="J57" s="4"/>
      <c r="K57" s="4">
        <v>38137</v>
      </c>
      <c r="L57" s="4"/>
      <c r="M57" s="4">
        <v>26537059</v>
      </c>
      <c r="N57" s="4"/>
      <c r="O57" s="4">
        <v>26720136</v>
      </c>
      <c r="P57" s="4"/>
      <c r="Q57" s="4">
        <f t="shared" si="1"/>
        <v>-183077</v>
      </c>
    </row>
    <row r="58" spans="1:21" x14ac:dyDescent="0.45">
      <c r="A58" s="1" t="s">
        <v>24</v>
      </c>
      <c r="C58" s="4">
        <v>0</v>
      </c>
      <c r="D58" s="4"/>
      <c r="E58" s="4">
        <v>0</v>
      </c>
      <c r="F58" s="4"/>
      <c r="G58" s="4">
        <v>0</v>
      </c>
      <c r="H58" s="4"/>
      <c r="I58" s="4">
        <f t="shared" si="0"/>
        <v>0</v>
      </c>
      <c r="J58" s="4"/>
      <c r="K58" s="4">
        <v>25453</v>
      </c>
      <c r="L58" s="4"/>
      <c r="M58" s="4">
        <f>25301554+16</f>
        <v>25301570</v>
      </c>
      <c r="N58" s="4"/>
      <c r="O58" s="4">
        <v>25476109</v>
      </c>
      <c r="P58" s="4"/>
      <c r="Q58" s="4">
        <v>-174555</v>
      </c>
    </row>
    <row r="59" spans="1:21" x14ac:dyDescent="0.45">
      <c r="A59" s="1" t="s">
        <v>33</v>
      </c>
      <c r="C59" s="23">
        <v>0</v>
      </c>
      <c r="D59" s="23"/>
      <c r="E59" s="23">
        <v>0</v>
      </c>
      <c r="F59" s="23"/>
      <c r="G59" s="23">
        <v>8099552338</v>
      </c>
      <c r="H59" s="23"/>
      <c r="I59" s="23">
        <f>E59-G59-14</f>
        <v>-8099552352</v>
      </c>
      <c r="J59" s="23"/>
      <c r="K59" s="23">
        <v>0</v>
      </c>
      <c r="L59" s="23"/>
      <c r="M59" s="23">
        <v>0</v>
      </c>
      <c r="N59" s="23"/>
      <c r="O59" s="23">
        <v>0</v>
      </c>
      <c r="P59" s="23"/>
      <c r="Q59" s="23">
        <f t="shared" si="1"/>
        <v>0</v>
      </c>
    </row>
    <row r="60" spans="1:21" ht="19.5" thickBot="1" x14ac:dyDescent="0.5">
      <c r="C60" s="22">
        <f>SUM(C8:C59)</f>
        <v>283471516</v>
      </c>
      <c r="D60" s="27"/>
      <c r="E60" s="22">
        <f>SUM(E8:E59)</f>
        <v>2134715668511</v>
      </c>
      <c r="F60" s="27"/>
      <c r="G60" s="22">
        <f>SUM(G8:G59)</f>
        <v>2261957976470</v>
      </c>
      <c r="H60" s="27"/>
      <c r="I60" s="22">
        <f>SUM(I8:I59)</f>
        <v>-127242307973</v>
      </c>
      <c r="J60" s="27"/>
      <c r="K60" s="22">
        <f>SUM(K8:K59)</f>
        <v>283535106</v>
      </c>
      <c r="L60" s="27"/>
      <c r="M60" s="22">
        <f>SUM(M8:M59)</f>
        <v>2134767507126</v>
      </c>
      <c r="N60" s="27"/>
      <c r="O60" s="22">
        <f>SUM(O8:O59)</f>
        <v>2473468606613</v>
      </c>
      <c r="P60" s="27"/>
      <c r="Q60" s="22">
        <f>SUM(Q8:Q59)</f>
        <v>-338701099503</v>
      </c>
      <c r="R60" s="11"/>
      <c r="S60" s="11"/>
      <c r="T60" s="11"/>
      <c r="U60" s="11"/>
    </row>
    <row r="61" spans="1:21" ht="19.5" thickTop="1" x14ac:dyDescent="0.45"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4"/>
      <c r="R61" s="11"/>
      <c r="S61" s="11"/>
      <c r="T61" s="11"/>
      <c r="U61" s="11"/>
    </row>
    <row r="62" spans="1:21" x14ac:dyDescent="0.45">
      <c r="C62" s="11"/>
      <c r="D62" s="11"/>
      <c r="E62" s="14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</row>
    <row r="63" spans="1:21" x14ac:dyDescent="0.45">
      <c r="E63" s="2"/>
      <c r="I63" s="13"/>
      <c r="M63" s="2"/>
    </row>
    <row r="64" spans="1:21" x14ac:dyDescent="0.45">
      <c r="E64" s="2"/>
      <c r="M64" s="2"/>
    </row>
    <row r="65" spans="5:13" x14ac:dyDescent="0.45">
      <c r="E65" s="2"/>
      <c r="M65" s="2"/>
    </row>
    <row r="66" spans="5:13" x14ac:dyDescent="0.45">
      <c r="M66" s="2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scale="4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96"/>
  <sheetViews>
    <sheetView rightToLeft="1" view="pageBreakPreview" zoomScale="85" zoomScaleNormal="85" zoomScaleSheetLayoutView="85" workbookViewId="0">
      <selection activeCell="Q9" sqref="Q9"/>
    </sheetView>
  </sheetViews>
  <sheetFormatPr defaultRowHeight="18.75" x14ac:dyDescent="0.45"/>
  <cols>
    <col min="1" max="1" width="29.85546875" style="1" bestFit="1" customWidth="1"/>
    <col min="2" max="2" width="1" style="1" customWidth="1"/>
    <col min="3" max="3" width="12.140625" style="1" bestFit="1" customWidth="1"/>
    <col min="4" max="4" width="1" style="1" customWidth="1"/>
    <col min="5" max="5" width="17.5703125" style="1" bestFit="1" customWidth="1"/>
    <col min="6" max="6" width="1" style="1" customWidth="1"/>
    <col min="7" max="7" width="17.5703125" style="1" bestFit="1" customWidth="1"/>
    <col min="8" max="8" width="1" style="1" customWidth="1"/>
    <col min="9" max="9" width="32.42578125" style="1" bestFit="1" customWidth="1"/>
    <col min="10" max="10" width="1" style="1" customWidth="1"/>
    <col min="11" max="11" width="13.1406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" style="1" bestFit="1" customWidth="1"/>
    <col min="16" max="16" width="1" style="1" customWidth="1"/>
    <col min="17" max="17" width="3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ht="30" x14ac:dyDescent="0.45">
      <c r="A3" s="34" t="s">
        <v>96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17" ht="30" x14ac:dyDescent="0.45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6" spans="1:17" ht="30" x14ac:dyDescent="0.45">
      <c r="A6" s="32" t="s">
        <v>3</v>
      </c>
      <c r="C6" s="33" t="s">
        <v>98</v>
      </c>
      <c r="D6" s="33" t="s">
        <v>98</v>
      </c>
      <c r="E6" s="33" t="s">
        <v>98</v>
      </c>
      <c r="F6" s="33" t="s">
        <v>98</v>
      </c>
      <c r="G6" s="33" t="s">
        <v>98</v>
      </c>
      <c r="H6" s="33" t="s">
        <v>98</v>
      </c>
      <c r="I6" s="33" t="s">
        <v>98</v>
      </c>
      <c r="K6" s="33" t="s">
        <v>99</v>
      </c>
      <c r="L6" s="33" t="s">
        <v>99</v>
      </c>
      <c r="M6" s="33" t="s">
        <v>99</v>
      </c>
      <c r="N6" s="33" t="s">
        <v>99</v>
      </c>
      <c r="O6" s="33" t="s">
        <v>99</v>
      </c>
      <c r="P6" s="33" t="s">
        <v>99</v>
      </c>
      <c r="Q6" s="33" t="s">
        <v>99</v>
      </c>
    </row>
    <row r="7" spans="1:17" ht="30" x14ac:dyDescent="0.45">
      <c r="A7" s="33" t="s">
        <v>3</v>
      </c>
      <c r="C7" s="33" t="s">
        <v>7</v>
      </c>
      <c r="E7" s="33" t="s">
        <v>145</v>
      </c>
      <c r="G7" s="33" t="s">
        <v>146</v>
      </c>
      <c r="I7" s="33" t="s">
        <v>148</v>
      </c>
      <c r="K7" s="33" t="s">
        <v>7</v>
      </c>
      <c r="M7" s="33" t="s">
        <v>145</v>
      </c>
      <c r="O7" s="33" t="s">
        <v>146</v>
      </c>
      <c r="Q7" s="33" t="s">
        <v>148</v>
      </c>
    </row>
    <row r="8" spans="1:17" x14ac:dyDescent="0.45">
      <c r="A8" s="1" t="s">
        <v>51</v>
      </c>
      <c r="C8" s="4">
        <v>1500000</v>
      </c>
      <c r="D8" s="4"/>
      <c r="E8" s="4">
        <v>15317669857</v>
      </c>
      <c r="F8" s="4"/>
      <c r="G8" s="4">
        <v>14969445770</v>
      </c>
      <c r="H8" s="4"/>
      <c r="I8" s="4">
        <v>348224087</v>
      </c>
      <c r="J8" s="4"/>
      <c r="K8" s="4">
        <v>22784405</v>
      </c>
      <c r="L8" s="4"/>
      <c r="M8" s="4">
        <v>245803753645</v>
      </c>
      <c r="N8" s="4"/>
      <c r="O8" s="4">
        <v>247365904058</v>
      </c>
      <c r="P8" s="4"/>
      <c r="Q8" s="4">
        <v>-1562150413</v>
      </c>
    </row>
    <row r="9" spans="1:17" ht="17.25" customHeight="1" x14ac:dyDescent="0.45">
      <c r="A9" s="1" t="s">
        <v>33</v>
      </c>
      <c r="C9" s="4">
        <v>2178091</v>
      </c>
      <c r="D9" s="4"/>
      <c r="E9" s="4">
        <v>40705562762</v>
      </c>
      <c r="F9" s="4"/>
      <c r="G9" s="4">
        <v>38353414858</v>
      </c>
      <c r="H9" s="4"/>
      <c r="I9" s="4">
        <v>2352147904</v>
      </c>
      <c r="J9" s="4"/>
      <c r="K9" s="4">
        <v>3356182</v>
      </c>
      <c r="L9" s="4"/>
      <c r="M9" s="4">
        <v>59540798449</v>
      </c>
      <c r="N9" s="4"/>
      <c r="O9" s="4">
        <v>57188650545</v>
      </c>
      <c r="P9" s="4"/>
      <c r="Q9" s="4">
        <v>2352147904</v>
      </c>
    </row>
    <row r="10" spans="1:17" x14ac:dyDescent="0.45">
      <c r="A10" s="1" t="s">
        <v>59</v>
      </c>
      <c r="C10" s="4">
        <v>500000</v>
      </c>
      <c r="D10" s="4"/>
      <c r="E10" s="4">
        <v>3117918913</v>
      </c>
      <c r="F10" s="4"/>
      <c r="G10" s="4">
        <v>3951348755</v>
      </c>
      <c r="H10" s="4"/>
      <c r="I10" s="4">
        <v>-833429842</v>
      </c>
      <c r="J10" s="4"/>
      <c r="K10" s="4">
        <v>16681836</v>
      </c>
      <c r="L10" s="4"/>
      <c r="M10" s="4">
        <v>202151231042</v>
      </c>
      <c r="N10" s="4"/>
      <c r="O10" s="4">
        <v>259711658559</v>
      </c>
      <c r="P10" s="4"/>
      <c r="Q10" s="4">
        <v>-57560427517</v>
      </c>
    </row>
    <row r="11" spans="1:17" x14ac:dyDescent="0.45">
      <c r="A11" s="1" t="s">
        <v>36</v>
      </c>
      <c r="C11" s="4">
        <v>784975</v>
      </c>
      <c r="D11" s="4"/>
      <c r="E11" s="4">
        <v>16093415501</v>
      </c>
      <c r="F11" s="4"/>
      <c r="G11" s="4">
        <v>16367279776</v>
      </c>
      <c r="H11" s="4"/>
      <c r="I11" s="4">
        <v>-273864275</v>
      </c>
      <c r="J11" s="4"/>
      <c r="K11" s="4">
        <v>784975</v>
      </c>
      <c r="L11" s="4"/>
      <c r="M11" s="4">
        <v>16093415501</v>
      </c>
      <c r="N11" s="4"/>
      <c r="O11" s="4">
        <v>16367279776</v>
      </c>
      <c r="P11" s="4"/>
      <c r="Q11" s="4">
        <v>-273864275</v>
      </c>
    </row>
    <row r="12" spans="1:17" x14ac:dyDescent="0.45">
      <c r="A12" s="1" t="s">
        <v>45</v>
      </c>
      <c r="C12" s="4">
        <v>50986</v>
      </c>
      <c r="D12" s="4"/>
      <c r="E12" s="4">
        <v>936340483</v>
      </c>
      <c r="F12" s="4"/>
      <c r="G12" s="4">
        <v>1333715944</v>
      </c>
      <c r="H12" s="4"/>
      <c r="I12" s="4">
        <v>-397375461</v>
      </c>
      <c r="J12" s="4"/>
      <c r="K12" s="4">
        <v>50986</v>
      </c>
      <c r="L12" s="4"/>
      <c r="M12" s="4">
        <v>936340483</v>
      </c>
      <c r="N12" s="4"/>
      <c r="O12" s="4">
        <v>1333715944</v>
      </c>
      <c r="P12" s="4"/>
      <c r="Q12" s="4">
        <v>-397375461</v>
      </c>
    </row>
    <row r="13" spans="1:17" x14ac:dyDescent="0.45">
      <c r="A13" s="1" t="s">
        <v>40</v>
      </c>
      <c r="C13" s="4">
        <v>334131</v>
      </c>
      <c r="D13" s="4"/>
      <c r="E13" s="4">
        <v>2621783027</v>
      </c>
      <c r="F13" s="4"/>
      <c r="G13" s="4">
        <v>2342583068</v>
      </c>
      <c r="H13" s="4"/>
      <c r="I13" s="4">
        <v>279199959</v>
      </c>
      <c r="J13" s="4"/>
      <c r="K13" s="4">
        <v>4852179</v>
      </c>
      <c r="L13" s="4"/>
      <c r="M13" s="4">
        <v>59253662387</v>
      </c>
      <c r="N13" s="4"/>
      <c r="O13" s="4">
        <v>59088006552</v>
      </c>
      <c r="P13" s="4"/>
      <c r="Q13" s="4">
        <v>165655835</v>
      </c>
    </row>
    <row r="14" spans="1:17" x14ac:dyDescent="0.45">
      <c r="A14" s="1" t="s">
        <v>20</v>
      </c>
      <c r="C14" s="4">
        <v>1183063</v>
      </c>
      <c r="D14" s="4"/>
      <c r="E14" s="4">
        <v>8386476399</v>
      </c>
      <c r="F14" s="4"/>
      <c r="G14" s="4">
        <v>17944946834</v>
      </c>
      <c r="H14" s="4"/>
      <c r="I14" s="4">
        <v>-9558470435</v>
      </c>
      <c r="J14" s="4"/>
      <c r="K14" s="4">
        <v>20894339</v>
      </c>
      <c r="L14" s="4"/>
      <c r="M14" s="4">
        <v>354527579023</v>
      </c>
      <c r="N14" s="4"/>
      <c r="O14" s="4">
        <v>424293513111</v>
      </c>
      <c r="P14" s="4"/>
      <c r="Q14" s="4">
        <v>-69765934088</v>
      </c>
    </row>
    <row r="15" spans="1:17" x14ac:dyDescent="0.45">
      <c r="A15" s="1" t="s">
        <v>47</v>
      </c>
      <c r="C15" s="4">
        <v>951664</v>
      </c>
      <c r="D15" s="4"/>
      <c r="E15" s="4">
        <v>9674405773</v>
      </c>
      <c r="F15" s="4"/>
      <c r="G15" s="4">
        <v>12534521201</v>
      </c>
      <c r="H15" s="4"/>
      <c r="I15" s="4">
        <v>-2860115428</v>
      </c>
      <c r="J15" s="4"/>
      <c r="K15" s="4">
        <v>6951664</v>
      </c>
      <c r="L15" s="4"/>
      <c r="M15" s="4">
        <v>81608707968</v>
      </c>
      <c r="N15" s="4"/>
      <c r="O15" s="4">
        <v>91561496181</v>
      </c>
      <c r="P15" s="4"/>
      <c r="Q15" s="4">
        <v>-9952788213</v>
      </c>
    </row>
    <row r="16" spans="1:17" x14ac:dyDescent="0.45">
      <c r="A16" s="1" t="s">
        <v>31</v>
      </c>
      <c r="C16" s="4">
        <v>470000</v>
      </c>
      <c r="D16" s="4"/>
      <c r="E16" s="4">
        <v>51856706598</v>
      </c>
      <c r="F16" s="4"/>
      <c r="G16" s="4">
        <v>42106380677</v>
      </c>
      <c r="H16" s="4"/>
      <c r="I16" s="4">
        <v>9750325921</v>
      </c>
      <c r="J16" s="4"/>
      <c r="K16" s="4">
        <v>521208</v>
      </c>
      <c r="L16" s="4"/>
      <c r="M16" s="4">
        <v>57312054862</v>
      </c>
      <c r="N16" s="4"/>
      <c r="O16" s="4">
        <v>46694005230</v>
      </c>
      <c r="P16" s="4"/>
      <c r="Q16" s="4">
        <v>10618049632</v>
      </c>
    </row>
    <row r="17" spans="1:17" x14ac:dyDescent="0.45">
      <c r="A17" s="1" t="s">
        <v>44</v>
      </c>
      <c r="C17" s="4">
        <v>140507</v>
      </c>
      <c r="D17" s="4"/>
      <c r="E17" s="4">
        <v>1812897156</v>
      </c>
      <c r="F17" s="4"/>
      <c r="G17" s="4">
        <v>2201135103</v>
      </c>
      <c r="H17" s="4"/>
      <c r="I17" s="4">
        <v>-388237947</v>
      </c>
      <c r="J17" s="4"/>
      <c r="K17" s="4">
        <v>140507</v>
      </c>
      <c r="L17" s="4"/>
      <c r="M17" s="4">
        <v>1812897156</v>
      </c>
      <c r="N17" s="4"/>
      <c r="O17" s="4">
        <v>2201135103</v>
      </c>
      <c r="P17" s="4"/>
      <c r="Q17" s="4">
        <v>-388237947</v>
      </c>
    </row>
    <row r="18" spans="1:17" x14ac:dyDescent="0.45">
      <c r="A18" s="1" t="s">
        <v>55</v>
      </c>
      <c r="C18" s="4">
        <v>127690</v>
      </c>
      <c r="D18" s="4"/>
      <c r="E18" s="4">
        <v>17972333694</v>
      </c>
      <c r="F18" s="4"/>
      <c r="G18" s="4">
        <v>23955798910</v>
      </c>
      <c r="H18" s="4"/>
      <c r="I18" s="4">
        <v>-5983465216</v>
      </c>
      <c r="J18" s="4"/>
      <c r="K18" s="4">
        <v>492690</v>
      </c>
      <c r="L18" s="4"/>
      <c r="M18" s="4">
        <v>80380873558</v>
      </c>
      <c r="N18" s="4"/>
      <c r="O18" s="4">
        <v>92433100189</v>
      </c>
      <c r="P18" s="4"/>
      <c r="Q18" s="4">
        <v>-12052226631</v>
      </c>
    </row>
    <row r="19" spans="1:17" x14ac:dyDescent="0.45">
      <c r="A19" s="1" t="s">
        <v>58</v>
      </c>
      <c r="C19" s="4">
        <v>700000</v>
      </c>
      <c r="D19" s="4"/>
      <c r="E19" s="4">
        <v>19072377116</v>
      </c>
      <c r="F19" s="4"/>
      <c r="G19" s="4">
        <v>21732074225</v>
      </c>
      <c r="H19" s="4"/>
      <c r="I19" s="4">
        <v>-2659697109</v>
      </c>
      <c r="J19" s="4"/>
      <c r="K19" s="4">
        <v>700000</v>
      </c>
      <c r="L19" s="4"/>
      <c r="M19" s="4">
        <v>19072377116</v>
      </c>
      <c r="N19" s="4"/>
      <c r="O19" s="4">
        <v>21732074225</v>
      </c>
      <c r="P19" s="4"/>
      <c r="Q19" s="4">
        <v>-2659697109</v>
      </c>
    </row>
    <row r="20" spans="1:17" x14ac:dyDescent="0.45">
      <c r="A20" s="1" t="s">
        <v>43</v>
      </c>
      <c r="C20" s="4">
        <v>200000</v>
      </c>
      <c r="D20" s="4"/>
      <c r="E20" s="4">
        <v>2882745015</v>
      </c>
      <c r="F20" s="4"/>
      <c r="G20" s="4">
        <v>2911356578</v>
      </c>
      <c r="H20" s="4"/>
      <c r="I20" s="4">
        <v>-28611563</v>
      </c>
      <c r="J20" s="4"/>
      <c r="K20" s="4">
        <v>7050000</v>
      </c>
      <c r="L20" s="4"/>
      <c r="M20" s="4">
        <v>110740766083</v>
      </c>
      <c r="N20" s="4"/>
      <c r="O20" s="4">
        <v>102625319127</v>
      </c>
      <c r="P20" s="4"/>
      <c r="Q20" s="4">
        <v>8115446956</v>
      </c>
    </row>
    <row r="21" spans="1:17" x14ac:dyDescent="0.45">
      <c r="A21" s="1" t="s">
        <v>39</v>
      </c>
      <c r="C21" s="4">
        <v>700000</v>
      </c>
      <c r="D21" s="4"/>
      <c r="E21" s="4">
        <v>5701991615</v>
      </c>
      <c r="F21" s="4"/>
      <c r="G21" s="4">
        <v>7000100093</v>
      </c>
      <c r="H21" s="4"/>
      <c r="I21" s="4">
        <v>-1298108478</v>
      </c>
      <c r="J21" s="4"/>
      <c r="K21" s="4">
        <v>1300000</v>
      </c>
      <c r="L21" s="4"/>
      <c r="M21" s="4">
        <v>10457526840</v>
      </c>
      <c r="N21" s="4"/>
      <c r="O21" s="4">
        <v>13000185894</v>
      </c>
      <c r="P21" s="4"/>
      <c r="Q21" s="4">
        <v>-2542659054</v>
      </c>
    </row>
    <row r="22" spans="1:17" x14ac:dyDescent="0.45">
      <c r="A22" s="1" t="s">
        <v>25</v>
      </c>
      <c r="C22" s="4">
        <v>1510381</v>
      </c>
      <c r="D22" s="4"/>
      <c r="E22" s="4">
        <f>8558253226+1</f>
        <v>8558253227</v>
      </c>
      <c r="F22" s="4"/>
      <c r="G22" s="4">
        <f>7700851732-45</f>
        <v>7700851687</v>
      </c>
      <c r="H22" s="4"/>
      <c r="I22" s="4">
        <f>857401494+46</f>
        <v>857401540</v>
      </c>
      <c r="J22" s="4"/>
      <c r="K22" s="4">
        <v>1510381</v>
      </c>
      <c r="L22" s="4"/>
      <c r="M22" s="4">
        <v>8558253226</v>
      </c>
      <c r="N22" s="4"/>
      <c r="O22" s="4">
        <v>7700851732</v>
      </c>
      <c r="P22" s="4"/>
      <c r="Q22" s="4">
        <v>857401494</v>
      </c>
    </row>
    <row r="23" spans="1:17" x14ac:dyDescent="0.45">
      <c r="A23" s="1" t="s">
        <v>149</v>
      </c>
      <c r="C23" s="4">
        <v>0</v>
      </c>
      <c r="D23" s="4"/>
      <c r="E23" s="4">
        <v>0</v>
      </c>
      <c r="F23" s="4"/>
      <c r="G23" s="4">
        <v>0</v>
      </c>
      <c r="H23" s="4"/>
      <c r="I23" s="4">
        <v>0</v>
      </c>
      <c r="J23" s="4"/>
      <c r="K23" s="4">
        <v>11327</v>
      </c>
      <c r="L23" s="4"/>
      <c r="M23" s="4">
        <v>655296156</v>
      </c>
      <c r="N23" s="4"/>
      <c r="O23" s="4">
        <v>368461758</v>
      </c>
      <c r="P23" s="4"/>
      <c r="Q23" s="4">
        <v>286834398</v>
      </c>
    </row>
    <row r="24" spans="1:17" x14ac:dyDescent="0.45">
      <c r="A24" s="1" t="s">
        <v>150</v>
      </c>
      <c r="C24" s="4">
        <v>0</v>
      </c>
      <c r="D24" s="4"/>
      <c r="E24" s="4">
        <v>0</v>
      </c>
      <c r="F24" s="4"/>
      <c r="G24" s="4">
        <v>0</v>
      </c>
      <c r="H24" s="4"/>
      <c r="I24" s="4">
        <v>0</v>
      </c>
      <c r="J24" s="4"/>
      <c r="K24" s="4">
        <v>224</v>
      </c>
      <c r="L24" s="4"/>
      <c r="M24" s="4">
        <v>8285448</v>
      </c>
      <c r="N24" s="4"/>
      <c r="O24" s="4">
        <v>7006496</v>
      </c>
      <c r="P24" s="4"/>
      <c r="Q24" s="4">
        <v>1278952</v>
      </c>
    </row>
    <row r="25" spans="1:17" x14ac:dyDescent="0.45">
      <c r="A25" s="1" t="s">
        <v>63</v>
      </c>
      <c r="C25" s="4">
        <v>0</v>
      </c>
      <c r="D25" s="4"/>
      <c r="E25" s="4">
        <v>0</v>
      </c>
      <c r="F25" s="4"/>
      <c r="G25" s="4">
        <v>0</v>
      </c>
      <c r="H25" s="4"/>
      <c r="I25" s="4">
        <v>0</v>
      </c>
      <c r="J25" s="4"/>
      <c r="K25" s="4">
        <v>1178091</v>
      </c>
      <c r="L25" s="4"/>
      <c r="M25" s="4">
        <v>20013409908</v>
      </c>
      <c r="N25" s="4"/>
      <c r="O25" s="4">
        <v>20013326687</v>
      </c>
      <c r="P25" s="4"/>
      <c r="Q25" s="4">
        <v>83221</v>
      </c>
    </row>
    <row r="26" spans="1:17" x14ac:dyDescent="0.45">
      <c r="A26" s="1" t="s">
        <v>113</v>
      </c>
      <c r="C26" s="4">
        <v>0</v>
      </c>
      <c r="D26" s="4"/>
      <c r="E26" s="4">
        <v>0</v>
      </c>
      <c r="F26" s="4"/>
      <c r="G26" s="4">
        <v>0</v>
      </c>
      <c r="H26" s="4"/>
      <c r="I26" s="4">
        <v>0</v>
      </c>
      <c r="J26" s="4"/>
      <c r="K26" s="4">
        <v>2602328</v>
      </c>
      <c r="L26" s="4"/>
      <c r="M26" s="4">
        <v>21468072939</v>
      </c>
      <c r="N26" s="4"/>
      <c r="O26" s="4">
        <v>34896527561</v>
      </c>
      <c r="P26" s="4"/>
      <c r="Q26" s="4">
        <v>-13428454622</v>
      </c>
    </row>
    <row r="27" spans="1:17" x14ac:dyDescent="0.45">
      <c r="A27" s="1" t="s">
        <v>30</v>
      </c>
      <c r="C27" s="4">
        <v>0</v>
      </c>
      <c r="D27" s="4"/>
      <c r="E27" s="4">
        <v>0</v>
      </c>
      <c r="F27" s="4"/>
      <c r="G27" s="4">
        <v>0</v>
      </c>
      <c r="H27" s="4"/>
      <c r="I27" s="4">
        <v>0</v>
      </c>
      <c r="J27" s="4"/>
      <c r="K27" s="4">
        <v>21716</v>
      </c>
      <c r="L27" s="4"/>
      <c r="M27" s="4">
        <v>327126219</v>
      </c>
      <c r="N27" s="4"/>
      <c r="O27" s="4">
        <v>170451628</v>
      </c>
      <c r="P27" s="4"/>
      <c r="Q27" s="4">
        <v>156674591</v>
      </c>
    </row>
    <row r="28" spans="1:17" x14ac:dyDescent="0.45">
      <c r="A28" s="1" t="s">
        <v>151</v>
      </c>
      <c r="C28" s="4">
        <v>0</v>
      </c>
      <c r="D28" s="4"/>
      <c r="E28" s="4">
        <v>0</v>
      </c>
      <c r="F28" s="4"/>
      <c r="G28" s="4">
        <v>0</v>
      </c>
      <c r="H28" s="4"/>
      <c r="I28" s="4">
        <v>0</v>
      </c>
      <c r="J28" s="4"/>
      <c r="K28" s="4">
        <v>1500000</v>
      </c>
      <c r="L28" s="4"/>
      <c r="M28" s="4">
        <v>28506458544</v>
      </c>
      <c r="N28" s="4"/>
      <c r="O28" s="4">
        <v>20856425975</v>
      </c>
      <c r="P28" s="4"/>
      <c r="Q28" s="4">
        <v>7650032569</v>
      </c>
    </row>
    <row r="29" spans="1:17" x14ac:dyDescent="0.45">
      <c r="A29" s="1" t="s">
        <v>21</v>
      </c>
      <c r="C29" s="4">
        <v>0</v>
      </c>
      <c r="D29" s="4"/>
      <c r="E29" s="4">
        <v>0</v>
      </c>
      <c r="F29" s="4"/>
      <c r="G29" s="4">
        <v>0</v>
      </c>
      <c r="H29" s="4"/>
      <c r="I29" s="4">
        <v>0</v>
      </c>
      <c r="J29" s="4"/>
      <c r="K29" s="4">
        <v>1000000</v>
      </c>
      <c r="L29" s="4"/>
      <c r="M29" s="4">
        <v>27671363757</v>
      </c>
      <c r="N29" s="4"/>
      <c r="O29" s="4">
        <v>28386317969</v>
      </c>
      <c r="P29" s="4"/>
      <c r="Q29" s="4">
        <v>-714954212</v>
      </c>
    </row>
    <row r="30" spans="1:17" x14ac:dyDescent="0.45">
      <c r="A30" s="1" t="s">
        <v>152</v>
      </c>
      <c r="C30" s="4">
        <v>0</v>
      </c>
      <c r="D30" s="4"/>
      <c r="E30" s="4">
        <v>0</v>
      </c>
      <c r="F30" s="4"/>
      <c r="G30" s="4">
        <v>0</v>
      </c>
      <c r="H30" s="4"/>
      <c r="I30" s="4">
        <v>0</v>
      </c>
      <c r="J30" s="4"/>
      <c r="K30" s="4">
        <v>1000000</v>
      </c>
      <c r="L30" s="4"/>
      <c r="M30" s="4">
        <v>107031470682</v>
      </c>
      <c r="N30" s="4"/>
      <c r="O30" s="4">
        <v>114095070900</v>
      </c>
      <c r="P30" s="4"/>
      <c r="Q30" s="4">
        <v>-7063600218</v>
      </c>
    </row>
    <row r="31" spans="1:17" x14ac:dyDescent="0.45">
      <c r="A31" s="1" t="s">
        <v>153</v>
      </c>
      <c r="C31" s="4">
        <v>0</v>
      </c>
      <c r="D31" s="4"/>
      <c r="E31" s="4">
        <v>0</v>
      </c>
      <c r="F31" s="4"/>
      <c r="G31" s="4">
        <v>0</v>
      </c>
      <c r="H31" s="4"/>
      <c r="I31" s="4">
        <v>0</v>
      </c>
      <c r="J31" s="4"/>
      <c r="K31" s="4">
        <v>2000000</v>
      </c>
      <c r="L31" s="4"/>
      <c r="M31" s="4">
        <v>48880214817</v>
      </c>
      <c r="N31" s="4"/>
      <c r="O31" s="4">
        <v>46242873494</v>
      </c>
      <c r="P31" s="4"/>
      <c r="Q31" s="4">
        <v>2637341323</v>
      </c>
    </row>
    <row r="32" spans="1:17" x14ac:dyDescent="0.45">
      <c r="A32" s="1" t="s">
        <v>154</v>
      </c>
      <c r="C32" s="4">
        <v>0</v>
      </c>
      <c r="D32" s="4"/>
      <c r="E32" s="4">
        <v>0</v>
      </c>
      <c r="F32" s="4"/>
      <c r="G32" s="4">
        <v>0</v>
      </c>
      <c r="H32" s="4"/>
      <c r="I32" s="4">
        <v>0</v>
      </c>
      <c r="J32" s="4"/>
      <c r="K32" s="4">
        <v>596700</v>
      </c>
      <c r="L32" s="4"/>
      <c r="M32" s="4">
        <v>27368031956</v>
      </c>
      <c r="N32" s="4"/>
      <c r="O32" s="4">
        <v>25325521967</v>
      </c>
      <c r="P32" s="4"/>
      <c r="Q32" s="4">
        <v>2042509989</v>
      </c>
    </row>
    <row r="33" spans="1:17" x14ac:dyDescent="0.45">
      <c r="A33" s="1" t="s">
        <v>56</v>
      </c>
      <c r="C33" s="4">
        <v>0</v>
      </c>
      <c r="D33" s="4"/>
      <c r="E33" s="4">
        <v>0</v>
      </c>
      <c r="F33" s="4"/>
      <c r="G33" s="4">
        <v>0</v>
      </c>
      <c r="H33" s="4"/>
      <c r="I33" s="4">
        <v>0</v>
      </c>
      <c r="J33" s="4"/>
      <c r="K33" s="4">
        <v>5813390</v>
      </c>
      <c r="L33" s="4"/>
      <c r="M33" s="4">
        <v>100709488656</v>
      </c>
      <c r="N33" s="4"/>
      <c r="O33" s="4">
        <v>93767839202</v>
      </c>
      <c r="P33" s="4"/>
      <c r="Q33" s="4">
        <v>6941649454</v>
      </c>
    </row>
    <row r="34" spans="1:17" x14ac:dyDescent="0.45">
      <c r="A34" s="1" t="s">
        <v>29</v>
      </c>
      <c r="C34" s="4">
        <v>0</v>
      </c>
      <c r="D34" s="4"/>
      <c r="E34" s="4">
        <v>0</v>
      </c>
      <c r="F34" s="4"/>
      <c r="G34" s="4">
        <v>0</v>
      </c>
      <c r="H34" s="4"/>
      <c r="I34" s="4">
        <v>0</v>
      </c>
      <c r="J34" s="4"/>
      <c r="K34" s="4">
        <v>3279122</v>
      </c>
      <c r="L34" s="4"/>
      <c r="M34" s="4">
        <v>22918770549</v>
      </c>
      <c r="N34" s="4"/>
      <c r="O34" s="4">
        <v>22896197915</v>
      </c>
      <c r="P34" s="4"/>
      <c r="Q34" s="4">
        <v>22572634</v>
      </c>
    </row>
    <row r="35" spans="1:17" x14ac:dyDescent="0.45">
      <c r="A35" s="1" t="s">
        <v>49</v>
      </c>
      <c r="C35" s="4">
        <v>0</v>
      </c>
      <c r="D35" s="4"/>
      <c r="E35" s="4">
        <v>0</v>
      </c>
      <c r="F35" s="4"/>
      <c r="G35" s="4">
        <v>0</v>
      </c>
      <c r="H35" s="4"/>
      <c r="I35" s="4">
        <v>0</v>
      </c>
      <c r="J35" s="4"/>
      <c r="K35" s="4">
        <v>265589</v>
      </c>
      <c r="L35" s="4"/>
      <c r="M35" s="4">
        <v>10191287070</v>
      </c>
      <c r="N35" s="4"/>
      <c r="O35" s="4">
        <v>7961772221</v>
      </c>
      <c r="P35" s="4"/>
      <c r="Q35" s="4">
        <v>2229514849</v>
      </c>
    </row>
    <row r="36" spans="1:17" x14ac:dyDescent="0.45">
      <c r="A36" s="1" t="s">
        <v>155</v>
      </c>
      <c r="C36" s="4">
        <v>0</v>
      </c>
      <c r="D36" s="4"/>
      <c r="E36" s="4">
        <v>0</v>
      </c>
      <c r="F36" s="4"/>
      <c r="G36" s="4">
        <v>0</v>
      </c>
      <c r="H36" s="4"/>
      <c r="I36" s="4">
        <v>0</v>
      </c>
      <c r="J36" s="4"/>
      <c r="K36" s="4">
        <v>266955</v>
      </c>
      <c r="L36" s="4"/>
      <c r="M36" s="4">
        <v>4170767139</v>
      </c>
      <c r="N36" s="4"/>
      <c r="O36" s="4">
        <v>4416193218</v>
      </c>
      <c r="P36" s="4"/>
      <c r="Q36" s="4">
        <v>-245426079</v>
      </c>
    </row>
    <row r="37" spans="1:17" x14ac:dyDescent="0.45">
      <c r="A37" s="1" t="s">
        <v>156</v>
      </c>
      <c r="C37" s="4">
        <v>0</v>
      </c>
      <c r="D37" s="4"/>
      <c r="E37" s="4">
        <v>0</v>
      </c>
      <c r="F37" s="4"/>
      <c r="G37" s="4">
        <v>0</v>
      </c>
      <c r="H37" s="4"/>
      <c r="I37" s="4">
        <v>0</v>
      </c>
      <c r="J37" s="4"/>
      <c r="K37" s="4">
        <v>161369</v>
      </c>
      <c r="L37" s="4"/>
      <c r="M37" s="4">
        <v>1789007547</v>
      </c>
      <c r="N37" s="4"/>
      <c r="O37" s="4">
        <v>2853649396</v>
      </c>
      <c r="P37" s="4"/>
      <c r="Q37" s="4">
        <v>-1064641849</v>
      </c>
    </row>
    <row r="38" spans="1:17" x14ac:dyDescent="0.45">
      <c r="A38" s="1" t="s">
        <v>157</v>
      </c>
      <c r="C38" s="4">
        <v>0</v>
      </c>
      <c r="D38" s="4"/>
      <c r="E38" s="4">
        <v>0</v>
      </c>
      <c r="F38" s="4"/>
      <c r="G38" s="4">
        <v>0</v>
      </c>
      <c r="H38" s="4"/>
      <c r="I38" s="4">
        <v>0</v>
      </c>
      <c r="J38" s="4"/>
      <c r="K38" s="4">
        <v>3762444</v>
      </c>
      <c r="L38" s="4"/>
      <c r="M38" s="4">
        <v>193628940084</v>
      </c>
      <c r="N38" s="4"/>
      <c r="O38" s="4">
        <v>216885932001</v>
      </c>
      <c r="P38" s="4"/>
      <c r="Q38" s="4">
        <v>-23256991917</v>
      </c>
    </row>
    <row r="39" spans="1:17" x14ac:dyDescent="0.45">
      <c r="A39" s="1" t="s">
        <v>128</v>
      </c>
      <c r="C39" s="4">
        <v>0</v>
      </c>
      <c r="D39" s="4"/>
      <c r="E39" s="4">
        <v>0</v>
      </c>
      <c r="F39" s="4"/>
      <c r="G39" s="4">
        <v>0</v>
      </c>
      <c r="H39" s="4"/>
      <c r="I39" s="4">
        <v>0</v>
      </c>
      <c r="J39" s="4"/>
      <c r="K39" s="4">
        <v>1073107</v>
      </c>
      <c r="L39" s="4"/>
      <c r="M39" s="4">
        <v>20590887140</v>
      </c>
      <c r="N39" s="4"/>
      <c r="O39" s="4">
        <v>20050634419</v>
      </c>
      <c r="P39" s="4"/>
      <c r="Q39" s="4">
        <v>540252721</v>
      </c>
    </row>
    <row r="40" spans="1:17" x14ac:dyDescent="0.45">
      <c r="A40" s="1" t="s">
        <v>158</v>
      </c>
      <c r="C40" s="4">
        <v>0</v>
      </c>
      <c r="D40" s="4"/>
      <c r="E40" s="4">
        <v>0</v>
      </c>
      <c r="F40" s="4"/>
      <c r="G40" s="4">
        <v>0</v>
      </c>
      <c r="H40" s="4"/>
      <c r="I40" s="4">
        <v>0</v>
      </c>
      <c r="J40" s="4"/>
      <c r="K40" s="4">
        <v>1659932</v>
      </c>
      <c r="L40" s="4"/>
      <c r="M40" s="4">
        <v>7216503033</v>
      </c>
      <c r="N40" s="4"/>
      <c r="O40" s="4">
        <v>4969462455</v>
      </c>
      <c r="P40" s="4"/>
      <c r="Q40" s="4">
        <v>2247040578</v>
      </c>
    </row>
    <row r="41" spans="1:17" x14ac:dyDescent="0.45">
      <c r="A41" s="1" t="s">
        <v>159</v>
      </c>
      <c r="C41" s="4">
        <v>0</v>
      </c>
      <c r="D41" s="4"/>
      <c r="E41" s="4">
        <v>0</v>
      </c>
      <c r="F41" s="4"/>
      <c r="G41" s="4">
        <v>0</v>
      </c>
      <c r="H41" s="4"/>
      <c r="I41" s="4">
        <v>0</v>
      </c>
      <c r="J41" s="4"/>
      <c r="K41" s="4">
        <v>552821</v>
      </c>
      <c r="L41" s="4"/>
      <c r="M41" s="4">
        <v>2787576778</v>
      </c>
      <c r="N41" s="4"/>
      <c r="O41" s="4">
        <v>5899152891</v>
      </c>
      <c r="P41" s="4"/>
      <c r="Q41" s="4">
        <v>-3111576113</v>
      </c>
    </row>
    <row r="42" spans="1:17" x14ac:dyDescent="0.45">
      <c r="A42" s="1" t="s">
        <v>160</v>
      </c>
      <c r="C42" s="4">
        <v>0</v>
      </c>
      <c r="D42" s="4"/>
      <c r="E42" s="4">
        <v>0</v>
      </c>
      <c r="F42" s="4"/>
      <c r="G42" s="4">
        <v>0</v>
      </c>
      <c r="H42" s="4"/>
      <c r="I42" s="4">
        <v>0</v>
      </c>
      <c r="J42" s="4"/>
      <c r="K42" s="4">
        <v>30240</v>
      </c>
      <c r="L42" s="4"/>
      <c r="M42" s="4">
        <v>306790082</v>
      </c>
      <c r="N42" s="4"/>
      <c r="O42" s="4">
        <v>152033438</v>
      </c>
      <c r="P42" s="4"/>
      <c r="Q42" s="4">
        <v>154756644</v>
      </c>
    </row>
    <row r="43" spans="1:17" x14ac:dyDescent="0.45">
      <c r="A43" s="1" t="s">
        <v>161</v>
      </c>
      <c r="C43" s="4">
        <v>0</v>
      </c>
      <c r="D43" s="4"/>
      <c r="E43" s="4">
        <v>0</v>
      </c>
      <c r="F43" s="4"/>
      <c r="G43" s="4">
        <v>0</v>
      </c>
      <c r="H43" s="4"/>
      <c r="I43" s="4">
        <v>0</v>
      </c>
      <c r="J43" s="4"/>
      <c r="K43" s="4">
        <v>63000</v>
      </c>
      <c r="L43" s="4"/>
      <c r="M43" s="4">
        <v>287449445</v>
      </c>
      <c r="N43" s="4"/>
      <c r="O43" s="4">
        <v>119934799</v>
      </c>
      <c r="P43" s="4"/>
      <c r="Q43" s="4">
        <v>167514646</v>
      </c>
    </row>
    <row r="44" spans="1:17" x14ac:dyDescent="0.45">
      <c r="A44" s="1" t="s">
        <v>162</v>
      </c>
      <c r="C44" s="4">
        <v>0</v>
      </c>
      <c r="D44" s="4"/>
      <c r="E44" s="4">
        <v>0</v>
      </c>
      <c r="F44" s="4"/>
      <c r="G44" s="4">
        <v>0</v>
      </c>
      <c r="H44" s="4"/>
      <c r="I44" s="4">
        <v>0</v>
      </c>
      <c r="J44" s="4"/>
      <c r="K44" s="4">
        <v>86940</v>
      </c>
      <c r="L44" s="4"/>
      <c r="M44" s="4">
        <v>1373256832</v>
      </c>
      <c r="N44" s="4"/>
      <c r="O44" s="4">
        <v>1528385573</v>
      </c>
      <c r="P44" s="4"/>
      <c r="Q44" s="4">
        <v>-155128741</v>
      </c>
    </row>
    <row r="45" spans="1:17" x14ac:dyDescent="0.45">
      <c r="A45" s="1" t="s">
        <v>143</v>
      </c>
      <c r="C45" s="4">
        <v>0</v>
      </c>
      <c r="D45" s="4"/>
      <c r="E45" s="4">
        <v>0</v>
      </c>
      <c r="F45" s="4"/>
      <c r="G45" s="4">
        <v>0</v>
      </c>
      <c r="H45" s="4"/>
      <c r="I45" s="4">
        <v>0</v>
      </c>
      <c r="J45" s="4"/>
      <c r="K45" s="4">
        <v>276655</v>
      </c>
      <c r="L45" s="4"/>
      <c r="M45" s="4">
        <v>1304477219</v>
      </c>
      <c r="N45" s="4"/>
      <c r="O45" s="4">
        <v>609482472</v>
      </c>
      <c r="P45" s="4"/>
      <c r="Q45" s="4">
        <v>694994747</v>
      </c>
    </row>
    <row r="46" spans="1:17" x14ac:dyDescent="0.45">
      <c r="A46" s="1" t="s">
        <v>163</v>
      </c>
      <c r="C46" s="4">
        <v>0</v>
      </c>
      <c r="D46" s="4"/>
      <c r="E46" s="4">
        <v>0</v>
      </c>
      <c r="F46" s="4"/>
      <c r="G46" s="4">
        <v>0</v>
      </c>
      <c r="H46" s="4"/>
      <c r="I46" s="4">
        <v>0</v>
      </c>
      <c r="J46" s="4"/>
      <c r="K46" s="4">
        <v>259270</v>
      </c>
      <c r="L46" s="4"/>
      <c r="M46" s="4">
        <v>1122991893</v>
      </c>
      <c r="N46" s="4"/>
      <c r="O46" s="4">
        <v>1108110263</v>
      </c>
      <c r="P46" s="4"/>
      <c r="Q46" s="4">
        <v>14881630</v>
      </c>
    </row>
    <row r="47" spans="1:17" x14ac:dyDescent="0.45">
      <c r="A47" s="1" t="s">
        <v>164</v>
      </c>
      <c r="C47" s="4">
        <v>0</v>
      </c>
      <c r="D47" s="4"/>
      <c r="E47" s="4">
        <v>0</v>
      </c>
      <c r="F47" s="4"/>
      <c r="G47" s="4">
        <v>0</v>
      </c>
      <c r="H47" s="4"/>
      <c r="I47" s="4">
        <v>0</v>
      </c>
      <c r="J47" s="4"/>
      <c r="K47" s="4">
        <v>2000000</v>
      </c>
      <c r="L47" s="4"/>
      <c r="M47" s="4">
        <v>55635989433</v>
      </c>
      <c r="N47" s="4"/>
      <c r="O47" s="4">
        <v>49676654700</v>
      </c>
      <c r="P47" s="4"/>
      <c r="Q47" s="4">
        <v>5959334733</v>
      </c>
    </row>
    <row r="48" spans="1:17" x14ac:dyDescent="0.45">
      <c r="A48" s="1" t="s">
        <v>165</v>
      </c>
      <c r="C48" s="4">
        <v>0</v>
      </c>
      <c r="D48" s="4"/>
      <c r="E48" s="4">
        <v>0</v>
      </c>
      <c r="F48" s="4"/>
      <c r="G48" s="4">
        <v>0</v>
      </c>
      <c r="H48" s="4"/>
      <c r="I48" s="4">
        <v>0</v>
      </c>
      <c r="J48" s="4"/>
      <c r="K48" s="4">
        <v>1000000</v>
      </c>
      <c r="L48" s="4"/>
      <c r="M48" s="4">
        <v>10986937585</v>
      </c>
      <c r="N48" s="4"/>
      <c r="O48" s="4">
        <v>10000000000</v>
      </c>
      <c r="P48" s="4"/>
      <c r="Q48" s="4">
        <v>986937585</v>
      </c>
    </row>
    <row r="49" spans="1:17" x14ac:dyDescent="0.45">
      <c r="A49" s="1" t="s">
        <v>141</v>
      </c>
      <c r="C49" s="4">
        <v>0</v>
      </c>
      <c r="D49" s="4"/>
      <c r="E49" s="4">
        <v>0</v>
      </c>
      <c r="F49" s="4"/>
      <c r="G49" s="4">
        <v>0</v>
      </c>
      <c r="H49" s="4"/>
      <c r="I49" s="4">
        <v>0</v>
      </c>
      <c r="J49" s="4"/>
      <c r="K49" s="4">
        <v>85464</v>
      </c>
      <c r="L49" s="4"/>
      <c r="M49" s="4">
        <v>4655703004</v>
      </c>
      <c r="N49" s="4"/>
      <c r="O49" s="4">
        <v>1796494983</v>
      </c>
      <c r="P49" s="4"/>
      <c r="Q49" s="4">
        <v>2859208021</v>
      </c>
    </row>
    <row r="50" spans="1:17" x14ac:dyDescent="0.45">
      <c r="A50" s="1" t="s">
        <v>166</v>
      </c>
      <c r="C50" s="4">
        <v>0</v>
      </c>
      <c r="D50" s="4"/>
      <c r="E50" s="4">
        <v>0</v>
      </c>
      <c r="F50" s="4"/>
      <c r="G50" s="4">
        <v>0</v>
      </c>
      <c r="H50" s="4"/>
      <c r="I50" s="4">
        <v>0</v>
      </c>
      <c r="J50" s="4"/>
      <c r="K50" s="4">
        <v>215684</v>
      </c>
      <c r="L50" s="4"/>
      <c r="M50" s="4">
        <v>9894057423</v>
      </c>
      <c r="N50" s="4"/>
      <c r="O50" s="4">
        <v>11903525764</v>
      </c>
      <c r="P50" s="4"/>
      <c r="Q50" s="4">
        <v>-2009468341</v>
      </c>
    </row>
    <row r="51" spans="1:17" x14ac:dyDescent="0.45">
      <c r="A51" s="1" t="s">
        <v>32</v>
      </c>
      <c r="C51" s="4">
        <v>0</v>
      </c>
      <c r="D51" s="4"/>
      <c r="E51" s="4">
        <v>0</v>
      </c>
      <c r="F51" s="4"/>
      <c r="G51" s="4">
        <v>0</v>
      </c>
      <c r="H51" s="4"/>
      <c r="I51" s="4">
        <v>0</v>
      </c>
      <c r="J51" s="4"/>
      <c r="K51" s="4">
        <v>2200000</v>
      </c>
      <c r="L51" s="4"/>
      <c r="M51" s="4">
        <v>54121733068</v>
      </c>
      <c r="N51" s="4"/>
      <c r="O51" s="4">
        <v>71678200000</v>
      </c>
      <c r="P51" s="4"/>
      <c r="Q51" s="4">
        <v>-17556466932</v>
      </c>
    </row>
    <row r="52" spans="1:17" x14ac:dyDescent="0.45">
      <c r="A52" s="1" t="s">
        <v>54</v>
      </c>
      <c r="C52" s="4">
        <v>0</v>
      </c>
      <c r="D52" s="4"/>
      <c r="E52" s="4">
        <v>0</v>
      </c>
      <c r="F52" s="4"/>
      <c r="G52" s="4">
        <v>0</v>
      </c>
      <c r="H52" s="4"/>
      <c r="I52" s="4">
        <v>0</v>
      </c>
      <c r="J52" s="4"/>
      <c r="K52" s="4">
        <v>4250511</v>
      </c>
      <c r="L52" s="4"/>
      <c r="M52" s="4">
        <v>99815766540</v>
      </c>
      <c r="N52" s="4"/>
      <c r="O52" s="4">
        <v>99039167645</v>
      </c>
      <c r="P52" s="4"/>
      <c r="Q52" s="4">
        <v>776598895</v>
      </c>
    </row>
    <row r="53" spans="1:17" x14ac:dyDescent="0.45">
      <c r="A53" s="1" t="s">
        <v>167</v>
      </c>
      <c r="C53" s="4">
        <v>0</v>
      </c>
      <c r="D53" s="4"/>
      <c r="E53" s="4">
        <v>0</v>
      </c>
      <c r="F53" s="4"/>
      <c r="G53" s="4">
        <v>0</v>
      </c>
      <c r="H53" s="4"/>
      <c r="I53" s="4">
        <v>0</v>
      </c>
      <c r="J53" s="4"/>
      <c r="K53" s="4">
        <v>2135932</v>
      </c>
      <c r="L53" s="4"/>
      <c r="M53" s="4">
        <v>72379604301</v>
      </c>
      <c r="N53" s="4"/>
      <c r="O53" s="4">
        <v>78944607360</v>
      </c>
      <c r="P53" s="4"/>
      <c r="Q53" s="4">
        <v>-6565003059</v>
      </c>
    </row>
    <row r="54" spans="1:17" x14ac:dyDescent="0.45">
      <c r="A54" s="1" t="s">
        <v>61</v>
      </c>
      <c r="C54" s="4">
        <v>0</v>
      </c>
      <c r="D54" s="4"/>
      <c r="E54" s="4">
        <v>0</v>
      </c>
      <c r="F54" s="4"/>
      <c r="G54" s="4">
        <v>0</v>
      </c>
      <c r="H54" s="4"/>
      <c r="I54" s="4">
        <v>0</v>
      </c>
      <c r="J54" s="4"/>
      <c r="K54" s="4">
        <v>41459</v>
      </c>
      <c r="L54" s="4"/>
      <c r="M54" s="4">
        <v>2423284357</v>
      </c>
      <c r="N54" s="4"/>
      <c r="O54" s="4">
        <v>2317753587</v>
      </c>
      <c r="P54" s="4"/>
      <c r="Q54" s="4">
        <v>105530770</v>
      </c>
    </row>
    <row r="55" spans="1:17" x14ac:dyDescent="0.45">
      <c r="A55" s="1" t="s">
        <v>131</v>
      </c>
      <c r="C55" s="4">
        <v>0</v>
      </c>
      <c r="D55" s="4"/>
      <c r="E55" s="4">
        <v>0</v>
      </c>
      <c r="F55" s="4"/>
      <c r="G55" s="4">
        <v>0</v>
      </c>
      <c r="H55" s="4"/>
      <c r="I55" s="4">
        <v>0</v>
      </c>
      <c r="J55" s="4"/>
      <c r="K55" s="4">
        <v>1128343</v>
      </c>
      <c r="L55" s="4"/>
      <c r="M55" s="4">
        <v>185889138944</v>
      </c>
      <c r="N55" s="4"/>
      <c r="O55" s="4">
        <v>176445037379</v>
      </c>
      <c r="P55" s="4"/>
      <c r="Q55" s="4">
        <v>9444101565</v>
      </c>
    </row>
    <row r="56" spans="1:17" x14ac:dyDescent="0.45">
      <c r="A56" s="1" t="s">
        <v>168</v>
      </c>
      <c r="C56" s="4">
        <v>0</v>
      </c>
      <c r="D56" s="4"/>
      <c r="E56" s="4">
        <v>0</v>
      </c>
      <c r="F56" s="4"/>
      <c r="G56" s="4">
        <v>0</v>
      </c>
      <c r="H56" s="4"/>
      <c r="I56" s="4">
        <v>0</v>
      </c>
      <c r="J56" s="4"/>
      <c r="K56" s="4">
        <v>928481</v>
      </c>
      <c r="L56" s="4"/>
      <c r="M56" s="4">
        <v>34662510071</v>
      </c>
      <c r="N56" s="4"/>
      <c r="O56" s="4">
        <v>31972449392</v>
      </c>
      <c r="P56" s="4"/>
      <c r="Q56" s="4">
        <v>2690060679</v>
      </c>
    </row>
    <row r="57" spans="1:17" x14ac:dyDescent="0.45">
      <c r="A57" s="1" t="s">
        <v>169</v>
      </c>
      <c r="C57" s="4">
        <v>0</v>
      </c>
      <c r="D57" s="4"/>
      <c r="E57" s="4">
        <v>0</v>
      </c>
      <c r="F57" s="4"/>
      <c r="G57" s="4">
        <v>0</v>
      </c>
      <c r="H57" s="4"/>
      <c r="I57" s="4">
        <v>0</v>
      </c>
      <c r="J57" s="4"/>
      <c r="K57" s="4">
        <v>123754</v>
      </c>
      <c r="L57" s="4"/>
      <c r="M57" s="4">
        <v>4170298819</v>
      </c>
      <c r="N57" s="4"/>
      <c r="O57" s="4">
        <v>2848983400</v>
      </c>
      <c r="P57" s="4"/>
      <c r="Q57" s="4">
        <v>1321315419</v>
      </c>
    </row>
    <row r="58" spans="1:17" x14ac:dyDescent="0.45">
      <c r="A58" s="1" t="s">
        <v>48</v>
      </c>
      <c r="C58" s="4">
        <v>0</v>
      </c>
      <c r="D58" s="4"/>
      <c r="E58" s="4">
        <v>0</v>
      </c>
      <c r="F58" s="4"/>
      <c r="G58" s="4">
        <v>0</v>
      </c>
      <c r="H58" s="4"/>
      <c r="I58" s="4">
        <v>0</v>
      </c>
      <c r="J58" s="4"/>
      <c r="K58" s="4">
        <v>303736</v>
      </c>
      <c r="L58" s="4"/>
      <c r="M58" s="4">
        <v>8236617028</v>
      </c>
      <c r="N58" s="4"/>
      <c r="O58" s="4">
        <v>6171439383</v>
      </c>
      <c r="P58" s="4"/>
      <c r="Q58" s="4">
        <v>2065177645</v>
      </c>
    </row>
    <row r="59" spans="1:17" x14ac:dyDescent="0.45">
      <c r="A59" s="1" t="s">
        <v>133</v>
      </c>
      <c r="C59" s="4">
        <v>0</v>
      </c>
      <c r="D59" s="4"/>
      <c r="E59" s="4">
        <v>0</v>
      </c>
      <c r="F59" s="4"/>
      <c r="G59" s="4">
        <v>0</v>
      </c>
      <c r="H59" s="4"/>
      <c r="I59" s="4">
        <v>0</v>
      </c>
      <c r="J59" s="4"/>
      <c r="K59" s="4">
        <v>1428594</v>
      </c>
      <c r="L59" s="4"/>
      <c r="M59" s="4">
        <v>127898707784</v>
      </c>
      <c r="N59" s="4"/>
      <c r="O59" s="4">
        <v>118998128934</v>
      </c>
      <c r="P59" s="4"/>
      <c r="Q59" s="4">
        <v>8900578850</v>
      </c>
    </row>
    <row r="60" spans="1:17" x14ac:dyDescent="0.45">
      <c r="A60" s="1" t="s">
        <v>22</v>
      </c>
      <c r="C60" s="4">
        <v>0</v>
      </c>
      <c r="D60" s="4"/>
      <c r="E60" s="4">
        <v>0</v>
      </c>
      <c r="F60" s="4"/>
      <c r="G60" s="4">
        <v>0</v>
      </c>
      <c r="H60" s="4"/>
      <c r="I60" s="4">
        <v>0</v>
      </c>
      <c r="J60" s="4"/>
      <c r="K60" s="4">
        <v>1010000</v>
      </c>
      <c r="L60" s="4"/>
      <c r="M60" s="4">
        <v>95527118767</v>
      </c>
      <c r="N60" s="4"/>
      <c r="O60" s="4">
        <v>91169568656</v>
      </c>
      <c r="P60" s="4"/>
      <c r="Q60" s="4">
        <v>4357550111</v>
      </c>
    </row>
    <row r="61" spans="1:17" x14ac:dyDescent="0.45">
      <c r="A61" s="1" t="s">
        <v>38</v>
      </c>
      <c r="C61" s="4">
        <v>0</v>
      </c>
      <c r="D61" s="4"/>
      <c r="E61" s="4">
        <v>0</v>
      </c>
      <c r="F61" s="4"/>
      <c r="G61" s="4">
        <v>0</v>
      </c>
      <c r="H61" s="4"/>
      <c r="I61" s="4">
        <v>0</v>
      </c>
      <c r="J61" s="4"/>
      <c r="K61" s="4">
        <v>3000000</v>
      </c>
      <c r="L61" s="4"/>
      <c r="M61" s="4">
        <v>33789088716</v>
      </c>
      <c r="N61" s="4"/>
      <c r="O61" s="4">
        <v>35582990195</v>
      </c>
      <c r="P61" s="4"/>
      <c r="Q61" s="4">
        <v>-1793901479</v>
      </c>
    </row>
    <row r="62" spans="1:17" x14ac:dyDescent="0.45">
      <c r="A62" s="1" t="s">
        <v>170</v>
      </c>
      <c r="C62" s="4">
        <v>0</v>
      </c>
      <c r="D62" s="4"/>
      <c r="E62" s="4">
        <v>0</v>
      </c>
      <c r="F62" s="4"/>
      <c r="G62" s="4">
        <v>0</v>
      </c>
      <c r="H62" s="4"/>
      <c r="I62" s="4">
        <v>0</v>
      </c>
      <c r="J62" s="4"/>
      <c r="K62" s="4">
        <v>650066</v>
      </c>
      <c r="L62" s="4"/>
      <c r="M62" s="4">
        <v>18268892146</v>
      </c>
      <c r="N62" s="4"/>
      <c r="O62" s="4">
        <v>24541291632</v>
      </c>
      <c r="P62" s="4"/>
      <c r="Q62" s="4">
        <v>-6272399486</v>
      </c>
    </row>
    <row r="63" spans="1:17" x14ac:dyDescent="0.45">
      <c r="A63" s="1" t="s">
        <v>137</v>
      </c>
      <c r="C63" s="4">
        <v>0</v>
      </c>
      <c r="D63" s="4"/>
      <c r="E63" s="4">
        <v>0</v>
      </c>
      <c r="F63" s="4"/>
      <c r="G63" s="4">
        <v>0</v>
      </c>
      <c r="H63" s="4"/>
      <c r="I63" s="4">
        <v>0</v>
      </c>
      <c r="J63" s="4"/>
      <c r="K63" s="4">
        <v>2200000</v>
      </c>
      <c r="L63" s="4"/>
      <c r="M63" s="4">
        <v>68133296365</v>
      </c>
      <c r="N63" s="4"/>
      <c r="O63" s="4">
        <v>73878037897</v>
      </c>
      <c r="P63" s="4"/>
      <c r="Q63" s="4">
        <v>-5744741532</v>
      </c>
    </row>
    <row r="64" spans="1:17" x14ac:dyDescent="0.45">
      <c r="A64" s="1" t="s">
        <v>171</v>
      </c>
      <c r="C64" s="4">
        <v>0</v>
      </c>
      <c r="D64" s="4"/>
      <c r="E64" s="4">
        <v>0</v>
      </c>
      <c r="F64" s="4"/>
      <c r="G64" s="4">
        <v>0</v>
      </c>
      <c r="H64" s="4"/>
      <c r="I64" s="4">
        <v>0</v>
      </c>
      <c r="J64" s="4"/>
      <c r="K64" s="4">
        <v>458987</v>
      </c>
      <c r="L64" s="4"/>
      <c r="M64" s="4">
        <v>12912309346</v>
      </c>
      <c r="N64" s="4"/>
      <c r="O64" s="4">
        <v>8666242352</v>
      </c>
      <c r="P64" s="4"/>
      <c r="Q64" s="4">
        <v>4246066994</v>
      </c>
    </row>
    <row r="65" spans="1:17" x14ac:dyDescent="0.45">
      <c r="A65" s="1" t="s">
        <v>172</v>
      </c>
      <c r="C65" s="4">
        <v>0</v>
      </c>
      <c r="D65" s="4"/>
      <c r="E65" s="4">
        <v>0</v>
      </c>
      <c r="F65" s="4"/>
      <c r="G65" s="4">
        <v>0</v>
      </c>
      <c r="H65" s="4"/>
      <c r="I65" s="4">
        <v>0</v>
      </c>
      <c r="J65" s="4"/>
      <c r="K65" s="4">
        <v>228691</v>
      </c>
      <c r="L65" s="4"/>
      <c r="M65" s="4">
        <v>6102990084</v>
      </c>
      <c r="N65" s="4"/>
      <c r="O65" s="4">
        <v>6773565363</v>
      </c>
      <c r="P65" s="4"/>
      <c r="Q65" s="4">
        <v>-670575279</v>
      </c>
    </row>
    <row r="66" spans="1:17" x14ac:dyDescent="0.45">
      <c r="A66" s="1" t="s">
        <v>26</v>
      </c>
      <c r="C66" s="4">
        <v>0</v>
      </c>
      <c r="D66" s="4"/>
      <c r="E66" s="4">
        <v>0</v>
      </c>
      <c r="F66" s="4"/>
      <c r="G66" s="4">
        <v>0</v>
      </c>
      <c r="H66" s="4"/>
      <c r="I66" s="4">
        <v>0</v>
      </c>
      <c r="J66" s="4"/>
      <c r="K66" s="4">
        <v>300000</v>
      </c>
      <c r="L66" s="4"/>
      <c r="M66" s="4">
        <v>10965051283</v>
      </c>
      <c r="N66" s="4"/>
      <c r="O66" s="4">
        <v>10031230259</v>
      </c>
      <c r="P66" s="4"/>
      <c r="Q66" s="4">
        <v>933821024</v>
      </c>
    </row>
    <row r="67" spans="1:17" x14ac:dyDescent="0.45">
      <c r="A67" s="1" t="s">
        <v>173</v>
      </c>
      <c r="C67" s="4">
        <v>0</v>
      </c>
      <c r="D67" s="4"/>
      <c r="E67" s="4">
        <v>0</v>
      </c>
      <c r="F67" s="4"/>
      <c r="G67" s="4">
        <v>0</v>
      </c>
      <c r="H67" s="4"/>
      <c r="I67" s="4">
        <v>0</v>
      </c>
      <c r="J67" s="4"/>
      <c r="K67" s="4">
        <v>2900000</v>
      </c>
      <c r="L67" s="4"/>
      <c r="M67" s="4">
        <v>40611540814</v>
      </c>
      <c r="N67" s="4"/>
      <c r="O67" s="4">
        <v>76450397400</v>
      </c>
      <c r="P67" s="4"/>
      <c r="Q67" s="4">
        <v>-35838856586</v>
      </c>
    </row>
    <row r="68" spans="1:17" x14ac:dyDescent="0.45">
      <c r="A68" s="1" t="s">
        <v>37</v>
      </c>
      <c r="C68" s="4">
        <v>0</v>
      </c>
      <c r="D68" s="4"/>
      <c r="E68" s="4">
        <v>0</v>
      </c>
      <c r="F68" s="4"/>
      <c r="G68" s="4">
        <v>0</v>
      </c>
      <c r="H68" s="4"/>
      <c r="I68" s="4">
        <v>0</v>
      </c>
      <c r="J68" s="4"/>
      <c r="K68" s="4">
        <v>1394767</v>
      </c>
      <c r="L68" s="4"/>
      <c r="M68" s="4">
        <v>6399543564</v>
      </c>
      <c r="N68" s="4"/>
      <c r="O68" s="4">
        <v>4652979481</v>
      </c>
      <c r="P68" s="4"/>
      <c r="Q68" s="4">
        <v>1746564083</v>
      </c>
    </row>
    <row r="69" spans="1:17" x14ac:dyDescent="0.45">
      <c r="A69" s="1" t="s">
        <v>174</v>
      </c>
      <c r="C69" s="4">
        <v>0</v>
      </c>
      <c r="D69" s="4"/>
      <c r="E69" s="4">
        <v>0</v>
      </c>
      <c r="F69" s="4"/>
      <c r="G69" s="4">
        <v>0</v>
      </c>
      <c r="H69" s="4"/>
      <c r="I69" s="4">
        <v>0</v>
      </c>
      <c r="J69" s="4"/>
      <c r="K69" s="4">
        <v>1727389</v>
      </c>
      <c r="L69" s="4"/>
      <c r="M69" s="4">
        <v>24956946480</v>
      </c>
      <c r="N69" s="4"/>
      <c r="O69" s="4">
        <v>26334429422</v>
      </c>
      <c r="P69" s="4"/>
      <c r="Q69" s="4">
        <v>-1377482942</v>
      </c>
    </row>
    <row r="70" spans="1:17" x14ac:dyDescent="0.45">
      <c r="A70" s="1" t="s">
        <v>175</v>
      </c>
      <c r="C70" s="4">
        <v>0</v>
      </c>
      <c r="D70" s="4"/>
      <c r="E70" s="4">
        <v>0</v>
      </c>
      <c r="F70" s="4"/>
      <c r="G70" s="4">
        <v>0</v>
      </c>
      <c r="H70" s="4"/>
      <c r="I70" s="4">
        <v>0</v>
      </c>
      <c r="J70" s="4"/>
      <c r="K70" s="4">
        <v>2000000</v>
      </c>
      <c r="L70" s="4"/>
      <c r="M70" s="4">
        <v>16875207395</v>
      </c>
      <c r="N70" s="4"/>
      <c r="O70" s="4">
        <v>42465816000</v>
      </c>
      <c r="P70" s="4"/>
      <c r="Q70" s="4">
        <v>-25590608605</v>
      </c>
    </row>
    <row r="71" spans="1:17" x14ac:dyDescent="0.45">
      <c r="A71" s="1" t="s">
        <v>176</v>
      </c>
      <c r="C71" s="4">
        <v>0</v>
      </c>
      <c r="D71" s="4"/>
      <c r="E71" s="4">
        <v>0</v>
      </c>
      <c r="F71" s="4"/>
      <c r="G71" s="4">
        <v>0</v>
      </c>
      <c r="H71" s="4"/>
      <c r="I71" s="4">
        <v>0</v>
      </c>
      <c r="J71" s="4"/>
      <c r="K71" s="4">
        <v>422327</v>
      </c>
      <c r="L71" s="4"/>
      <c r="M71" s="4">
        <v>4801191618</v>
      </c>
      <c r="N71" s="4"/>
      <c r="O71" s="4">
        <v>5500809175</v>
      </c>
      <c r="P71" s="4"/>
      <c r="Q71" s="4">
        <v>-699617557</v>
      </c>
    </row>
    <row r="72" spans="1:17" x14ac:dyDescent="0.45">
      <c r="A72" s="1" t="s">
        <v>177</v>
      </c>
      <c r="C72" s="4">
        <v>0</v>
      </c>
      <c r="D72" s="4"/>
      <c r="E72" s="4">
        <v>0</v>
      </c>
      <c r="F72" s="4"/>
      <c r="G72" s="4">
        <v>0</v>
      </c>
      <c r="H72" s="4"/>
      <c r="I72" s="4">
        <v>0</v>
      </c>
      <c r="J72" s="4"/>
      <c r="K72" s="4">
        <v>164923</v>
      </c>
      <c r="L72" s="4"/>
      <c r="M72" s="4">
        <v>1846255392</v>
      </c>
      <c r="N72" s="4"/>
      <c r="O72" s="4">
        <v>2367318265</v>
      </c>
      <c r="P72" s="4"/>
      <c r="Q72" s="4">
        <v>-521062873</v>
      </c>
    </row>
    <row r="73" spans="1:17" x14ac:dyDescent="0.45">
      <c r="A73" s="1" t="s">
        <v>135</v>
      </c>
      <c r="C73" s="4">
        <v>0</v>
      </c>
      <c r="D73" s="4"/>
      <c r="E73" s="4">
        <v>0</v>
      </c>
      <c r="F73" s="4"/>
      <c r="G73" s="4">
        <v>0</v>
      </c>
      <c r="H73" s="4"/>
      <c r="I73" s="4">
        <v>0</v>
      </c>
      <c r="J73" s="4"/>
      <c r="K73" s="4">
        <v>20631103</v>
      </c>
      <c r="L73" s="4"/>
      <c r="M73" s="4">
        <v>204075144997</v>
      </c>
      <c r="N73" s="4"/>
      <c r="O73" s="4">
        <v>235640917797</v>
      </c>
      <c r="P73" s="4"/>
      <c r="Q73" s="4">
        <v>-31565772800</v>
      </c>
    </row>
    <row r="74" spans="1:17" x14ac:dyDescent="0.45">
      <c r="A74" s="1" t="s">
        <v>178</v>
      </c>
      <c r="C74" s="4">
        <v>0</v>
      </c>
      <c r="D74" s="4"/>
      <c r="E74" s="4">
        <v>0</v>
      </c>
      <c r="F74" s="4"/>
      <c r="G74" s="4">
        <v>0</v>
      </c>
      <c r="H74" s="4"/>
      <c r="I74" s="4">
        <v>0</v>
      </c>
      <c r="J74" s="4"/>
      <c r="K74" s="4">
        <v>1017233</v>
      </c>
      <c r="L74" s="4"/>
      <c r="M74" s="4">
        <v>14095856166</v>
      </c>
      <c r="N74" s="4"/>
      <c r="O74" s="4">
        <v>12645758241</v>
      </c>
      <c r="P74" s="4"/>
      <c r="Q74" s="4">
        <v>1450097925</v>
      </c>
    </row>
    <row r="75" spans="1:17" x14ac:dyDescent="0.45">
      <c r="A75" s="1" t="s">
        <v>179</v>
      </c>
      <c r="C75" s="4">
        <v>0</v>
      </c>
      <c r="D75" s="4"/>
      <c r="E75" s="4">
        <v>0</v>
      </c>
      <c r="F75" s="4"/>
      <c r="G75" s="4">
        <v>0</v>
      </c>
      <c r="H75" s="4"/>
      <c r="I75" s="4">
        <v>0</v>
      </c>
      <c r="J75" s="4"/>
      <c r="K75" s="4">
        <v>4000000</v>
      </c>
      <c r="L75" s="4"/>
      <c r="M75" s="4">
        <v>8699389741</v>
      </c>
      <c r="N75" s="4"/>
      <c r="O75" s="4">
        <v>9088426155</v>
      </c>
      <c r="P75" s="4"/>
      <c r="Q75" s="4">
        <v>-389036414</v>
      </c>
    </row>
    <row r="76" spans="1:17" x14ac:dyDescent="0.45">
      <c r="A76" s="1" t="s">
        <v>180</v>
      </c>
      <c r="C76" s="4">
        <v>0</v>
      </c>
      <c r="D76" s="4"/>
      <c r="E76" s="4">
        <v>0</v>
      </c>
      <c r="F76" s="4"/>
      <c r="G76" s="4">
        <v>0</v>
      </c>
      <c r="H76" s="4"/>
      <c r="I76" s="4">
        <v>0</v>
      </c>
      <c r="J76" s="4"/>
      <c r="K76" s="4">
        <v>100660</v>
      </c>
      <c r="L76" s="4"/>
      <c r="M76" s="4">
        <v>3543541528</v>
      </c>
      <c r="N76" s="4"/>
      <c r="O76" s="4">
        <v>2961874837</v>
      </c>
      <c r="P76" s="4"/>
      <c r="Q76" s="4">
        <v>581666691</v>
      </c>
    </row>
    <row r="77" spans="1:17" x14ac:dyDescent="0.45">
      <c r="A77" s="1" t="s">
        <v>181</v>
      </c>
      <c r="C77" s="4">
        <v>0</v>
      </c>
      <c r="D77" s="4"/>
      <c r="E77" s="4">
        <v>0</v>
      </c>
      <c r="F77" s="4"/>
      <c r="G77" s="4">
        <v>0</v>
      </c>
      <c r="H77" s="4"/>
      <c r="I77" s="4">
        <v>0</v>
      </c>
      <c r="J77" s="4"/>
      <c r="K77" s="4">
        <v>10827500</v>
      </c>
      <c r="L77" s="4"/>
      <c r="M77" s="4">
        <v>135983898947</v>
      </c>
      <c r="N77" s="4"/>
      <c r="O77" s="4">
        <v>146001490996</v>
      </c>
      <c r="P77" s="4"/>
      <c r="Q77" s="4">
        <v>-10017592049</v>
      </c>
    </row>
    <row r="78" spans="1:17" x14ac:dyDescent="0.45">
      <c r="A78" s="1" t="s">
        <v>182</v>
      </c>
      <c r="C78" s="4">
        <v>0</v>
      </c>
      <c r="D78" s="4"/>
      <c r="E78" s="4">
        <v>0</v>
      </c>
      <c r="F78" s="4"/>
      <c r="G78" s="4">
        <v>0</v>
      </c>
      <c r="H78" s="4"/>
      <c r="I78" s="4">
        <v>0</v>
      </c>
      <c r="J78" s="4"/>
      <c r="K78" s="4">
        <v>35000000</v>
      </c>
      <c r="L78" s="4"/>
      <c r="M78" s="4">
        <v>90654440678</v>
      </c>
      <c r="N78" s="4"/>
      <c r="O78" s="4">
        <v>101921512866</v>
      </c>
      <c r="P78" s="4"/>
      <c r="Q78" s="4">
        <v>-11267072188</v>
      </c>
    </row>
    <row r="79" spans="1:17" x14ac:dyDescent="0.45">
      <c r="A79" s="1" t="s">
        <v>16</v>
      </c>
      <c r="C79" s="4">
        <v>0</v>
      </c>
      <c r="D79" s="4"/>
      <c r="E79" s="4">
        <v>0</v>
      </c>
      <c r="F79" s="4"/>
      <c r="G79" s="4">
        <v>0</v>
      </c>
      <c r="H79" s="4"/>
      <c r="I79" s="4">
        <v>0</v>
      </c>
      <c r="J79" s="4"/>
      <c r="K79" s="4">
        <v>24239716</v>
      </c>
      <c r="L79" s="4"/>
      <c r="M79" s="4">
        <v>96404386840</v>
      </c>
      <c r="N79" s="4"/>
      <c r="O79" s="4">
        <v>117826944434</v>
      </c>
      <c r="P79" s="4"/>
      <c r="Q79" s="4">
        <v>-21422557594</v>
      </c>
    </row>
    <row r="80" spans="1:17" x14ac:dyDescent="0.45">
      <c r="A80" s="1" t="s">
        <v>15</v>
      </c>
      <c r="C80" s="4">
        <v>0</v>
      </c>
      <c r="D80" s="4"/>
      <c r="E80" s="4">
        <v>0</v>
      </c>
      <c r="F80" s="4"/>
      <c r="G80" s="4">
        <v>0</v>
      </c>
      <c r="H80" s="4"/>
      <c r="I80" s="4">
        <v>0</v>
      </c>
      <c r="J80" s="4"/>
      <c r="K80" s="4">
        <v>2850000</v>
      </c>
      <c r="L80" s="4"/>
      <c r="M80" s="4">
        <v>25802959860</v>
      </c>
      <c r="N80" s="4"/>
      <c r="O80" s="4">
        <v>30459054817</v>
      </c>
      <c r="P80" s="4"/>
      <c r="Q80" s="4">
        <v>-4656094957</v>
      </c>
    </row>
    <row r="81" spans="1:17" x14ac:dyDescent="0.45">
      <c r="A81" s="1" t="s">
        <v>183</v>
      </c>
      <c r="C81" s="4">
        <v>0</v>
      </c>
      <c r="D81" s="4"/>
      <c r="E81" s="4">
        <v>0</v>
      </c>
      <c r="F81" s="4"/>
      <c r="G81" s="4">
        <v>0</v>
      </c>
      <c r="H81" s="4"/>
      <c r="I81" s="4">
        <v>0</v>
      </c>
      <c r="J81" s="4"/>
      <c r="K81" s="4">
        <v>7000000</v>
      </c>
      <c r="L81" s="4"/>
      <c r="M81" s="4">
        <v>122775533462</v>
      </c>
      <c r="N81" s="4"/>
      <c r="O81" s="4">
        <v>112015518300</v>
      </c>
      <c r="P81" s="4"/>
      <c r="Q81" s="4">
        <v>10760015162</v>
      </c>
    </row>
    <row r="82" spans="1:17" x14ac:dyDescent="0.45">
      <c r="A82" s="1" t="s">
        <v>184</v>
      </c>
      <c r="C82" s="4">
        <v>0</v>
      </c>
      <c r="D82" s="4"/>
      <c r="E82" s="4">
        <v>0</v>
      </c>
      <c r="F82" s="4"/>
      <c r="G82" s="4">
        <v>0</v>
      </c>
      <c r="H82" s="4"/>
      <c r="I82" s="4">
        <v>0</v>
      </c>
      <c r="J82" s="4"/>
      <c r="K82" s="4">
        <v>8170991</v>
      </c>
      <c r="L82" s="4"/>
      <c r="M82" s="4">
        <v>51986130850</v>
      </c>
      <c r="N82" s="4"/>
      <c r="O82" s="4">
        <v>54663574351</v>
      </c>
      <c r="P82" s="4"/>
      <c r="Q82" s="4">
        <v>-2677443501</v>
      </c>
    </row>
    <row r="83" spans="1:17" x14ac:dyDescent="0.45">
      <c r="A83" s="1" t="s">
        <v>23</v>
      </c>
      <c r="C83" s="4">
        <v>0</v>
      </c>
      <c r="D83" s="4"/>
      <c r="E83" s="4">
        <v>0</v>
      </c>
      <c r="F83" s="4"/>
      <c r="G83" s="4">
        <v>0</v>
      </c>
      <c r="H83" s="4"/>
      <c r="I83" s="4">
        <v>0</v>
      </c>
      <c r="J83" s="4"/>
      <c r="K83" s="4">
        <v>5654434</v>
      </c>
      <c r="L83" s="4"/>
      <c r="M83" s="4">
        <v>44691056488</v>
      </c>
      <c r="N83" s="4"/>
      <c r="O83" s="4">
        <v>57613098706</v>
      </c>
      <c r="P83" s="4"/>
      <c r="Q83" s="4">
        <v>-12922042218</v>
      </c>
    </row>
    <row r="84" spans="1:17" x14ac:dyDescent="0.45">
      <c r="A84" s="1" t="s">
        <v>185</v>
      </c>
      <c r="C84" s="4">
        <v>0</v>
      </c>
      <c r="D84" s="4"/>
      <c r="E84" s="4">
        <v>0</v>
      </c>
      <c r="F84" s="4"/>
      <c r="G84" s="4">
        <v>0</v>
      </c>
      <c r="H84" s="4"/>
      <c r="I84" s="4">
        <v>0</v>
      </c>
      <c r="J84" s="4"/>
      <c r="K84" s="4">
        <v>1779508</v>
      </c>
      <c r="L84" s="4"/>
      <c r="M84" s="4">
        <v>11554019223</v>
      </c>
      <c r="N84" s="4"/>
      <c r="O84" s="4">
        <v>15799822901</v>
      </c>
      <c r="P84" s="4"/>
      <c r="Q84" s="4">
        <v>-4245803677</v>
      </c>
    </row>
    <row r="85" spans="1:17" x14ac:dyDescent="0.45">
      <c r="A85" s="1" t="s">
        <v>138</v>
      </c>
      <c r="C85" s="4">
        <v>0</v>
      </c>
      <c r="D85" s="4"/>
      <c r="E85" s="4">
        <v>0</v>
      </c>
      <c r="F85" s="4"/>
      <c r="G85" s="4">
        <v>0</v>
      </c>
      <c r="H85" s="4"/>
      <c r="I85" s="4">
        <v>0</v>
      </c>
      <c r="J85" s="4"/>
      <c r="K85" s="4">
        <v>13055</v>
      </c>
      <c r="L85" s="4"/>
      <c r="M85" s="4">
        <v>975195291</v>
      </c>
      <c r="N85" s="4"/>
      <c r="O85" s="4">
        <v>479330393</v>
      </c>
      <c r="P85" s="4"/>
      <c r="Q85" s="4">
        <v>495864898</v>
      </c>
    </row>
    <row r="86" spans="1:17" x14ac:dyDescent="0.45">
      <c r="A86" s="24" t="s">
        <v>186</v>
      </c>
      <c r="B86" s="24"/>
      <c r="C86" s="23">
        <v>0</v>
      </c>
      <c r="D86" s="23"/>
      <c r="E86" s="23">
        <v>0</v>
      </c>
      <c r="F86" s="23"/>
      <c r="G86" s="23">
        <v>0</v>
      </c>
      <c r="H86" s="23"/>
      <c r="I86" s="23">
        <v>0</v>
      </c>
      <c r="J86" s="23"/>
      <c r="K86" s="23">
        <v>6900</v>
      </c>
      <c r="L86" s="23"/>
      <c r="M86" s="23">
        <v>473548468</v>
      </c>
      <c r="N86" s="23"/>
      <c r="O86" s="23">
        <v>274869352</v>
      </c>
      <c r="P86" s="23"/>
      <c r="Q86" s="23">
        <v>198679116</v>
      </c>
    </row>
    <row r="87" spans="1:17" x14ac:dyDescent="0.45">
      <c r="A87" s="24" t="s">
        <v>27</v>
      </c>
      <c r="B87" s="24"/>
      <c r="C87" s="23">
        <v>0</v>
      </c>
      <c r="D87" s="23"/>
      <c r="E87" s="23">
        <v>0</v>
      </c>
      <c r="F87" s="23"/>
      <c r="G87" s="23">
        <v>0</v>
      </c>
      <c r="H87" s="23"/>
      <c r="I87" s="23">
        <v>0</v>
      </c>
      <c r="J87" s="23"/>
      <c r="K87" s="23">
        <v>325402</v>
      </c>
      <c r="L87" s="23"/>
      <c r="M87" s="23">
        <f>4140364352+1</f>
        <v>4140364353</v>
      </c>
      <c r="N87" s="23"/>
      <c r="O87" s="23">
        <f>2485071658-14</f>
        <v>2485071644</v>
      </c>
      <c r="P87" s="23"/>
      <c r="Q87" s="23">
        <f>1655292694+14</f>
        <v>1655292708</v>
      </c>
    </row>
    <row r="88" spans="1:17" ht="19.5" thickBot="1" x14ac:dyDescent="0.5">
      <c r="A88" s="24"/>
      <c r="B88" s="24"/>
      <c r="C88" s="28">
        <f>SUM(C8:C87)</f>
        <v>11331488</v>
      </c>
      <c r="D88" s="24"/>
      <c r="E88" s="28">
        <f>SUM(E8:E87)</f>
        <v>204710877136</v>
      </c>
      <c r="F88" s="23"/>
      <c r="G88" s="28">
        <f>SUM(G8:G87)</f>
        <v>215404953479</v>
      </c>
      <c r="H88" s="23"/>
      <c r="I88" s="28">
        <f>SUM(I8:I87)</f>
        <v>-10694076343</v>
      </c>
      <c r="J88" s="23"/>
      <c r="K88" s="28">
        <f>SUM(K8:K87)</f>
        <v>269448182</v>
      </c>
      <c r="L88" s="23"/>
      <c r="M88" s="28">
        <f>SUM(M8:M87)</f>
        <v>3786393408451</v>
      </c>
      <c r="N88" s="23"/>
      <c r="O88" s="28">
        <f>SUM(O8:O87)</f>
        <v>4086962045338</v>
      </c>
      <c r="P88" s="23"/>
      <c r="Q88" s="28">
        <f>SUM(Q8:Q87)</f>
        <v>-300568636887</v>
      </c>
    </row>
    <row r="89" spans="1:17" x14ac:dyDescent="0.45">
      <c r="A89" s="24"/>
      <c r="B89" s="24"/>
      <c r="C89" s="23"/>
      <c r="D89" s="24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</row>
    <row r="90" spans="1:17" x14ac:dyDescent="0.45">
      <c r="A90" s="24"/>
      <c r="B90" s="24"/>
      <c r="C90" s="23"/>
      <c r="D90" s="24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</row>
    <row r="91" spans="1:17" x14ac:dyDescent="0.45">
      <c r="A91" s="24"/>
      <c r="B91" s="24"/>
      <c r="C91" s="23"/>
      <c r="D91" s="24"/>
      <c r="E91" s="23"/>
      <c r="F91" s="23"/>
      <c r="G91" s="23"/>
      <c r="H91" s="23"/>
      <c r="I91" s="29"/>
      <c r="J91" s="23"/>
      <c r="K91" s="23"/>
      <c r="L91" s="23"/>
      <c r="M91" s="23"/>
      <c r="N91" s="23"/>
      <c r="O91" s="23"/>
      <c r="P91" s="23"/>
      <c r="Q91" s="23"/>
    </row>
    <row r="92" spans="1:17" x14ac:dyDescent="0.45">
      <c r="A92" s="24"/>
      <c r="B92" s="24"/>
      <c r="C92" s="23"/>
      <c r="D92" s="24"/>
      <c r="E92" s="30"/>
      <c r="F92" s="24"/>
      <c r="G92" s="24"/>
      <c r="H92" s="24"/>
      <c r="I92" s="29"/>
      <c r="J92" s="24"/>
      <c r="K92" s="24"/>
      <c r="L92" s="24"/>
      <c r="M92" s="24"/>
      <c r="N92" s="24"/>
      <c r="O92" s="24"/>
      <c r="P92" s="24"/>
      <c r="Q92" s="30"/>
    </row>
    <row r="93" spans="1:17" x14ac:dyDescent="0.45">
      <c r="C93" s="4"/>
      <c r="E93" s="13"/>
      <c r="I93" s="6"/>
      <c r="M93" s="2"/>
      <c r="Q93" s="13"/>
    </row>
    <row r="94" spans="1:17" x14ac:dyDescent="0.45">
      <c r="I94" s="2"/>
      <c r="M94" s="2"/>
      <c r="O94" s="2"/>
    </row>
    <row r="95" spans="1:17" x14ac:dyDescent="0.45">
      <c r="I95" s="2"/>
      <c r="M95" s="13"/>
      <c r="O95" s="2"/>
    </row>
    <row r="96" spans="1:17" x14ac:dyDescent="0.45">
      <c r="I96" s="2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scale="4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Z117"/>
  <sheetViews>
    <sheetView rightToLeft="1" view="pageBreakPreview" zoomScale="85" zoomScaleNormal="100" zoomScaleSheetLayoutView="85" workbookViewId="0">
      <selection activeCell="Q16" sqref="Q16"/>
    </sheetView>
  </sheetViews>
  <sheetFormatPr defaultRowHeight="18.75" x14ac:dyDescent="0.45"/>
  <cols>
    <col min="1" max="1" width="29.8554687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85546875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18.28515625" style="1" bestFit="1" customWidth="1"/>
    <col min="10" max="10" width="1" style="1" customWidth="1"/>
    <col min="11" max="11" width="25.85546875" style="1" bestFit="1" customWidth="1"/>
    <col min="12" max="12" width="1.42578125" style="1" customWidth="1"/>
    <col min="13" max="13" width="21.28515625" style="1" bestFit="1" customWidth="1"/>
    <col min="14" max="14" width="1" style="1" customWidth="1"/>
    <col min="15" max="15" width="22.85546875" style="1" bestFit="1" customWidth="1"/>
    <col min="16" max="16" width="1" style="1" customWidth="1"/>
    <col min="17" max="17" width="18" style="1" bestFit="1" customWidth="1"/>
    <col min="18" max="18" width="1" style="1" customWidth="1"/>
    <col min="19" max="19" width="18.42578125" style="1" bestFit="1" customWidth="1"/>
    <col min="20" max="20" width="1" style="1" customWidth="1"/>
    <col min="21" max="21" width="25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6" ht="30" x14ac:dyDescent="0.4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6" ht="30" x14ac:dyDescent="0.45">
      <c r="A3" s="34" t="s">
        <v>96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6" ht="30" x14ac:dyDescent="0.45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</row>
    <row r="6" spans="1:26" ht="30" x14ac:dyDescent="0.45">
      <c r="A6" s="32" t="s">
        <v>3</v>
      </c>
      <c r="B6" s="12"/>
      <c r="C6" s="33" t="s">
        <v>98</v>
      </c>
      <c r="D6" s="33" t="s">
        <v>98</v>
      </c>
      <c r="E6" s="33" t="s">
        <v>98</v>
      </c>
      <c r="F6" s="33" t="s">
        <v>98</v>
      </c>
      <c r="G6" s="33" t="s">
        <v>98</v>
      </c>
      <c r="H6" s="33" t="s">
        <v>98</v>
      </c>
      <c r="I6" s="33" t="s">
        <v>98</v>
      </c>
      <c r="J6" s="33" t="s">
        <v>98</v>
      </c>
      <c r="K6" s="33" t="s">
        <v>98</v>
      </c>
      <c r="L6" s="12"/>
      <c r="M6" s="33" t="s">
        <v>99</v>
      </c>
      <c r="N6" s="33" t="s">
        <v>99</v>
      </c>
      <c r="O6" s="33" t="s">
        <v>99</v>
      </c>
      <c r="P6" s="33" t="s">
        <v>99</v>
      </c>
      <c r="Q6" s="33" t="s">
        <v>99</v>
      </c>
      <c r="R6" s="33" t="s">
        <v>99</v>
      </c>
      <c r="S6" s="33" t="s">
        <v>99</v>
      </c>
      <c r="T6" s="33" t="s">
        <v>99</v>
      </c>
      <c r="U6" s="33" t="s">
        <v>99</v>
      </c>
      <c r="V6" s="12"/>
      <c r="W6" s="12"/>
      <c r="X6" s="12"/>
      <c r="Y6" s="12"/>
      <c r="Z6" s="12"/>
    </row>
    <row r="7" spans="1:26" ht="30" x14ac:dyDescent="0.45">
      <c r="A7" s="33"/>
      <c r="B7" s="12"/>
      <c r="C7" s="33" t="s">
        <v>187</v>
      </c>
      <c r="D7" s="12"/>
      <c r="E7" s="33" t="s">
        <v>188</v>
      </c>
      <c r="F7" s="12"/>
      <c r="G7" s="33" t="s">
        <v>189</v>
      </c>
      <c r="H7" s="12"/>
      <c r="I7" s="33" t="s">
        <v>74</v>
      </c>
      <c r="J7" s="12"/>
      <c r="K7" s="33" t="s">
        <v>190</v>
      </c>
      <c r="L7" s="12"/>
      <c r="M7" s="33" t="s">
        <v>187</v>
      </c>
      <c r="N7" s="12"/>
      <c r="O7" s="33" t="s">
        <v>188</v>
      </c>
      <c r="P7" s="12"/>
      <c r="Q7" s="33" t="s">
        <v>189</v>
      </c>
      <c r="R7" s="12"/>
      <c r="S7" s="33" t="s">
        <v>74</v>
      </c>
      <c r="T7" s="12"/>
      <c r="U7" s="33" t="s">
        <v>190</v>
      </c>
      <c r="V7" s="12"/>
      <c r="W7" s="12"/>
      <c r="X7" s="12"/>
      <c r="Y7" s="12"/>
      <c r="Z7" s="12"/>
    </row>
    <row r="8" spans="1:26" x14ac:dyDescent="0.45">
      <c r="A8" s="1" t="s">
        <v>51</v>
      </c>
      <c r="C8" s="4">
        <v>0</v>
      </c>
      <c r="D8" s="4"/>
      <c r="E8" s="4">
        <v>-8581587585</v>
      </c>
      <c r="F8" s="4"/>
      <c r="G8" s="4">
        <v>348224087</v>
      </c>
      <c r="H8" s="4"/>
      <c r="I8" s="4">
        <v>-8233363498</v>
      </c>
      <c r="K8" s="3">
        <v>6.1400000000000003E-2</v>
      </c>
      <c r="M8" s="4">
        <v>9680623600</v>
      </c>
      <c r="N8" s="4"/>
      <c r="O8" s="4">
        <v>777508210</v>
      </c>
      <c r="P8" s="4"/>
      <c r="Q8" s="4">
        <v>-1562150413</v>
      </c>
      <c r="R8" s="4"/>
      <c r="S8" s="4">
        <v>8895981397</v>
      </c>
      <c r="U8" s="3">
        <v>-1.83E-2</v>
      </c>
    </row>
    <row r="9" spans="1:26" x14ac:dyDescent="0.45">
      <c r="A9" s="1" t="s">
        <v>33</v>
      </c>
      <c r="C9" s="4">
        <v>0</v>
      </c>
      <c r="D9" s="4"/>
      <c r="E9" s="4">
        <v>-8099552338</v>
      </c>
      <c r="F9" s="4"/>
      <c r="G9" s="4">
        <v>2352147904</v>
      </c>
      <c r="H9" s="4"/>
      <c r="I9" s="4">
        <v>-5747404434</v>
      </c>
      <c r="K9" s="3">
        <v>4.2900000000000001E-2</v>
      </c>
      <c r="M9" s="4">
        <v>0</v>
      </c>
      <c r="N9" s="4"/>
      <c r="O9" s="4">
        <v>0</v>
      </c>
      <c r="P9" s="4"/>
      <c r="Q9" s="4">
        <v>2352147904</v>
      </c>
      <c r="R9" s="4"/>
      <c r="S9" s="4">
        <v>2352147904</v>
      </c>
      <c r="U9" s="3">
        <v>-4.7999999999999996E-3</v>
      </c>
    </row>
    <row r="10" spans="1:26" x14ac:dyDescent="0.45">
      <c r="A10" s="1" t="s">
        <v>59</v>
      </c>
      <c r="C10" s="4">
        <v>0</v>
      </c>
      <c r="D10" s="4"/>
      <c r="E10" s="4">
        <v>-879734245</v>
      </c>
      <c r="F10" s="4"/>
      <c r="G10" s="4">
        <v>-833429842</v>
      </c>
      <c r="H10" s="4"/>
      <c r="I10" s="4">
        <v>-1713164087</v>
      </c>
      <c r="K10" s="3">
        <v>1.2800000000000001E-2</v>
      </c>
      <c r="M10" s="4">
        <v>1367549746</v>
      </c>
      <c r="N10" s="4"/>
      <c r="O10" s="4">
        <v>-11257616246</v>
      </c>
      <c r="P10" s="4"/>
      <c r="Q10" s="4">
        <v>-57560427517</v>
      </c>
      <c r="R10" s="4"/>
      <c r="S10" s="4">
        <v>-67450494017</v>
      </c>
      <c r="U10" s="3">
        <v>0.13850000000000001</v>
      </c>
    </row>
    <row r="11" spans="1:26" x14ac:dyDescent="0.45">
      <c r="A11" s="1" t="s">
        <v>36</v>
      </c>
      <c r="C11" s="4">
        <v>0</v>
      </c>
      <c r="D11" s="4"/>
      <c r="E11" s="4">
        <v>-995479819</v>
      </c>
      <c r="F11" s="4"/>
      <c r="G11" s="4">
        <v>-273864275</v>
      </c>
      <c r="H11" s="4"/>
      <c r="I11" s="4">
        <v>-1269344094</v>
      </c>
      <c r="K11" s="3">
        <v>9.4999999999999998E-3</v>
      </c>
      <c r="M11" s="4">
        <v>0</v>
      </c>
      <c r="N11" s="4"/>
      <c r="O11" s="4">
        <v>-692266297</v>
      </c>
      <c r="P11" s="4"/>
      <c r="Q11" s="4">
        <v>-273864275</v>
      </c>
      <c r="R11" s="4"/>
      <c r="S11" s="4">
        <v>-966130572</v>
      </c>
      <c r="U11" s="3">
        <v>2E-3</v>
      </c>
    </row>
    <row r="12" spans="1:26" x14ac:dyDescent="0.45">
      <c r="A12" s="1" t="s">
        <v>45</v>
      </c>
      <c r="C12" s="4">
        <v>0</v>
      </c>
      <c r="D12" s="4"/>
      <c r="E12" s="4">
        <v>-2045381394</v>
      </c>
      <c r="F12" s="4"/>
      <c r="G12" s="4">
        <v>-397375461</v>
      </c>
      <c r="H12" s="4"/>
      <c r="I12" s="4">
        <v>-2442756855</v>
      </c>
      <c r="K12" s="3">
        <v>1.8200000000000001E-2</v>
      </c>
      <c r="M12" s="4">
        <v>0</v>
      </c>
      <c r="N12" s="4"/>
      <c r="O12" s="4">
        <v>-8070929164</v>
      </c>
      <c r="P12" s="4"/>
      <c r="Q12" s="4">
        <v>-397375461</v>
      </c>
      <c r="R12" s="4"/>
      <c r="S12" s="4">
        <v>-8468304625</v>
      </c>
      <c r="U12" s="3">
        <v>1.7399999999999999E-2</v>
      </c>
    </row>
    <row r="13" spans="1:26" x14ac:dyDescent="0.45">
      <c r="A13" s="1" t="s">
        <v>40</v>
      </c>
      <c r="C13" s="4">
        <v>0</v>
      </c>
      <c r="D13" s="4"/>
      <c r="E13" s="4">
        <v>-304595958</v>
      </c>
      <c r="F13" s="4"/>
      <c r="G13" s="4">
        <v>279199959</v>
      </c>
      <c r="H13" s="4"/>
      <c r="I13" s="4">
        <v>-25395999</v>
      </c>
      <c r="K13" s="3">
        <v>2.0000000000000001E-4</v>
      </c>
      <c r="M13" s="4">
        <v>1453189400</v>
      </c>
      <c r="N13" s="4"/>
      <c r="O13" s="4">
        <v>975</v>
      </c>
      <c r="P13" s="4"/>
      <c r="Q13" s="4">
        <v>165655835</v>
      </c>
      <c r="R13" s="4"/>
      <c r="S13" s="4">
        <v>1618846210</v>
      </c>
      <c r="U13" s="3">
        <v>-3.3E-3</v>
      </c>
    </row>
    <row r="14" spans="1:26" x14ac:dyDescent="0.45">
      <c r="A14" s="1" t="s">
        <v>20</v>
      </c>
      <c r="C14" s="4">
        <v>0</v>
      </c>
      <c r="D14" s="4"/>
      <c r="E14" s="4">
        <v>-4286781390</v>
      </c>
      <c r="F14" s="4"/>
      <c r="G14" s="4">
        <v>-9558470435</v>
      </c>
      <c r="H14" s="4"/>
      <c r="I14" s="4">
        <v>-13845251825</v>
      </c>
      <c r="K14" s="3">
        <v>0.1033</v>
      </c>
      <c r="M14" s="4">
        <v>1922392098</v>
      </c>
      <c r="N14" s="4"/>
      <c r="O14" s="4">
        <v>-99739366628</v>
      </c>
      <c r="P14" s="4"/>
      <c r="Q14" s="4">
        <v>-69765934088</v>
      </c>
      <c r="R14" s="4"/>
      <c r="S14" s="4">
        <v>-167582908618</v>
      </c>
      <c r="U14" s="3">
        <v>0.34420000000000001</v>
      </c>
    </row>
    <row r="15" spans="1:26" x14ac:dyDescent="0.45">
      <c r="A15" s="1" t="s">
        <v>47</v>
      </c>
      <c r="C15" s="4">
        <v>0</v>
      </c>
      <c r="D15" s="4"/>
      <c r="E15" s="4">
        <v>-820760830</v>
      </c>
      <c r="F15" s="4"/>
      <c r="G15" s="4">
        <v>-2860115428</v>
      </c>
      <c r="H15" s="4"/>
      <c r="I15" s="4">
        <v>-3680876258</v>
      </c>
      <c r="K15" s="3">
        <v>2.75E-2</v>
      </c>
      <c r="M15" s="4">
        <v>3717739722</v>
      </c>
      <c r="N15" s="4"/>
      <c r="O15" s="4">
        <v>-18787545008</v>
      </c>
      <c r="P15" s="4"/>
      <c r="Q15" s="4">
        <v>-9952788213</v>
      </c>
      <c r="R15" s="4"/>
      <c r="S15" s="4">
        <v>-25022593499</v>
      </c>
      <c r="U15" s="3">
        <v>5.1400000000000001E-2</v>
      </c>
    </row>
    <row r="16" spans="1:26" x14ac:dyDescent="0.45">
      <c r="A16" s="1" t="s">
        <v>31</v>
      </c>
      <c r="C16" s="4">
        <v>0</v>
      </c>
      <c r="D16" s="4"/>
      <c r="E16" s="4">
        <v>-6929837429</v>
      </c>
      <c r="F16" s="4"/>
      <c r="G16" s="4">
        <v>9750325921</v>
      </c>
      <c r="H16" s="4"/>
      <c r="I16" s="4">
        <v>2820488492</v>
      </c>
      <c r="K16" s="3">
        <v>-2.1000000000000001E-2</v>
      </c>
      <c r="M16" s="4">
        <v>0</v>
      </c>
      <c r="N16" s="4"/>
      <c r="O16" s="4">
        <v>21935980361</v>
      </c>
      <c r="P16" s="4"/>
      <c r="Q16" s="4">
        <v>10618049632</v>
      </c>
      <c r="R16" s="4"/>
      <c r="S16" s="4">
        <v>32554029993</v>
      </c>
      <c r="U16" s="3">
        <v>-6.6900000000000001E-2</v>
      </c>
    </row>
    <row r="17" spans="1:21" x14ac:dyDescent="0.45">
      <c r="A17" s="1" t="s">
        <v>44</v>
      </c>
      <c r="C17" s="4">
        <v>0</v>
      </c>
      <c r="D17" s="4"/>
      <c r="E17" s="4">
        <v>970089587</v>
      </c>
      <c r="F17" s="4"/>
      <c r="G17" s="4">
        <v>-388237947</v>
      </c>
      <c r="H17" s="4"/>
      <c r="I17" s="4">
        <v>581851640</v>
      </c>
      <c r="K17" s="3">
        <v>-4.3E-3</v>
      </c>
      <c r="M17" s="4">
        <v>0</v>
      </c>
      <c r="N17" s="4"/>
      <c r="O17" s="4">
        <v>-10882015099</v>
      </c>
      <c r="P17" s="4"/>
      <c r="Q17" s="4">
        <v>-388237947</v>
      </c>
      <c r="R17" s="4"/>
      <c r="S17" s="4">
        <v>-11270253046</v>
      </c>
      <c r="U17" s="3">
        <v>2.3099999999999999E-2</v>
      </c>
    </row>
    <row r="18" spans="1:21" x14ac:dyDescent="0.45">
      <c r="A18" s="1" t="s">
        <v>55</v>
      </c>
      <c r="C18" s="4">
        <v>0</v>
      </c>
      <c r="D18" s="4"/>
      <c r="E18" s="4">
        <v>-1342513133</v>
      </c>
      <c r="F18" s="4"/>
      <c r="G18" s="4">
        <v>-5983465216</v>
      </c>
      <c r="H18" s="4"/>
      <c r="I18" s="4">
        <v>-7325978349</v>
      </c>
      <c r="K18" s="3">
        <v>5.4699999999999999E-2</v>
      </c>
      <c r="M18" s="4">
        <v>1652380215</v>
      </c>
      <c r="N18" s="4"/>
      <c r="O18" s="4">
        <v>-30134215778</v>
      </c>
      <c r="P18" s="4"/>
      <c r="Q18" s="4">
        <v>-12052226631</v>
      </c>
      <c r="R18" s="4"/>
      <c r="S18" s="4">
        <v>-40534062194</v>
      </c>
      <c r="U18" s="3">
        <v>8.3299999999999999E-2</v>
      </c>
    </row>
    <row r="19" spans="1:21" x14ac:dyDescent="0.45">
      <c r="A19" s="1" t="s">
        <v>58</v>
      </c>
      <c r="C19" s="4">
        <v>0</v>
      </c>
      <c r="D19" s="4"/>
      <c r="E19" s="4">
        <v>1317681111</v>
      </c>
      <c r="F19" s="4"/>
      <c r="G19" s="4">
        <v>-2659697109</v>
      </c>
      <c r="H19" s="4"/>
      <c r="I19" s="4">
        <v>-1342015998</v>
      </c>
      <c r="K19" s="3">
        <v>0.01</v>
      </c>
      <c r="M19" s="4">
        <v>0</v>
      </c>
      <c r="N19" s="4"/>
      <c r="O19" s="4">
        <v>-7583193961</v>
      </c>
      <c r="P19" s="4"/>
      <c r="Q19" s="4">
        <v>-2659697109</v>
      </c>
      <c r="R19" s="4"/>
      <c r="S19" s="4">
        <v>-10242891070</v>
      </c>
      <c r="U19" s="3">
        <v>2.1000000000000001E-2</v>
      </c>
    </row>
    <row r="20" spans="1:21" x14ac:dyDescent="0.45">
      <c r="A20" s="1" t="s">
        <v>43</v>
      </c>
      <c r="C20" s="4">
        <v>0</v>
      </c>
      <c r="D20" s="4"/>
      <c r="E20" s="4">
        <v>998804378</v>
      </c>
      <c r="F20" s="4"/>
      <c r="G20" s="4">
        <v>-28611563</v>
      </c>
      <c r="H20" s="4"/>
      <c r="I20" s="4">
        <v>970192815</v>
      </c>
      <c r="K20" s="3">
        <v>-7.1999999999999998E-3</v>
      </c>
      <c r="M20" s="4">
        <v>6640000000</v>
      </c>
      <c r="N20" s="4"/>
      <c r="O20" s="4">
        <v>-232964144</v>
      </c>
      <c r="P20" s="4"/>
      <c r="Q20" s="4">
        <v>8115446956</v>
      </c>
      <c r="R20" s="4"/>
      <c r="S20" s="4">
        <v>14522482812</v>
      </c>
      <c r="U20" s="3">
        <v>-2.98E-2</v>
      </c>
    </row>
    <row r="21" spans="1:21" x14ac:dyDescent="0.45">
      <c r="A21" s="1" t="s">
        <v>39</v>
      </c>
      <c r="C21" s="4">
        <v>0</v>
      </c>
      <c r="D21" s="4"/>
      <c r="E21" s="4">
        <v>1217711243</v>
      </c>
      <c r="F21" s="4"/>
      <c r="G21" s="4">
        <v>-1298108478</v>
      </c>
      <c r="H21" s="4"/>
      <c r="I21" s="4">
        <v>-80397235</v>
      </c>
      <c r="K21" s="3">
        <v>5.9999999999999995E-4</v>
      </c>
      <c r="M21" s="4">
        <v>7100000000</v>
      </c>
      <c r="N21" s="4"/>
      <c r="O21" s="4">
        <v>-11133360006</v>
      </c>
      <c r="P21" s="4"/>
      <c r="Q21" s="4">
        <v>-2542659054</v>
      </c>
      <c r="R21" s="4"/>
      <c r="S21" s="4">
        <v>-6576019060</v>
      </c>
      <c r="U21" s="3">
        <v>1.35E-2</v>
      </c>
    </row>
    <row r="22" spans="1:21" x14ac:dyDescent="0.45">
      <c r="A22" s="1" t="s">
        <v>25</v>
      </c>
      <c r="C22" s="4">
        <v>0</v>
      </c>
      <c r="D22" s="4"/>
      <c r="E22" s="4">
        <v>-857095395</v>
      </c>
      <c r="F22" s="4"/>
      <c r="G22" s="4">
        <f>857401494+46</f>
        <v>857401540</v>
      </c>
      <c r="H22" s="4"/>
      <c r="I22" s="4">
        <v>306099</v>
      </c>
      <c r="K22" s="3">
        <v>0</v>
      </c>
      <c r="M22" s="4">
        <v>0</v>
      </c>
      <c r="N22" s="4"/>
      <c r="O22" s="4">
        <v>571396550</v>
      </c>
      <c r="P22" s="4"/>
      <c r="Q22" s="4">
        <v>857401494</v>
      </c>
      <c r="R22" s="4"/>
      <c r="S22" s="4">
        <v>1428798044</v>
      </c>
      <c r="U22" s="3">
        <v>-2.8999999999999998E-3</v>
      </c>
    </row>
    <row r="23" spans="1:21" x14ac:dyDescent="0.45">
      <c r="A23" s="1" t="s">
        <v>149</v>
      </c>
      <c r="C23" s="4">
        <v>0</v>
      </c>
      <c r="D23" s="4"/>
      <c r="E23" s="4">
        <v>0</v>
      </c>
      <c r="F23" s="4"/>
      <c r="G23" s="4">
        <v>0</v>
      </c>
      <c r="H23" s="4"/>
      <c r="I23" s="4">
        <v>0</v>
      </c>
      <c r="K23" s="3">
        <v>0</v>
      </c>
      <c r="M23" s="4">
        <v>0</v>
      </c>
      <c r="N23" s="4"/>
      <c r="O23" s="4">
        <v>0</v>
      </c>
      <c r="P23" s="4"/>
      <c r="Q23" s="4">
        <v>286834398</v>
      </c>
      <c r="R23" s="4"/>
      <c r="S23" s="4">
        <v>286834398</v>
      </c>
      <c r="U23" s="3">
        <v>-5.9999999999999995E-4</v>
      </c>
    </row>
    <row r="24" spans="1:21" x14ac:dyDescent="0.45">
      <c r="A24" s="1" t="s">
        <v>150</v>
      </c>
      <c r="C24" s="4">
        <v>0</v>
      </c>
      <c r="D24" s="4"/>
      <c r="E24" s="4">
        <v>0</v>
      </c>
      <c r="F24" s="4"/>
      <c r="G24" s="4">
        <v>0</v>
      </c>
      <c r="H24" s="4"/>
      <c r="I24" s="4">
        <v>0</v>
      </c>
      <c r="K24" s="3">
        <v>0</v>
      </c>
      <c r="M24" s="4">
        <v>0</v>
      </c>
      <c r="N24" s="4"/>
      <c r="O24" s="4">
        <v>0</v>
      </c>
      <c r="P24" s="4"/>
      <c r="Q24" s="4">
        <v>1278952</v>
      </c>
      <c r="R24" s="4"/>
      <c r="S24" s="4">
        <v>1278952</v>
      </c>
      <c r="U24" s="3">
        <v>0</v>
      </c>
    </row>
    <row r="25" spans="1:21" x14ac:dyDescent="0.45">
      <c r="A25" s="1" t="s">
        <v>63</v>
      </c>
      <c r="C25" s="4">
        <v>0</v>
      </c>
      <c r="D25" s="4"/>
      <c r="E25" s="4">
        <v>7067582178</v>
      </c>
      <c r="F25" s="4"/>
      <c r="G25" s="4">
        <v>0</v>
      </c>
      <c r="H25" s="4"/>
      <c r="I25" s="4">
        <v>7067582178</v>
      </c>
      <c r="K25" s="3">
        <v>-5.2699999999999997E-2</v>
      </c>
      <c r="M25" s="4">
        <v>0</v>
      </c>
      <c r="N25" s="4"/>
      <c r="O25" s="4">
        <v>7067582178</v>
      </c>
      <c r="P25" s="4"/>
      <c r="Q25" s="4">
        <v>83221</v>
      </c>
      <c r="R25" s="4"/>
      <c r="S25" s="4">
        <v>7067665399</v>
      </c>
      <c r="U25" s="3">
        <v>-1.4500000000000001E-2</v>
      </c>
    </row>
    <row r="26" spans="1:21" x14ac:dyDescent="0.45">
      <c r="A26" s="1" t="s">
        <v>113</v>
      </c>
      <c r="C26" s="4">
        <v>0</v>
      </c>
      <c r="D26" s="4"/>
      <c r="E26" s="4">
        <v>0</v>
      </c>
      <c r="F26" s="4"/>
      <c r="G26" s="4">
        <v>0</v>
      </c>
      <c r="H26" s="4"/>
      <c r="I26" s="4">
        <v>0</v>
      </c>
      <c r="K26" s="3">
        <v>0</v>
      </c>
      <c r="M26" s="4">
        <v>904003812</v>
      </c>
      <c r="N26" s="4"/>
      <c r="O26" s="4">
        <v>0</v>
      </c>
      <c r="P26" s="4"/>
      <c r="Q26" s="4">
        <v>-13428454622</v>
      </c>
      <c r="R26" s="4"/>
      <c r="S26" s="4">
        <v>-12524450810</v>
      </c>
      <c r="U26" s="3">
        <v>2.5700000000000001E-2</v>
      </c>
    </row>
    <row r="27" spans="1:21" x14ac:dyDescent="0.45">
      <c r="A27" s="1" t="s">
        <v>30</v>
      </c>
      <c r="C27" s="4">
        <v>0</v>
      </c>
      <c r="D27" s="4"/>
      <c r="E27" s="4">
        <v>-1486303560</v>
      </c>
      <c r="F27" s="4"/>
      <c r="G27" s="4">
        <v>0</v>
      </c>
      <c r="H27" s="4"/>
      <c r="I27" s="4">
        <v>-1486303560</v>
      </c>
      <c r="K27" s="3">
        <v>1.11E-2</v>
      </c>
      <c r="M27" s="4">
        <v>2388760</v>
      </c>
      <c r="N27" s="4"/>
      <c r="O27" s="4">
        <v>-10885231629</v>
      </c>
      <c r="P27" s="4"/>
      <c r="Q27" s="4">
        <v>156674591</v>
      </c>
      <c r="R27" s="4"/>
      <c r="S27" s="4">
        <v>-10726168278</v>
      </c>
      <c r="U27" s="3">
        <v>2.1999999999999999E-2</v>
      </c>
    </row>
    <row r="28" spans="1:21" x14ac:dyDescent="0.45">
      <c r="A28" s="1" t="s">
        <v>151</v>
      </c>
      <c r="C28" s="4">
        <v>0</v>
      </c>
      <c r="D28" s="4"/>
      <c r="E28" s="4">
        <v>0</v>
      </c>
      <c r="F28" s="4"/>
      <c r="G28" s="4">
        <v>0</v>
      </c>
      <c r="H28" s="4"/>
      <c r="I28" s="4">
        <v>0</v>
      </c>
      <c r="K28" s="3">
        <v>0</v>
      </c>
      <c r="M28" s="4">
        <v>0</v>
      </c>
      <c r="N28" s="4"/>
      <c r="O28" s="4">
        <v>0</v>
      </c>
      <c r="P28" s="4"/>
      <c r="Q28" s="4">
        <v>7650032569</v>
      </c>
      <c r="R28" s="4"/>
      <c r="S28" s="4">
        <v>7650032569</v>
      </c>
      <c r="U28" s="3">
        <v>-1.5699999999999999E-2</v>
      </c>
    </row>
    <row r="29" spans="1:21" x14ac:dyDescent="0.45">
      <c r="A29" s="1" t="s">
        <v>21</v>
      </c>
      <c r="C29" s="4">
        <v>0</v>
      </c>
      <c r="D29" s="4"/>
      <c r="E29" s="4">
        <v>-7019153434</v>
      </c>
      <c r="F29" s="4"/>
      <c r="G29" s="4">
        <v>0</v>
      </c>
      <c r="H29" s="4"/>
      <c r="I29" s="4">
        <v>-7019153434</v>
      </c>
      <c r="K29" s="3">
        <v>5.2400000000000002E-2</v>
      </c>
      <c r="M29" s="4">
        <v>12525000000</v>
      </c>
      <c r="N29" s="4"/>
      <c r="O29" s="4">
        <v>-4410575681</v>
      </c>
      <c r="P29" s="4"/>
      <c r="Q29" s="4">
        <v>-714954212</v>
      </c>
      <c r="R29" s="4"/>
      <c r="S29" s="4">
        <v>7399470107</v>
      </c>
      <c r="U29" s="3">
        <v>-1.52E-2</v>
      </c>
    </row>
    <row r="30" spans="1:21" x14ac:dyDescent="0.45">
      <c r="A30" s="1" t="s">
        <v>152</v>
      </c>
      <c r="C30" s="4">
        <v>0</v>
      </c>
      <c r="D30" s="4"/>
      <c r="E30" s="4">
        <v>0</v>
      </c>
      <c r="F30" s="4"/>
      <c r="G30" s="4">
        <v>0</v>
      </c>
      <c r="H30" s="4"/>
      <c r="I30" s="4">
        <v>0</v>
      </c>
      <c r="K30" s="3">
        <v>0</v>
      </c>
      <c r="M30" s="4">
        <v>0</v>
      </c>
      <c r="N30" s="4"/>
      <c r="O30" s="4">
        <v>0</v>
      </c>
      <c r="P30" s="4"/>
      <c r="Q30" s="4">
        <v>-7063600218</v>
      </c>
      <c r="R30" s="4"/>
      <c r="S30" s="4">
        <v>-7063600218</v>
      </c>
      <c r="U30" s="3">
        <v>1.4500000000000001E-2</v>
      </c>
    </row>
    <row r="31" spans="1:21" x14ac:dyDescent="0.45">
      <c r="A31" s="1" t="s">
        <v>153</v>
      </c>
      <c r="C31" s="4">
        <v>0</v>
      </c>
      <c r="D31" s="4"/>
      <c r="E31" s="4">
        <v>0</v>
      </c>
      <c r="F31" s="4"/>
      <c r="G31" s="4">
        <v>0</v>
      </c>
      <c r="H31" s="4"/>
      <c r="I31" s="4">
        <v>0</v>
      </c>
      <c r="K31" s="3">
        <v>0</v>
      </c>
      <c r="M31" s="4">
        <v>0</v>
      </c>
      <c r="N31" s="4"/>
      <c r="O31" s="4">
        <v>0</v>
      </c>
      <c r="P31" s="4"/>
      <c r="Q31" s="4">
        <v>2637341323</v>
      </c>
      <c r="R31" s="4"/>
      <c r="S31" s="4">
        <v>2637341323</v>
      </c>
      <c r="U31" s="3">
        <v>-5.4000000000000003E-3</v>
      </c>
    </row>
    <row r="32" spans="1:21" x14ac:dyDescent="0.45">
      <c r="A32" s="1" t="s">
        <v>154</v>
      </c>
      <c r="C32" s="4">
        <v>0</v>
      </c>
      <c r="D32" s="4"/>
      <c r="E32" s="4">
        <v>0</v>
      </c>
      <c r="F32" s="4"/>
      <c r="G32" s="4">
        <v>0</v>
      </c>
      <c r="H32" s="4"/>
      <c r="I32" s="4">
        <v>0</v>
      </c>
      <c r="K32" s="3">
        <v>0</v>
      </c>
      <c r="M32" s="4">
        <v>0</v>
      </c>
      <c r="N32" s="4"/>
      <c r="O32" s="4">
        <v>0</v>
      </c>
      <c r="P32" s="4"/>
      <c r="Q32" s="4">
        <v>2042509989</v>
      </c>
      <c r="R32" s="4"/>
      <c r="S32" s="4">
        <v>2042509989</v>
      </c>
      <c r="U32" s="3">
        <v>-4.1999999999999997E-3</v>
      </c>
    </row>
    <row r="33" spans="1:21" x14ac:dyDescent="0.45">
      <c r="A33" s="1" t="s">
        <v>56</v>
      </c>
      <c r="C33" s="4">
        <v>0</v>
      </c>
      <c r="D33" s="4"/>
      <c r="E33" s="4">
        <v>1117598486</v>
      </c>
      <c r="F33" s="4"/>
      <c r="G33" s="4">
        <v>0</v>
      </c>
      <c r="H33" s="4"/>
      <c r="I33" s="4">
        <v>1117598486</v>
      </c>
      <c r="K33" s="3">
        <v>-8.3000000000000001E-3</v>
      </c>
      <c r="M33" s="4">
        <v>12320274600</v>
      </c>
      <c r="N33" s="4"/>
      <c r="O33" s="4">
        <v>13767106627</v>
      </c>
      <c r="P33" s="4"/>
      <c r="Q33" s="4">
        <v>6941649454</v>
      </c>
      <c r="R33" s="4"/>
      <c r="S33" s="4">
        <v>33029030681</v>
      </c>
      <c r="U33" s="3">
        <v>-6.7799999999999999E-2</v>
      </c>
    </row>
    <row r="34" spans="1:21" x14ac:dyDescent="0.45">
      <c r="A34" s="1" t="s">
        <v>29</v>
      </c>
      <c r="C34" s="4">
        <v>0</v>
      </c>
      <c r="D34" s="4"/>
      <c r="E34" s="4">
        <v>2127267851</v>
      </c>
      <c r="F34" s="4"/>
      <c r="G34" s="4">
        <v>0</v>
      </c>
      <c r="H34" s="4"/>
      <c r="I34" s="4">
        <v>2127267851</v>
      </c>
      <c r="K34" s="3">
        <v>-1.5900000000000001E-2</v>
      </c>
      <c r="M34" s="4">
        <v>86892353</v>
      </c>
      <c r="N34" s="4"/>
      <c r="O34" s="4">
        <v>989923662</v>
      </c>
      <c r="P34" s="4"/>
      <c r="Q34" s="4">
        <v>22572634</v>
      </c>
      <c r="R34" s="4"/>
      <c r="S34" s="4">
        <v>1099388649</v>
      </c>
      <c r="U34" s="3">
        <v>-2.3E-3</v>
      </c>
    </row>
    <row r="35" spans="1:21" x14ac:dyDescent="0.45">
      <c r="A35" s="1" t="s">
        <v>49</v>
      </c>
      <c r="C35" s="4">
        <v>0</v>
      </c>
      <c r="D35" s="4"/>
      <c r="E35" s="4">
        <v>1749528000</v>
      </c>
      <c r="F35" s="4"/>
      <c r="G35" s="4">
        <v>0</v>
      </c>
      <c r="H35" s="4"/>
      <c r="I35" s="4">
        <v>1749528000</v>
      </c>
      <c r="K35" s="3">
        <v>-1.3100000000000001E-2</v>
      </c>
      <c r="M35" s="4">
        <v>0</v>
      </c>
      <c r="N35" s="4"/>
      <c r="O35" s="4">
        <v>11117262153</v>
      </c>
      <c r="P35" s="4"/>
      <c r="Q35" s="4">
        <v>2229514849</v>
      </c>
      <c r="R35" s="4"/>
      <c r="S35" s="4">
        <v>13346777002</v>
      </c>
      <c r="U35" s="3">
        <v>-2.7400000000000001E-2</v>
      </c>
    </row>
    <row r="36" spans="1:21" x14ac:dyDescent="0.45">
      <c r="A36" s="1" t="s">
        <v>155</v>
      </c>
      <c r="C36" s="4">
        <v>0</v>
      </c>
      <c r="D36" s="4"/>
      <c r="E36" s="4">
        <v>0</v>
      </c>
      <c r="F36" s="4"/>
      <c r="G36" s="4">
        <v>0</v>
      </c>
      <c r="H36" s="4"/>
      <c r="I36" s="4">
        <v>0</v>
      </c>
      <c r="K36" s="3">
        <v>0</v>
      </c>
      <c r="M36" s="4">
        <v>0</v>
      </c>
      <c r="N36" s="4"/>
      <c r="O36" s="4">
        <v>0</v>
      </c>
      <c r="P36" s="4"/>
      <c r="Q36" s="4">
        <v>-245426079</v>
      </c>
      <c r="R36" s="4"/>
      <c r="S36" s="4">
        <v>-245426079</v>
      </c>
      <c r="U36" s="3">
        <v>5.0000000000000001E-4</v>
      </c>
    </row>
    <row r="37" spans="1:21" x14ac:dyDescent="0.45">
      <c r="A37" s="1" t="s">
        <v>156</v>
      </c>
      <c r="C37" s="4">
        <v>0</v>
      </c>
      <c r="D37" s="4"/>
      <c r="E37" s="4">
        <v>0</v>
      </c>
      <c r="F37" s="4"/>
      <c r="G37" s="4">
        <v>0</v>
      </c>
      <c r="H37" s="4"/>
      <c r="I37" s="4">
        <v>0</v>
      </c>
      <c r="K37" s="3">
        <v>0</v>
      </c>
      <c r="M37" s="4">
        <v>0</v>
      </c>
      <c r="N37" s="4"/>
      <c r="O37" s="4">
        <v>0</v>
      </c>
      <c r="P37" s="4"/>
      <c r="Q37" s="4">
        <v>-1064641849</v>
      </c>
      <c r="R37" s="4"/>
      <c r="S37" s="4">
        <v>-1064641849</v>
      </c>
      <c r="U37" s="3">
        <v>2.2000000000000001E-3</v>
      </c>
    </row>
    <row r="38" spans="1:21" x14ac:dyDescent="0.45">
      <c r="A38" s="1" t="s">
        <v>157</v>
      </c>
      <c r="C38" s="4">
        <v>0</v>
      </c>
      <c r="D38" s="4"/>
      <c r="E38" s="4">
        <v>0</v>
      </c>
      <c r="F38" s="4"/>
      <c r="G38" s="4">
        <v>0</v>
      </c>
      <c r="H38" s="4"/>
      <c r="I38" s="4">
        <v>0</v>
      </c>
      <c r="K38" s="3">
        <v>0</v>
      </c>
      <c r="M38" s="4">
        <v>0</v>
      </c>
      <c r="N38" s="4"/>
      <c r="O38" s="4">
        <v>0</v>
      </c>
      <c r="P38" s="4"/>
      <c r="Q38" s="4">
        <v>-23256991917</v>
      </c>
      <c r="R38" s="4"/>
      <c r="S38" s="4">
        <v>-23256991917</v>
      </c>
      <c r="U38" s="3">
        <v>4.7800000000000002E-2</v>
      </c>
    </row>
    <row r="39" spans="1:21" x14ac:dyDescent="0.45">
      <c r="A39" s="1" t="s">
        <v>128</v>
      </c>
      <c r="C39" s="4">
        <v>0</v>
      </c>
      <c r="D39" s="4"/>
      <c r="E39" s="4">
        <v>0</v>
      </c>
      <c r="F39" s="4"/>
      <c r="G39" s="4">
        <v>0</v>
      </c>
      <c r="H39" s="4"/>
      <c r="I39" s="4">
        <v>0</v>
      </c>
      <c r="K39" s="3">
        <v>0</v>
      </c>
      <c r="M39" s="4">
        <v>1761791733</v>
      </c>
      <c r="N39" s="4"/>
      <c r="O39" s="4">
        <v>0</v>
      </c>
      <c r="P39" s="4"/>
      <c r="Q39" s="4">
        <v>540252721</v>
      </c>
      <c r="R39" s="4"/>
      <c r="S39" s="4">
        <v>2302044454</v>
      </c>
      <c r="U39" s="3">
        <v>-4.7000000000000002E-3</v>
      </c>
    </row>
    <row r="40" spans="1:21" x14ac:dyDescent="0.45">
      <c r="A40" s="1" t="s">
        <v>158</v>
      </c>
      <c r="C40" s="4">
        <v>0</v>
      </c>
      <c r="D40" s="4"/>
      <c r="E40" s="4">
        <v>0</v>
      </c>
      <c r="F40" s="4"/>
      <c r="G40" s="4">
        <v>0</v>
      </c>
      <c r="H40" s="4"/>
      <c r="I40" s="4">
        <v>0</v>
      </c>
      <c r="K40" s="3">
        <v>0</v>
      </c>
      <c r="M40" s="4">
        <v>0</v>
      </c>
      <c r="N40" s="4"/>
      <c r="O40" s="4">
        <v>0</v>
      </c>
      <c r="P40" s="4"/>
      <c r="Q40" s="4">
        <v>2247040578</v>
      </c>
      <c r="R40" s="4"/>
      <c r="S40" s="4">
        <v>2247040578</v>
      </c>
      <c r="U40" s="3">
        <v>-4.5999999999999999E-3</v>
      </c>
    </row>
    <row r="41" spans="1:21" x14ac:dyDescent="0.45">
      <c r="A41" s="1" t="s">
        <v>159</v>
      </c>
      <c r="C41" s="4">
        <v>0</v>
      </c>
      <c r="D41" s="4"/>
      <c r="E41" s="4">
        <v>0</v>
      </c>
      <c r="F41" s="4"/>
      <c r="G41" s="4">
        <v>0</v>
      </c>
      <c r="H41" s="4"/>
      <c r="I41" s="4">
        <v>0</v>
      </c>
      <c r="K41" s="3">
        <v>0</v>
      </c>
      <c r="M41" s="4">
        <v>0</v>
      </c>
      <c r="N41" s="4"/>
      <c r="O41" s="4">
        <v>0</v>
      </c>
      <c r="P41" s="4"/>
      <c r="Q41" s="4">
        <v>-3111576113</v>
      </c>
      <c r="R41" s="4"/>
      <c r="S41" s="4">
        <v>-3111576113</v>
      </c>
      <c r="U41" s="3">
        <v>6.4000000000000003E-3</v>
      </c>
    </row>
    <row r="42" spans="1:21" x14ac:dyDescent="0.45">
      <c r="A42" s="1" t="s">
        <v>160</v>
      </c>
      <c r="C42" s="4">
        <v>0</v>
      </c>
      <c r="D42" s="4"/>
      <c r="E42" s="4">
        <v>0</v>
      </c>
      <c r="F42" s="4"/>
      <c r="G42" s="4">
        <v>0</v>
      </c>
      <c r="H42" s="4"/>
      <c r="I42" s="4">
        <v>0</v>
      </c>
      <c r="K42" s="3">
        <v>0</v>
      </c>
      <c r="M42" s="4">
        <v>0</v>
      </c>
      <c r="N42" s="4"/>
      <c r="O42" s="4">
        <v>0</v>
      </c>
      <c r="P42" s="4"/>
      <c r="Q42" s="4">
        <v>154756644</v>
      </c>
      <c r="R42" s="4"/>
      <c r="S42" s="4">
        <v>154756644</v>
      </c>
      <c r="U42" s="3">
        <v>-2.9999999999999997E-4</v>
      </c>
    </row>
    <row r="43" spans="1:21" x14ac:dyDescent="0.45">
      <c r="A43" s="1" t="s">
        <v>161</v>
      </c>
      <c r="C43" s="4">
        <v>0</v>
      </c>
      <c r="D43" s="4"/>
      <c r="E43" s="4">
        <v>0</v>
      </c>
      <c r="F43" s="4"/>
      <c r="G43" s="4">
        <v>0</v>
      </c>
      <c r="H43" s="4"/>
      <c r="I43" s="4">
        <v>0</v>
      </c>
      <c r="K43" s="3">
        <v>0</v>
      </c>
      <c r="M43" s="4">
        <v>0</v>
      </c>
      <c r="N43" s="4"/>
      <c r="O43" s="4">
        <v>0</v>
      </c>
      <c r="P43" s="4"/>
      <c r="Q43" s="4">
        <v>167514646</v>
      </c>
      <c r="R43" s="4"/>
      <c r="S43" s="4">
        <v>167514646</v>
      </c>
      <c r="U43" s="3">
        <v>-2.9999999999999997E-4</v>
      </c>
    </row>
    <row r="44" spans="1:21" x14ac:dyDescent="0.45">
      <c r="A44" s="1" t="s">
        <v>162</v>
      </c>
      <c r="C44" s="4">
        <v>0</v>
      </c>
      <c r="D44" s="4"/>
      <c r="E44" s="4">
        <v>0</v>
      </c>
      <c r="F44" s="4"/>
      <c r="G44" s="4">
        <v>0</v>
      </c>
      <c r="H44" s="4"/>
      <c r="I44" s="4">
        <v>0</v>
      </c>
      <c r="K44" s="3">
        <v>0</v>
      </c>
      <c r="M44" s="4">
        <v>0</v>
      </c>
      <c r="N44" s="4"/>
      <c r="O44" s="4">
        <v>0</v>
      </c>
      <c r="P44" s="4"/>
      <c r="Q44" s="4">
        <v>-155128741</v>
      </c>
      <c r="R44" s="4"/>
      <c r="S44" s="4">
        <v>-155128741</v>
      </c>
      <c r="U44" s="3">
        <v>2.9999999999999997E-4</v>
      </c>
    </row>
    <row r="45" spans="1:21" x14ac:dyDescent="0.45">
      <c r="A45" s="1" t="s">
        <v>143</v>
      </c>
      <c r="C45" s="4">
        <v>0</v>
      </c>
      <c r="D45" s="4"/>
      <c r="E45" s="4">
        <v>0</v>
      </c>
      <c r="F45" s="4"/>
      <c r="G45" s="4">
        <v>0</v>
      </c>
      <c r="H45" s="4"/>
      <c r="I45" s="4">
        <v>0</v>
      </c>
      <c r="K45" s="3">
        <v>0</v>
      </c>
      <c r="M45" s="4">
        <v>45648075</v>
      </c>
      <c r="N45" s="4"/>
      <c r="O45" s="4">
        <v>0</v>
      </c>
      <c r="P45" s="4"/>
      <c r="Q45" s="4">
        <v>694994747</v>
      </c>
      <c r="R45" s="4"/>
      <c r="S45" s="4">
        <v>740642822</v>
      </c>
      <c r="U45" s="3">
        <v>-1.5E-3</v>
      </c>
    </row>
    <row r="46" spans="1:21" x14ac:dyDescent="0.45">
      <c r="A46" s="1" t="s">
        <v>163</v>
      </c>
      <c r="C46" s="4">
        <v>0</v>
      </c>
      <c r="D46" s="4"/>
      <c r="E46" s="4">
        <v>0</v>
      </c>
      <c r="F46" s="4"/>
      <c r="G46" s="4">
        <v>0</v>
      </c>
      <c r="H46" s="4"/>
      <c r="I46" s="4">
        <v>0</v>
      </c>
      <c r="K46" s="3">
        <v>0</v>
      </c>
      <c r="M46" s="4">
        <v>0</v>
      </c>
      <c r="N46" s="4"/>
      <c r="O46" s="4">
        <v>0</v>
      </c>
      <c r="P46" s="4"/>
      <c r="Q46" s="4">
        <v>14881630</v>
      </c>
      <c r="R46" s="4"/>
      <c r="S46" s="4">
        <v>14881630</v>
      </c>
      <c r="U46" s="3">
        <v>0</v>
      </c>
    </row>
    <row r="47" spans="1:21" x14ac:dyDescent="0.45">
      <c r="A47" s="1" t="s">
        <v>164</v>
      </c>
      <c r="C47" s="4">
        <v>0</v>
      </c>
      <c r="D47" s="4"/>
      <c r="E47" s="4">
        <v>0</v>
      </c>
      <c r="F47" s="4"/>
      <c r="G47" s="4">
        <v>0</v>
      </c>
      <c r="H47" s="4"/>
      <c r="I47" s="4">
        <v>0</v>
      </c>
      <c r="K47" s="3">
        <v>0</v>
      </c>
      <c r="M47" s="4">
        <v>0</v>
      </c>
      <c r="N47" s="4"/>
      <c r="O47" s="4">
        <v>0</v>
      </c>
      <c r="P47" s="4"/>
      <c r="Q47" s="4">
        <v>5959334733</v>
      </c>
      <c r="R47" s="4"/>
      <c r="S47" s="4">
        <v>5959334733</v>
      </c>
      <c r="U47" s="3">
        <v>-1.2200000000000001E-2</v>
      </c>
    </row>
    <row r="48" spans="1:21" x14ac:dyDescent="0.45">
      <c r="A48" s="1" t="s">
        <v>165</v>
      </c>
      <c r="C48" s="4">
        <v>0</v>
      </c>
      <c r="D48" s="4"/>
      <c r="E48" s="4">
        <v>0</v>
      </c>
      <c r="F48" s="4"/>
      <c r="G48" s="4">
        <v>0</v>
      </c>
      <c r="H48" s="4"/>
      <c r="I48" s="4">
        <v>0</v>
      </c>
      <c r="K48" s="3">
        <v>0</v>
      </c>
      <c r="M48" s="4">
        <v>0</v>
      </c>
      <c r="N48" s="4"/>
      <c r="O48" s="4">
        <v>0</v>
      </c>
      <c r="P48" s="4"/>
      <c r="Q48" s="4">
        <v>986937585</v>
      </c>
      <c r="R48" s="4"/>
      <c r="S48" s="4">
        <v>986937585</v>
      </c>
      <c r="U48" s="3">
        <v>-2E-3</v>
      </c>
    </row>
    <row r="49" spans="1:21" x14ac:dyDescent="0.45">
      <c r="A49" s="1" t="s">
        <v>141</v>
      </c>
      <c r="C49" s="4">
        <v>0</v>
      </c>
      <c r="D49" s="4"/>
      <c r="E49" s="4">
        <v>0</v>
      </c>
      <c r="F49" s="4"/>
      <c r="G49" s="4">
        <v>0</v>
      </c>
      <c r="H49" s="4"/>
      <c r="I49" s="4">
        <v>0</v>
      </c>
      <c r="K49" s="3">
        <v>0</v>
      </c>
      <c r="M49" s="4">
        <v>256392000</v>
      </c>
      <c r="N49" s="4"/>
      <c r="O49" s="4">
        <v>0</v>
      </c>
      <c r="P49" s="4"/>
      <c r="Q49" s="4">
        <v>2859208021</v>
      </c>
      <c r="R49" s="4"/>
      <c r="S49" s="4">
        <v>3115600021</v>
      </c>
      <c r="U49" s="3">
        <v>-6.4000000000000003E-3</v>
      </c>
    </row>
    <row r="50" spans="1:21" x14ac:dyDescent="0.45">
      <c r="A50" s="1" t="s">
        <v>166</v>
      </c>
      <c r="C50" s="4">
        <v>0</v>
      </c>
      <c r="D50" s="4"/>
      <c r="E50" s="4">
        <v>0</v>
      </c>
      <c r="F50" s="4"/>
      <c r="G50" s="4">
        <v>0</v>
      </c>
      <c r="H50" s="4"/>
      <c r="I50" s="4">
        <v>0</v>
      </c>
      <c r="K50" s="3">
        <v>0</v>
      </c>
      <c r="M50" s="4">
        <v>0</v>
      </c>
      <c r="N50" s="4"/>
      <c r="O50" s="4">
        <v>0</v>
      </c>
      <c r="P50" s="4"/>
      <c r="Q50" s="4">
        <v>-2009468341</v>
      </c>
      <c r="R50" s="4"/>
      <c r="S50" s="4">
        <v>-2009468341</v>
      </c>
      <c r="U50" s="3">
        <v>4.1000000000000003E-3</v>
      </c>
    </row>
    <row r="51" spans="1:21" x14ac:dyDescent="0.45">
      <c r="A51" s="1" t="s">
        <v>32</v>
      </c>
      <c r="C51" s="4">
        <v>0</v>
      </c>
      <c r="D51" s="4"/>
      <c r="E51" s="4">
        <v>-2632541023</v>
      </c>
      <c r="F51" s="4"/>
      <c r="G51" s="4">
        <v>0</v>
      </c>
      <c r="H51" s="4"/>
      <c r="I51" s="4">
        <v>-2632541023</v>
      </c>
      <c r="K51" s="3">
        <v>1.9599999999999999E-2</v>
      </c>
      <c r="M51" s="4">
        <v>0</v>
      </c>
      <c r="N51" s="4"/>
      <c r="O51" s="4">
        <v>-4178774408</v>
      </c>
      <c r="P51" s="4"/>
      <c r="Q51" s="4">
        <v>-17556466932</v>
      </c>
      <c r="R51" s="4"/>
      <c r="S51" s="4">
        <v>-21735241340</v>
      </c>
      <c r="U51" s="3">
        <v>4.4600000000000001E-2</v>
      </c>
    </row>
    <row r="52" spans="1:21" x14ac:dyDescent="0.45">
      <c r="A52" s="1" t="s">
        <v>54</v>
      </c>
      <c r="C52" s="4">
        <v>0</v>
      </c>
      <c r="D52" s="4"/>
      <c r="E52" s="4">
        <v>1550474179</v>
      </c>
      <c r="F52" s="4"/>
      <c r="G52" s="4">
        <v>0</v>
      </c>
      <c r="H52" s="4"/>
      <c r="I52" s="4">
        <v>1550474179</v>
      </c>
      <c r="K52" s="3">
        <v>-1.1599999999999999E-2</v>
      </c>
      <c r="M52" s="4">
        <v>9375000000</v>
      </c>
      <c r="N52" s="4"/>
      <c r="O52" s="4">
        <v>27747027575</v>
      </c>
      <c r="P52" s="4"/>
      <c r="Q52" s="4">
        <v>776598895</v>
      </c>
      <c r="R52" s="4"/>
      <c r="S52" s="4">
        <v>37898626470</v>
      </c>
      <c r="U52" s="3">
        <v>-7.7799999999999994E-2</v>
      </c>
    </row>
    <row r="53" spans="1:21" x14ac:dyDescent="0.45">
      <c r="A53" s="1" t="s">
        <v>167</v>
      </c>
      <c r="C53" s="4">
        <v>0</v>
      </c>
      <c r="D53" s="4"/>
      <c r="E53" s="4">
        <v>0</v>
      </c>
      <c r="F53" s="4"/>
      <c r="G53" s="4">
        <v>0</v>
      </c>
      <c r="H53" s="4"/>
      <c r="I53" s="4">
        <v>0</v>
      </c>
      <c r="K53" s="3">
        <v>0</v>
      </c>
      <c r="M53" s="4">
        <v>0</v>
      </c>
      <c r="N53" s="4"/>
      <c r="O53" s="4">
        <v>0</v>
      </c>
      <c r="P53" s="4"/>
      <c r="Q53" s="4">
        <v>-6565003059</v>
      </c>
      <c r="R53" s="4"/>
      <c r="S53" s="4">
        <v>-6565003059</v>
      </c>
      <c r="U53" s="3">
        <v>1.35E-2</v>
      </c>
    </row>
    <row r="54" spans="1:21" x14ac:dyDescent="0.45">
      <c r="A54" s="1" t="s">
        <v>61</v>
      </c>
      <c r="C54" s="4">
        <v>0</v>
      </c>
      <c r="D54" s="4"/>
      <c r="E54" s="4">
        <v>0</v>
      </c>
      <c r="F54" s="4"/>
      <c r="G54" s="4">
        <v>0</v>
      </c>
      <c r="H54" s="4"/>
      <c r="I54" s="4">
        <v>0</v>
      </c>
      <c r="K54" s="3">
        <v>0</v>
      </c>
      <c r="M54" s="4">
        <v>0</v>
      </c>
      <c r="N54" s="4"/>
      <c r="O54" s="4">
        <v>0</v>
      </c>
      <c r="P54" s="4"/>
      <c r="Q54" s="4">
        <v>105530770</v>
      </c>
      <c r="R54" s="4"/>
      <c r="S54" s="4">
        <v>105530770</v>
      </c>
      <c r="U54" s="3">
        <v>-2.0000000000000001E-4</v>
      </c>
    </row>
    <row r="55" spans="1:21" x14ac:dyDescent="0.45">
      <c r="A55" s="1" t="s">
        <v>131</v>
      </c>
      <c r="C55" s="4">
        <v>0</v>
      </c>
      <c r="D55" s="4"/>
      <c r="E55" s="4">
        <v>0</v>
      </c>
      <c r="F55" s="4"/>
      <c r="G55" s="4">
        <v>0</v>
      </c>
      <c r="H55" s="4"/>
      <c r="I55" s="4">
        <v>0</v>
      </c>
      <c r="K55" s="3">
        <v>0</v>
      </c>
      <c r="M55" s="4">
        <v>6575500000</v>
      </c>
      <c r="N55" s="4"/>
      <c r="O55" s="4">
        <v>0</v>
      </c>
      <c r="P55" s="4"/>
      <c r="Q55" s="4">
        <v>9444101565</v>
      </c>
      <c r="R55" s="4"/>
      <c r="S55" s="4">
        <v>16019601565</v>
      </c>
      <c r="U55" s="3">
        <v>-3.2899999999999999E-2</v>
      </c>
    </row>
    <row r="56" spans="1:21" x14ac:dyDescent="0.45">
      <c r="A56" s="1" t="s">
        <v>168</v>
      </c>
      <c r="C56" s="4">
        <v>0</v>
      </c>
      <c r="D56" s="4"/>
      <c r="E56" s="4">
        <v>0</v>
      </c>
      <c r="F56" s="4"/>
      <c r="G56" s="4">
        <v>0</v>
      </c>
      <c r="H56" s="4"/>
      <c r="I56" s="4">
        <v>0</v>
      </c>
      <c r="K56" s="3">
        <v>0</v>
      </c>
      <c r="M56" s="4">
        <v>0</v>
      </c>
      <c r="N56" s="4"/>
      <c r="O56" s="4">
        <v>0</v>
      </c>
      <c r="P56" s="4"/>
      <c r="Q56" s="4">
        <v>2690060679</v>
      </c>
      <c r="R56" s="4"/>
      <c r="S56" s="4">
        <v>2690060679</v>
      </c>
      <c r="U56" s="3">
        <v>-5.4999999999999997E-3</v>
      </c>
    </row>
    <row r="57" spans="1:21" x14ac:dyDescent="0.45">
      <c r="A57" s="1" t="s">
        <v>169</v>
      </c>
      <c r="C57" s="4">
        <v>0</v>
      </c>
      <c r="D57" s="4"/>
      <c r="E57" s="4">
        <v>0</v>
      </c>
      <c r="F57" s="4"/>
      <c r="G57" s="4">
        <v>0</v>
      </c>
      <c r="H57" s="4"/>
      <c r="I57" s="4">
        <v>0</v>
      </c>
      <c r="K57" s="3">
        <v>0</v>
      </c>
      <c r="M57" s="4">
        <v>0</v>
      </c>
      <c r="N57" s="4"/>
      <c r="O57" s="4">
        <v>0</v>
      </c>
      <c r="P57" s="4"/>
      <c r="Q57" s="4">
        <v>1321315419</v>
      </c>
      <c r="R57" s="4"/>
      <c r="S57" s="4">
        <v>1321315419</v>
      </c>
      <c r="U57" s="3">
        <v>-2.7000000000000001E-3</v>
      </c>
    </row>
    <row r="58" spans="1:21" x14ac:dyDescent="0.45">
      <c r="A58" s="1" t="s">
        <v>48</v>
      </c>
      <c r="C58" s="4">
        <v>0</v>
      </c>
      <c r="D58" s="4"/>
      <c r="E58" s="4">
        <v>-900049664</v>
      </c>
      <c r="F58" s="4"/>
      <c r="G58" s="4">
        <v>0</v>
      </c>
      <c r="H58" s="4"/>
      <c r="I58" s="4">
        <v>-900049664</v>
      </c>
      <c r="K58" s="3">
        <v>6.7000000000000002E-3</v>
      </c>
      <c r="M58" s="4">
        <v>0</v>
      </c>
      <c r="N58" s="4"/>
      <c r="O58" s="4">
        <v>2784975675</v>
      </c>
      <c r="P58" s="4"/>
      <c r="Q58" s="4">
        <v>2065177645</v>
      </c>
      <c r="R58" s="4"/>
      <c r="S58" s="4">
        <v>4850153320</v>
      </c>
      <c r="U58" s="3">
        <v>-0.01</v>
      </c>
    </row>
    <row r="59" spans="1:21" x14ac:dyDescent="0.45">
      <c r="A59" s="1" t="s">
        <v>133</v>
      </c>
      <c r="C59" s="4">
        <v>0</v>
      </c>
      <c r="D59" s="4"/>
      <c r="E59" s="4">
        <v>0</v>
      </c>
      <c r="F59" s="4"/>
      <c r="G59" s="4">
        <v>0</v>
      </c>
      <c r="H59" s="4"/>
      <c r="I59" s="4">
        <v>0</v>
      </c>
      <c r="K59" s="3">
        <v>0</v>
      </c>
      <c r="M59" s="4">
        <v>2959459459</v>
      </c>
      <c r="N59" s="4"/>
      <c r="O59" s="4">
        <v>0</v>
      </c>
      <c r="P59" s="4"/>
      <c r="Q59" s="4">
        <v>8900578850</v>
      </c>
      <c r="R59" s="4"/>
      <c r="S59" s="4">
        <v>11860038309</v>
      </c>
      <c r="U59" s="3">
        <v>-2.4400000000000002E-2</v>
      </c>
    </row>
    <row r="60" spans="1:21" x14ac:dyDescent="0.45">
      <c r="A60" s="1" t="s">
        <v>22</v>
      </c>
      <c r="C60" s="4">
        <v>0</v>
      </c>
      <c r="D60" s="4"/>
      <c r="E60" s="4">
        <v>-5029346272</v>
      </c>
      <c r="F60" s="4"/>
      <c r="G60" s="4">
        <v>0</v>
      </c>
      <c r="H60" s="4"/>
      <c r="I60" s="4">
        <v>-5029346272</v>
      </c>
      <c r="K60" s="3">
        <v>3.7499999999999999E-2</v>
      </c>
      <c r="M60" s="4">
        <v>13110000000</v>
      </c>
      <c r="N60" s="4"/>
      <c r="O60" s="4">
        <v>7883699785</v>
      </c>
      <c r="P60" s="4"/>
      <c r="Q60" s="4">
        <v>4357550111</v>
      </c>
      <c r="R60" s="4"/>
      <c r="S60" s="4">
        <v>25351249896</v>
      </c>
      <c r="U60" s="3">
        <v>-5.21E-2</v>
      </c>
    </row>
    <row r="61" spans="1:21" x14ac:dyDescent="0.45">
      <c r="A61" s="1" t="s">
        <v>38</v>
      </c>
      <c r="C61" s="4">
        <v>0</v>
      </c>
      <c r="D61" s="4"/>
      <c r="E61" s="4">
        <v>-83500200</v>
      </c>
      <c r="F61" s="4"/>
      <c r="G61" s="4">
        <v>0</v>
      </c>
      <c r="H61" s="4"/>
      <c r="I61" s="4">
        <v>-83500200</v>
      </c>
      <c r="K61" s="3">
        <v>5.9999999999999995E-4</v>
      </c>
      <c r="M61" s="4">
        <v>8106000000</v>
      </c>
      <c r="N61" s="4"/>
      <c r="O61" s="4">
        <v>-404551353</v>
      </c>
      <c r="P61" s="4"/>
      <c r="Q61" s="4">
        <v>-1793901479</v>
      </c>
      <c r="R61" s="4"/>
      <c r="S61" s="4">
        <v>5907547168</v>
      </c>
      <c r="U61" s="3">
        <v>-1.21E-2</v>
      </c>
    </row>
    <row r="62" spans="1:21" x14ac:dyDescent="0.45">
      <c r="A62" s="1" t="s">
        <v>170</v>
      </c>
      <c r="C62" s="4">
        <v>0</v>
      </c>
      <c r="D62" s="4"/>
      <c r="E62" s="4">
        <v>0</v>
      </c>
      <c r="F62" s="4"/>
      <c r="G62" s="4">
        <v>0</v>
      </c>
      <c r="H62" s="4"/>
      <c r="I62" s="4">
        <v>0</v>
      </c>
      <c r="K62" s="3">
        <v>0</v>
      </c>
      <c r="M62" s="4">
        <v>0</v>
      </c>
      <c r="N62" s="4"/>
      <c r="O62" s="4">
        <v>0</v>
      </c>
      <c r="P62" s="4"/>
      <c r="Q62" s="4">
        <v>-6272399486</v>
      </c>
      <c r="R62" s="4"/>
      <c r="S62" s="4">
        <v>-6272399486</v>
      </c>
      <c r="U62" s="3">
        <v>1.29E-2</v>
      </c>
    </row>
    <row r="63" spans="1:21" x14ac:dyDescent="0.45">
      <c r="A63" s="1" t="s">
        <v>137</v>
      </c>
      <c r="C63" s="4">
        <v>0</v>
      </c>
      <c r="D63" s="4"/>
      <c r="E63" s="4">
        <v>0</v>
      </c>
      <c r="F63" s="4"/>
      <c r="G63" s="4">
        <v>0</v>
      </c>
      <c r="H63" s="4"/>
      <c r="I63" s="4">
        <v>0</v>
      </c>
      <c r="K63" s="3">
        <v>0</v>
      </c>
      <c r="M63" s="4">
        <v>1276308000</v>
      </c>
      <c r="N63" s="4"/>
      <c r="O63" s="4">
        <v>0</v>
      </c>
      <c r="P63" s="4"/>
      <c r="Q63" s="4">
        <v>-5744741532</v>
      </c>
      <c r="R63" s="4"/>
      <c r="S63" s="4">
        <v>-4468433532</v>
      </c>
      <c r="U63" s="3">
        <v>9.1999999999999998E-3</v>
      </c>
    </row>
    <row r="64" spans="1:21" x14ac:dyDescent="0.45">
      <c r="A64" s="1" t="s">
        <v>171</v>
      </c>
      <c r="C64" s="4">
        <v>0</v>
      </c>
      <c r="D64" s="4"/>
      <c r="E64" s="4">
        <v>0</v>
      </c>
      <c r="F64" s="4"/>
      <c r="G64" s="4">
        <v>0</v>
      </c>
      <c r="H64" s="4"/>
      <c r="I64" s="4">
        <v>0</v>
      </c>
      <c r="K64" s="3">
        <v>0</v>
      </c>
      <c r="M64" s="4">
        <v>0</v>
      </c>
      <c r="N64" s="4"/>
      <c r="O64" s="4">
        <v>0</v>
      </c>
      <c r="P64" s="4"/>
      <c r="Q64" s="4">
        <v>4246066994</v>
      </c>
      <c r="R64" s="4"/>
      <c r="S64" s="4">
        <v>4246066994</v>
      </c>
      <c r="U64" s="3">
        <v>-8.6999999999999994E-3</v>
      </c>
    </row>
    <row r="65" spans="1:21" x14ac:dyDescent="0.45">
      <c r="A65" s="1" t="s">
        <v>172</v>
      </c>
      <c r="C65" s="4">
        <v>0</v>
      </c>
      <c r="D65" s="4"/>
      <c r="E65" s="4">
        <v>0</v>
      </c>
      <c r="F65" s="4"/>
      <c r="G65" s="4">
        <v>0</v>
      </c>
      <c r="H65" s="4"/>
      <c r="I65" s="4">
        <v>0</v>
      </c>
      <c r="K65" s="3">
        <v>0</v>
      </c>
      <c r="M65" s="4">
        <v>0</v>
      </c>
      <c r="N65" s="4"/>
      <c r="O65" s="4">
        <v>0</v>
      </c>
      <c r="P65" s="4"/>
      <c r="Q65" s="4">
        <v>-670575279</v>
      </c>
      <c r="R65" s="4"/>
      <c r="S65" s="4">
        <v>-670575279</v>
      </c>
      <c r="U65" s="3">
        <v>1.4E-3</v>
      </c>
    </row>
    <row r="66" spans="1:21" x14ac:dyDescent="0.45">
      <c r="A66" s="1" t="s">
        <v>26</v>
      </c>
      <c r="C66" s="4">
        <v>2455575868</v>
      </c>
      <c r="D66" s="4"/>
      <c r="E66" s="4">
        <v>-5877350528</v>
      </c>
      <c r="F66" s="4"/>
      <c r="G66" s="4">
        <v>0</v>
      </c>
      <c r="H66" s="4"/>
      <c r="I66" s="4">
        <v>-3421774660</v>
      </c>
      <c r="K66" s="3">
        <v>2.5499999999999998E-2</v>
      </c>
      <c r="M66" s="4">
        <v>2455575868</v>
      </c>
      <c r="N66" s="4"/>
      <c r="O66" s="4">
        <v>-4740616804</v>
      </c>
      <c r="P66" s="4"/>
      <c r="Q66" s="4">
        <v>933821024</v>
      </c>
      <c r="R66" s="4"/>
      <c r="S66" s="4">
        <v>-1351219912</v>
      </c>
      <c r="U66" s="3">
        <v>2.8E-3</v>
      </c>
    </row>
    <row r="67" spans="1:21" x14ac:dyDescent="0.45">
      <c r="A67" s="1" t="s">
        <v>173</v>
      </c>
      <c r="C67" s="4">
        <v>0</v>
      </c>
      <c r="D67" s="4"/>
      <c r="E67" s="4">
        <v>0</v>
      </c>
      <c r="F67" s="4"/>
      <c r="G67" s="4">
        <v>0</v>
      </c>
      <c r="H67" s="4"/>
      <c r="I67" s="4">
        <v>0</v>
      </c>
      <c r="K67" s="3">
        <v>0</v>
      </c>
      <c r="M67" s="4">
        <v>0</v>
      </c>
      <c r="N67" s="4"/>
      <c r="O67" s="4">
        <v>0</v>
      </c>
      <c r="P67" s="4"/>
      <c r="Q67" s="4">
        <v>-35838856586</v>
      </c>
      <c r="R67" s="4"/>
      <c r="S67" s="4">
        <v>-35838856586</v>
      </c>
      <c r="U67" s="3">
        <v>7.3599999999999999E-2</v>
      </c>
    </row>
    <row r="68" spans="1:21" x14ac:dyDescent="0.45">
      <c r="A68" s="1" t="s">
        <v>37</v>
      </c>
      <c r="C68" s="4">
        <v>0</v>
      </c>
      <c r="D68" s="4"/>
      <c r="E68" s="4">
        <v>-1390627539</v>
      </c>
      <c r="F68" s="4"/>
      <c r="G68" s="4">
        <v>0</v>
      </c>
      <c r="H68" s="4"/>
      <c r="I68" s="4">
        <v>-1390627539</v>
      </c>
      <c r="K68" s="3">
        <v>1.04E-2</v>
      </c>
      <c r="M68" s="4">
        <v>0</v>
      </c>
      <c r="N68" s="4"/>
      <c r="O68" s="4">
        <v>2232221281</v>
      </c>
      <c r="P68" s="4"/>
      <c r="Q68" s="4">
        <v>1746564083</v>
      </c>
      <c r="R68" s="4"/>
      <c r="S68" s="4">
        <v>3978785364</v>
      </c>
      <c r="U68" s="3">
        <v>-8.2000000000000007E-3</v>
      </c>
    </row>
    <row r="69" spans="1:21" x14ac:dyDescent="0.45">
      <c r="A69" s="1" t="s">
        <v>174</v>
      </c>
      <c r="C69" s="4">
        <v>0</v>
      </c>
      <c r="D69" s="4"/>
      <c r="E69" s="4">
        <v>0</v>
      </c>
      <c r="F69" s="4"/>
      <c r="G69" s="4">
        <v>0</v>
      </c>
      <c r="H69" s="4"/>
      <c r="I69" s="4">
        <v>0</v>
      </c>
      <c r="K69" s="3">
        <v>0</v>
      </c>
      <c r="M69" s="4">
        <v>0</v>
      </c>
      <c r="N69" s="4"/>
      <c r="O69" s="4">
        <v>0</v>
      </c>
      <c r="P69" s="4"/>
      <c r="Q69" s="4">
        <v>-1377482942</v>
      </c>
      <c r="R69" s="4"/>
      <c r="S69" s="4">
        <v>-1377482942</v>
      </c>
      <c r="U69" s="3">
        <v>2.8E-3</v>
      </c>
    </row>
    <row r="70" spans="1:21" x14ac:dyDescent="0.45">
      <c r="A70" s="1" t="s">
        <v>175</v>
      </c>
      <c r="C70" s="4">
        <v>0</v>
      </c>
      <c r="D70" s="4"/>
      <c r="E70" s="4">
        <v>0</v>
      </c>
      <c r="F70" s="4"/>
      <c r="G70" s="4">
        <v>0</v>
      </c>
      <c r="H70" s="4"/>
      <c r="I70" s="4">
        <v>0</v>
      </c>
      <c r="K70" s="3">
        <v>0</v>
      </c>
      <c r="M70" s="4">
        <v>0</v>
      </c>
      <c r="N70" s="4"/>
      <c r="O70" s="4">
        <v>0</v>
      </c>
      <c r="P70" s="4"/>
      <c r="Q70" s="4">
        <v>-25590608605</v>
      </c>
      <c r="R70" s="4"/>
      <c r="S70" s="4">
        <v>-25590608605</v>
      </c>
      <c r="U70" s="3">
        <v>5.2600000000000001E-2</v>
      </c>
    </row>
    <row r="71" spans="1:21" x14ac:dyDescent="0.45">
      <c r="A71" s="1" t="s">
        <v>176</v>
      </c>
      <c r="C71" s="4">
        <v>0</v>
      </c>
      <c r="D71" s="4"/>
      <c r="E71" s="4">
        <v>0</v>
      </c>
      <c r="F71" s="4"/>
      <c r="G71" s="4">
        <v>0</v>
      </c>
      <c r="H71" s="4"/>
      <c r="I71" s="4">
        <v>0</v>
      </c>
      <c r="K71" s="3">
        <v>0</v>
      </c>
      <c r="M71" s="4">
        <v>0</v>
      </c>
      <c r="N71" s="4"/>
      <c r="O71" s="4">
        <v>0</v>
      </c>
      <c r="P71" s="4"/>
      <c r="Q71" s="4">
        <v>-699617557</v>
      </c>
      <c r="R71" s="4"/>
      <c r="S71" s="4">
        <v>-699617557</v>
      </c>
      <c r="U71" s="3">
        <v>1.4E-3</v>
      </c>
    </row>
    <row r="72" spans="1:21" x14ac:dyDescent="0.45">
      <c r="A72" s="1" t="s">
        <v>177</v>
      </c>
      <c r="C72" s="4">
        <v>0</v>
      </c>
      <c r="D72" s="4"/>
      <c r="E72" s="4">
        <v>0</v>
      </c>
      <c r="F72" s="4"/>
      <c r="G72" s="4">
        <v>0</v>
      </c>
      <c r="H72" s="4"/>
      <c r="I72" s="4">
        <v>0</v>
      </c>
      <c r="K72" s="3">
        <v>0</v>
      </c>
      <c r="M72" s="4">
        <v>0</v>
      </c>
      <c r="N72" s="4"/>
      <c r="O72" s="4">
        <v>0</v>
      </c>
      <c r="P72" s="4"/>
      <c r="Q72" s="4">
        <v>-521062873</v>
      </c>
      <c r="R72" s="4"/>
      <c r="S72" s="4">
        <v>-521062873</v>
      </c>
      <c r="U72" s="3">
        <v>1.1000000000000001E-3</v>
      </c>
    </row>
    <row r="73" spans="1:21" x14ac:dyDescent="0.45">
      <c r="A73" s="1" t="s">
        <v>135</v>
      </c>
      <c r="C73" s="4">
        <v>0</v>
      </c>
      <c r="D73" s="4"/>
      <c r="E73" s="4">
        <v>0</v>
      </c>
      <c r="F73" s="4"/>
      <c r="G73" s="4">
        <v>0</v>
      </c>
      <c r="H73" s="4"/>
      <c r="I73" s="4">
        <v>0</v>
      </c>
      <c r="K73" s="3">
        <v>0</v>
      </c>
      <c r="M73" s="4">
        <v>1336606278</v>
      </c>
      <c r="N73" s="4"/>
      <c r="O73" s="4">
        <v>0</v>
      </c>
      <c r="P73" s="4"/>
      <c r="Q73" s="4">
        <v>-31565772800</v>
      </c>
      <c r="R73" s="4"/>
      <c r="S73" s="4">
        <v>-30229166522</v>
      </c>
      <c r="U73" s="3">
        <v>6.2100000000000002E-2</v>
      </c>
    </row>
    <row r="74" spans="1:21" x14ac:dyDescent="0.45">
      <c r="A74" s="1" t="s">
        <v>178</v>
      </c>
      <c r="C74" s="4">
        <v>0</v>
      </c>
      <c r="D74" s="4"/>
      <c r="E74" s="4">
        <v>0</v>
      </c>
      <c r="F74" s="4"/>
      <c r="G74" s="4">
        <v>0</v>
      </c>
      <c r="H74" s="4"/>
      <c r="I74" s="4">
        <v>0</v>
      </c>
      <c r="K74" s="3">
        <v>0</v>
      </c>
      <c r="M74" s="4">
        <v>0</v>
      </c>
      <c r="N74" s="4"/>
      <c r="O74" s="4">
        <v>0</v>
      </c>
      <c r="P74" s="4"/>
      <c r="Q74" s="4">
        <v>1450097925</v>
      </c>
      <c r="R74" s="4"/>
      <c r="S74" s="4">
        <v>1450097925</v>
      </c>
      <c r="U74" s="3">
        <v>-3.0000000000000001E-3</v>
      </c>
    </row>
    <row r="75" spans="1:21" x14ac:dyDescent="0.45">
      <c r="A75" s="1" t="s">
        <v>179</v>
      </c>
      <c r="C75" s="4">
        <v>0</v>
      </c>
      <c r="D75" s="4"/>
      <c r="E75" s="4">
        <v>0</v>
      </c>
      <c r="F75" s="4"/>
      <c r="G75" s="4">
        <v>0</v>
      </c>
      <c r="H75" s="4"/>
      <c r="I75" s="4">
        <v>0</v>
      </c>
      <c r="K75" s="3">
        <v>0</v>
      </c>
      <c r="M75" s="4">
        <v>0</v>
      </c>
      <c r="N75" s="4"/>
      <c r="O75" s="4">
        <v>0</v>
      </c>
      <c r="P75" s="4"/>
      <c r="Q75" s="4">
        <v>-389036414</v>
      </c>
      <c r="R75" s="4"/>
      <c r="S75" s="4">
        <v>-389036414</v>
      </c>
      <c r="U75" s="3">
        <v>8.0000000000000004E-4</v>
      </c>
    </row>
    <row r="76" spans="1:21" x14ac:dyDescent="0.45">
      <c r="A76" s="1" t="s">
        <v>180</v>
      </c>
      <c r="C76" s="4">
        <v>0</v>
      </c>
      <c r="D76" s="4"/>
      <c r="E76" s="4">
        <v>0</v>
      </c>
      <c r="F76" s="4"/>
      <c r="G76" s="4">
        <v>0</v>
      </c>
      <c r="H76" s="4"/>
      <c r="I76" s="4">
        <v>0</v>
      </c>
      <c r="K76" s="3">
        <v>0</v>
      </c>
      <c r="M76" s="4">
        <v>0</v>
      </c>
      <c r="N76" s="4"/>
      <c r="O76" s="4">
        <v>0</v>
      </c>
      <c r="P76" s="4"/>
      <c r="Q76" s="4">
        <v>581666691</v>
      </c>
      <c r="R76" s="4"/>
      <c r="S76" s="4">
        <v>581666691</v>
      </c>
      <c r="U76" s="3">
        <v>-1.1999999999999999E-3</v>
      </c>
    </row>
    <row r="77" spans="1:21" x14ac:dyDescent="0.45">
      <c r="A77" s="1" t="s">
        <v>181</v>
      </c>
      <c r="C77" s="4">
        <v>0</v>
      </c>
      <c r="D77" s="4"/>
      <c r="E77" s="4">
        <v>0</v>
      </c>
      <c r="F77" s="4"/>
      <c r="G77" s="4">
        <v>0</v>
      </c>
      <c r="H77" s="4"/>
      <c r="I77" s="4">
        <v>0</v>
      </c>
      <c r="K77" s="3">
        <v>0</v>
      </c>
      <c r="M77" s="4">
        <v>0</v>
      </c>
      <c r="N77" s="4"/>
      <c r="O77" s="4">
        <v>0</v>
      </c>
      <c r="P77" s="4"/>
      <c r="Q77" s="4">
        <v>-10017592049</v>
      </c>
      <c r="R77" s="4"/>
      <c r="S77" s="4">
        <v>-10017592049</v>
      </c>
      <c r="U77" s="3">
        <v>2.06E-2</v>
      </c>
    </row>
    <row r="78" spans="1:21" x14ac:dyDescent="0.45">
      <c r="A78" s="1" t="s">
        <v>182</v>
      </c>
      <c r="C78" s="4">
        <v>0</v>
      </c>
      <c r="D78" s="4"/>
      <c r="E78" s="4">
        <v>0</v>
      </c>
      <c r="F78" s="4"/>
      <c r="G78" s="4">
        <v>0</v>
      </c>
      <c r="H78" s="4"/>
      <c r="I78" s="4">
        <v>0</v>
      </c>
      <c r="K78" s="3">
        <v>0</v>
      </c>
      <c r="M78" s="4">
        <v>0</v>
      </c>
      <c r="N78" s="4"/>
      <c r="O78" s="4">
        <v>0</v>
      </c>
      <c r="P78" s="4"/>
      <c r="Q78" s="4">
        <v>-11267072188</v>
      </c>
      <c r="R78" s="4"/>
      <c r="S78" s="4">
        <v>-11267072188</v>
      </c>
      <c r="U78" s="3">
        <v>2.3099999999999999E-2</v>
      </c>
    </row>
    <row r="79" spans="1:21" x14ac:dyDescent="0.45">
      <c r="A79" s="1" t="s">
        <v>16</v>
      </c>
      <c r="C79" s="4">
        <v>0</v>
      </c>
      <c r="D79" s="4"/>
      <c r="E79" s="4">
        <v>-584501400</v>
      </c>
      <c r="F79" s="4"/>
      <c r="G79" s="4">
        <v>0</v>
      </c>
      <c r="H79" s="4"/>
      <c r="I79" s="4">
        <v>-584501400</v>
      </c>
      <c r="K79" s="3">
        <v>4.4000000000000003E-3</v>
      </c>
      <c r="M79" s="4">
        <v>823614612</v>
      </c>
      <c r="N79" s="4"/>
      <c r="O79" s="4">
        <v>-11540920649</v>
      </c>
      <c r="P79" s="4"/>
      <c r="Q79" s="4">
        <v>-21422557594</v>
      </c>
      <c r="R79" s="4"/>
      <c r="S79" s="4">
        <v>-32139863631</v>
      </c>
      <c r="U79" s="3">
        <v>6.6000000000000003E-2</v>
      </c>
    </row>
    <row r="80" spans="1:21" x14ac:dyDescent="0.45">
      <c r="A80" s="1" t="s">
        <v>15</v>
      </c>
      <c r="C80" s="4">
        <v>0</v>
      </c>
      <c r="D80" s="4"/>
      <c r="E80" s="4">
        <v>-6709588987</v>
      </c>
      <c r="F80" s="4"/>
      <c r="G80" s="4">
        <v>0</v>
      </c>
      <c r="H80" s="4"/>
      <c r="I80" s="4">
        <v>-6709588987</v>
      </c>
      <c r="K80" s="3">
        <v>5.0099999999999999E-2</v>
      </c>
      <c r="M80" s="4">
        <v>806000000</v>
      </c>
      <c r="N80" s="4"/>
      <c r="O80" s="4">
        <v>-40785807945</v>
      </c>
      <c r="P80" s="4"/>
      <c r="Q80" s="4">
        <v>-4656094957</v>
      </c>
      <c r="R80" s="4"/>
      <c r="S80" s="4">
        <v>-44635902902</v>
      </c>
      <c r="U80" s="3">
        <v>9.1700000000000004E-2</v>
      </c>
    </row>
    <row r="81" spans="1:21" x14ac:dyDescent="0.45">
      <c r="A81" s="1" t="s">
        <v>183</v>
      </c>
      <c r="C81" s="4">
        <v>0</v>
      </c>
      <c r="D81" s="4"/>
      <c r="E81" s="4">
        <v>0</v>
      </c>
      <c r="F81" s="4"/>
      <c r="G81" s="4">
        <v>0</v>
      </c>
      <c r="H81" s="4"/>
      <c r="I81" s="4">
        <v>0</v>
      </c>
      <c r="K81" s="3">
        <v>0</v>
      </c>
      <c r="M81" s="4">
        <v>0</v>
      </c>
      <c r="N81" s="4"/>
      <c r="O81" s="4">
        <v>0</v>
      </c>
      <c r="P81" s="4"/>
      <c r="Q81" s="4">
        <v>10760015162</v>
      </c>
      <c r="R81" s="4"/>
      <c r="S81" s="4">
        <v>10760015162</v>
      </c>
      <c r="U81" s="3">
        <v>-2.2100000000000002E-2</v>
      </c>
    </row>
    <row r="82" spans="1:21" x14ac:dyDescent="0.45">
      <c r="A82" s="1" t="s">
        <v>184</v>
      </c>
      <c r="C82" s="4">
        <v>0</v>
      </c>
      <c r="D82" s="4"/>
      <c r="E82" s="4">
        <v>0</v>
      </c>
      <c r="F82" s="4"/>
      <c r="G82" s="4">
        <v>0</v>
      </c>
      <c r="H82" s="4"/>
      <c r="I82" s="4">
        <v>0</v>
      </c>
      <c r="K82" s="3">
        <v>0</v>
      </c>
      <c r="M82" s="4">
        <v>0</v>
      </c>
      <c r="N82" s="4"/>
      <c r="O82" s="4">
        <v>0</v>
      </c>
      <c r="P82" s="4"/>
      <c r="Q82" s="4">
        <v>-2677443501</v>
      </c>
      <c r="R82" s="4"/>
      <c r="S82" s="4">
        <v>-2677443501</v>
      </c>
      <c r="U82" s="3">
        <v>5.4999999999999997E-3</v>
      </c>
    </row>
    <row r="83" spans="1:21" x14ac:dyDescent="0.45">
      <c r="A83" s="1" t="s">
        <v>23</v>
      </c>
      <c r="C83" s="4">
        <v>0</v>
      </c>
      <c r="D83" s="4"/>
      <c r="E83" s="4">
        <v>-20910144</v>
      </c>
      <c r="F83" s="4"/>
      <c r="G83" s="4">
        <v>0</v>
      </c>
      <c r="H83" s="4"/>
      <c r="I83" s="4">
        <v>-20910144</v>
      </c>
      <c r="K83" s="3">
        <v>2.0000000000000001E-4</v>
      </c>
      <c r="M83" s="4">
        <v>0</v>
      </c>
      <c r="N83" s="4"/>
      <c r="O83" s="4">
        <v>-12613507046</v>
      </c>
      <c r="P83" s="4"/>
      <c r="Q83" s="4">
        <v>-12922042218</v>
      </c>
      <c r="R83" s="4"/>
      <c r="S83" s="4">
        <v>-25535549264</v>
      </c>
      <c r="U83" s="3">
        <v>5.2400000000000002E-2</v>
      </c>
    </row>
    <row r="84" spans="1:21" x14ac:dyDescent="0.45">
      <c r="A84" s="1" t="s">
        <v>185</v>
      </c>
      <c r="C84" s="4">
        <v>0</v>
      </c>
      <c r="D84" s="4"/>
      <c r="E84" s="4">
        <v>0</v>
      </c>
      <c r="F84" s="4"/>
      <c r="G84" s="4">
        <v>0</v>
      </c>
      <c r="H84" s="4"/>
      <c r="I84" s="4">
        <v>0</v>
      </c>
      <c r="K84" s="3">
        <v>0</v>
      </c>
      <c r="M84" s="4">
        <v>0</v>
      </c>
      <c r="N84" s="4"/>
      <c r="O84" s="4">
        <v>0</v>
      </c>
      <c r="P84" s="4"/>
      <c r="Q84" s="4">
        <v>-4245803677</v>
      </c>
      <c r="R84" s="4"/>
      <c r="S84" s="4">
        <v>-4245803677</v>
      </c>
      <c r="U84" s="3">
        <v>8.6999999999999994E-3</v>
      </c>
    </row>
    <row r="85" spans="1:21" x14ac:dyDescent="0.45">
      <c r="A85" s="1" t="s">
        <v>138</v>
      </c>
      <c r="C85" s="4">
        <v>0</v>
      </c>
      <c r="D85" s="4"/>
      <c r="E85" s="4">
        <v>0</v>
      </c>
      <c r="F85" s="4"/>
      <c r="G85" s="4">
        <v>0</v>
      </c>
      <c r="H85" s="4"/>
      <c r="I85" s="4">
        <v>0</v>
      </c>
      <c r="K85" s="3">
        <v>0</v>
      </c>
      <c r="M85" s="4">
        <v>71802500</v>
      </c>
      <c r="N85" s="4"/>
      <c r="O85" s="4">
        <v>0</v>
      </c>
      <c r="P85" s="4"/>
      <c r="Q85" s="4">
        <v>495864898</v>
      </c>
      <c r="R85" s="4"/>
      <c r="S85" s="4">
        <v>567667398</v>
      </c>
      <c r="U85" s="3">
        <v>-1.1999999999999999E-3</v>
      </c>
    </row>
    <row r="86" spans="1:21" x14ac:dyDescent="0.45">
      <c r="A86" s="1" t="s">
        <v>186</v>
      </c>
      <c r="C86" s="4">
        <v>0</v>
      </c>
      <c r="D86" s="4"/>
      <c r="E86" s="4">
        <v>0</v>
      </c>
      <c r="F86" s="4"/>
      <c r="G86" s="4">
        <v>0</v>
      </c>
      <c r="H86" s="4"/>
      <c r="I86" s="4">
        <v>0</v>
      </c>
      <c r="K86" s="3">
        <v>0</v>
      </c>
      <c r="M86" s="4">
        <v>0</v>
      </c>
      <c r="N86" s="4"/>
      <c r="O86" s="4">
        <v>0</v>
      </c>
      <c r="P86" s="4"/>
      <c r="Q86" s="4">
        <v>198679116</v>
      </c>
      <c r="R86" s="4"/>
      <c r="S86" s="4">
        <v>198679116</v>
      </c>
      <c r="U86" s="3">
        <v>-4.0000000000000002E-4</v>
      </c>
    </row>
    <row r="87" spans="1:21" x14ac:dyDescent="0.45">
      <c r="A87" s="1" t="s">
        <v>27</v>
      </c>
      <c r="C87" s="4">
        <v>0</v>
      </c>
      <c r="D87" s="4"/>
      <c r="E87" s="4">
        <v>-595500644</v>
      </c>
      <c r="F87" s="4"/>
      <c r="G87" s="4">
        <v>0</v>
      </c>
      <c r="H87" s="4"/>
      <c r="I87" s="4">
        <v>-595500644</v>
      </c>
      <c r="K87" s="3">
        <v>4.4000000000000003E-3</v>
      </c>
      <c r="M87" s="4">
        <v>0</v>
      </c>
      <c r="N87" s="4"/>
      <c r="O87" s="4">
        <v>3560828697</v>
      </c>
      <c r="P87" s="4"/>
      <c r="Q87" s="4">
        <f>1655292694+14</f>
        <v>1655292708</v>
      </c>
      <c r="R87" s="4"/>
      <c r="S87" s="4">
        <v>5216121391</v>
      </c>
      <c r="U87" s="3">
        <v>-1.0699999999999999E-2</v>
      </c>
    </row>
    <row r="88" spans="1:21" x14ac:dyDescent="0.45">
      <c r="A88" s="1" t="s">
        <v>42</v>
      </c>
      <c r="C88" s="4">
        <v>0</v>
      </c>
      <c r="D88" s="4"/>
      <c r="E88" s="4">
        <v>-10995822000</v>
      </c>
      <c r="F88" s="4"/>
      <c r="G88" s="4">
        <v>0</v>
      </c>
      <c r="H88" s="4"/>
      <c r="I88" s="4">
        <v>-10995822000</v>
      </c>
      <c r="K88" s="3">
        <v>8.2100000000000006E-2</v>
      </c>
      <c r="M88" s="4">
        <v>12000000000</v>
      </c>
      <c r="N88" s="4"/>
      <c r="O88" s="4">
        <v>16264347866</v>
      </c>
      <c r="P88" s="4"/>
      <c r="Q88" s="4">
        <v>0</v>
      </c>
      <c r="R88" s="4"/>
      <c r="S88" s="4">
        <v>28264347866</v>
      </c>
      <c r="U88" s="3">
        <v>-5.8099999999999999E-2</v>
      </c>
    </row>
    <row r="89" spans="1:21" x14ac:dyDescent="0.45">
      <c r="A89" s="1" t="s">
        <v>41</v>
      </c>
      <c r="C89" s="4">
        <v>0</v>
      </c>
      <c r="D89" s="4"/>
      <c r="E89" s="4">
        <v>-15172315757</v>
      </c>
      <c r="F89" s="4"/>
      <c r="G89" s="4">
        <v>0</v>
      </c>
      <c r="H89" s="4"/>
      <c r="I89" s="4">
        <v>-15172315757</v>
      </c>
      <c r="K89" s="3">
        <v>0.1132</v>
      </c>
      <c r="M89" s="4">
        <v>2433912000</v>
      </c>
      <c r="N89" s="4"/>
      <c r="O89" s="4">
        <v>-90456523042</v>
      </c>
      <c r="P89" s="4"/>
      <c r="Q89" s="4">
        <v>0</v>
      </c>
      <c r="R89" s="4"/>
      <c r="S89" s="4">
        <v>-88022611042</v>
      </c>
      <c r="U89" s="3">
        <v>0.18079999999999999</v>
      </c>
    </row>
    <row r="90" spans="1:21" x14ac:dyDescent="0.45">
      <c r="A90" s="1" t="s">
        <v>53</v>
      </c>
      <c r="C90" s="4">
        <v>0</v>
      </c>
      <c r="D90" s="4"/>
      <c r="E90" s="4">
        <v>-9979130353</v>
      </c>
      <c r="F90" s="4"/>
      <c r="G90" s="4">
        <v>0</v>
      </c>
      <c r="H90" s="4"/>
      <c r="I90" s="4">
        <v>-9979130353</v>
      </c>
      <c r="K90" s="3">
        <v>7.4499999999999997E-2</v>
      </c>
      <c r="M90" s="4">
        <v>1204262754</v>
      </c>
      <c r="N90" s="4"/>
      <c r="O90" s="4">
        <v>-7001780694</v>
      </c>
      <c r="P90" s="4"/>
      <c r="Q90" s="4">
        <v>0</v>
      </c>
      <c r="R90" s="4"/>
      <c r="S90" s="4">
        <v>-5797517940</v>
      </c>
      <c r="U90" s="3">
        <v>1.1900000000000001E-2</v>
      </c>
    </row>
    <row r="91" spans="1:21" x14ac:dyDescent="0.45">
      <c r="A91" s="1" t="s">
        <v>34</v>
      </c>
      <c r="C91" s="4">
        <v>0</v>
      </c>
      <c r="D91" s="4"/>
      <c r="E91" s="4">
        <v>-8734909211</v>
      </c>
      <c r="F91" s="4"/>
      <c r="G91" s="4">
        <v>0</v>
      </c>
      <c r="H91" s="4"/>
      <c r="I91" s="4">
        <v>-8734909211</v>
      </c>
      <c r="K91" s="3">
        <v>6.5199999999999994E-2</v>
      </c>
      <c r="M91" s="4">
        <v>0</v>
      </c>
      <c r="N91" s="4"/>
      <c r="O91" s="4">
        <v>-12418394843</v>
      </c>
      <c r="P91" s="4"/>
      <c r="Q91" s="4">
        <v>0</v>
      </c>
      <c r="R91" s="4"/>
      <c r="S91" s="4">
        <v>-12418394843</v>
      </c>
      <c r="U91" s="3">
        <v>2.5499999999999998E-2</v>
      </c>
    </row>
    <row r="92" spans="1:21" x14ac:dyDescent="0.45">
      <c r="A92" s="1" t="s">
        <v>64</v>
      </c>
      <c r="C92" s="4">
        <v>0</v>
      </c>
      <c r="D92" s="4"/>
      <c r="E92" s="4">
        <v>-6900931938</v>
      </c>
      <c r="F92" s="4"/>
      <c r="G92" s="4">
        <v>0</v>
      </c>
      <c r="H92" s="4"/>
      <c r="I92" s="4">
        <v>-6900931938</v>
      </c>
      <c r="K92" s="3">
        <v>5.1499999999999997E-2</v>
      </c>
      <c r="M92" s="4">
        <v>0</v>
      </c>
      <c r="N92" s="4"/>
      <c r="O92" s="4">
        <v>-6900931938</v>
      </c>
      <c r="P92" s="4"/>
      <c r="Q92" s="4">
        <v>0</v>
      </c>
      <c r="R92" s="4"/>
      <c r="S92" s="4">
        <v>-6900931938</v>
      </c>
      <c r="U92" s="3">
        <v>1.4200000000000001E-2</v>
      </c>
    </row>
    <row r="93" spans="1:21" x14ac:dyDescent="0.45">
      <c r="A93" s="1" t="s">
        <v>65</v>
      </c>
      <c r="C93" s="4">
        <v>0</v>
      </c>
      <c r="D93" s="4"/>
      <c r="E93" s="4">
        <v>-425196000</v>
      </c>
      <c r="F93" s="4"/>
      <c r="G93" s="4">
        <v>0</v>
      </c>
      <c r="H93" s="4"/>
      <c r="I93" s="4">
        <v>-425196000</v>
      </c>
      <c r="K93" s="3">
        <v>3.2000000000000002E-3</v>
      </c>
      <c r="M93" s="4">
        <v>0</v>
      </c>
      <c r="N93" s="4"/>
      <c r="O93" s="4">
        <v>-425196000</v>
      </c>
      <c r="P93" s="4"/>
      <c r="Q93" s="4">
        <v>0</v>
      </c>
      <c r="R93" s="4"/>
      <c r="S93" s="4">
        <v>-425196000</v>
      </c>
      <c r="U93" s="3">
        <v>8.9999999999999998E-4</v>
      </c>
    </row>
    <row r="94" spans="1:21" x14ac:dyDescent="0.45">
      <c r="A94" s="1" t="s">
        <v>66</v>
      </c>
      <c r="C94" s="4">
        <v>0</v>
      </c>
      <c r="D94" s="4"/>
      <c r="E94" s="4">
        <v>6581047140</v>
      </c>
      <c r="F94" s="4"/>
      <c r="G94" s="4">
        <v>0</v>
      </c>
      <c r="H94" s="4"/>
      <c r="I94" s="4">
        <v>6581047140</v>
      </c>
      <c r="K94" s="3">
        <v>-4.9099999999999998E-2</v>
      </c>
      <c r="M94" s="4">
        <v>0</v>
      </c>
      <c r="N94" s="4"/>
      <c r="O94" s="4">
        <v>6581047140</v>
      </c>
      <c r="P94" s="4"/>
      <c r="Q94" s="4">
        <v>0</v>
      </c>
      <c r="R94" s="4"/>
      <c r="S94" s="4">
        <v>6581047140</v>
      </c>
      <c r="U94" s="3">
        <v>-1.35E-2</v>
      </c>
    </row>
    <row r="95" spans="1:21" x14ac:dyDescent="0.45">
      <c r="A95" s="1" t="s">
        <v>19</v>
      </c>
      <c r="C95" s="4">
        <v>0</v>
      </c>
      <c r="D95" s="4"/>
      <c r="E95" s="4">
        <v>-6777830520</v>
      </c>
      <c r="F95" s="4"/>
      <c r="G95" s="4">
        <v>0</v>
      </c>
      <c r="H95" s="4"/>
      <c r="I95" s="4">
        <v>-6777830520</v>
      </c>
      <c r="K95" s="3">
        <v>5.0599999999999999E-2</v>
      </c>
      <c r="M95" s="4">
        <v>0</v>
      </c>
      <c r="N95" s="4"/>
      <c r="O95" s="4">
        <v>-7729656514</v>
      </c>
      <c r="P95" s="4"/>
      <c r="Q95" s="4">
        <v>0</v>
      </c>
      <c r="R95" s="4"/>
      <c r="S95" s="4">
        <v>-7729656514</v>
      </c>
      <c r="U95" s="3">
        <v>1.5900000000000001E-2</v>
      </c>
    </row>
    <row r="96" spans="1:21" x14ac:dyDescent="0.45">
      <c r="A96" s="1" t="s">
        <v>60</v>
      </c>
      <c r="C96" s="4">
        <v>0</v>
      </c>
      <c r="D96" s="4"/>
      <c r="E96" s="4">
        <v>-5122945105</v>
      </c>
      <c r="F96" s="4"/>
      <c r="G96" s="4">
        <v>0</v>
      </c>
      <c r="H96" s="4"/>
      <c r="I96" s="4">
        <v>-5122945105</v>
      </c>
      <c r="K96" s="3">
        <v>3.8199999999999998E-2</v>
      </c>
      <c r="M96" s="4">
        <v>0</v>
      </c>
      <c r="N96" s="4"/>
      <c r="O96" s="4">
        <v>-8824919257</v>
      </c>
      <c r="P96" s="4"/>
      <c r="Q96" s="4">
        <v>0</v>
      </c>
      <c r="R96" s="4"/>
      <c r="S96" s="4">
        <v>-8824919257</v>
      </c>
      <c r="U96" s="3">
        <v>1.8100000000000002E-2</v>
      </c>
    </row>
    <row r="97" spans="1:24" x14ac:dyDescent="0.45">
      <c r="A97" s="1" t="s">
        <v>52</v>
      </c>
      <c r="C97" s="4">
        <v>0</v>
      </c>
      <c r="D97" s="4"/>
      <c r="E97" s="4">
        <v>-5235462540</v>
      </c>
      <c r="F97" s="4"/>
      <c r="G97" s="4">
        <v>0</v>
      </c>
      <c r="H97" s="4"/>
      <c r="I97" s="4">
        <v>-5235462540</v>
      </c>
      <c r="K97" s="3">
        <v>3.9100000000000003E-2</v>
      </c>
      <c r="M97" s="4">
        <v>0</v>
      </c>
      <c r="N97" s="4"/>
      <c r="O97" s="4">
        <v>-12190222124</v>
      </c>
      <c r="P97" s="4"/>
      <c r="Q97" s="4">
        <v>0</v>
      </c>
      <c r="R97" s="4"/>
      <c r="S97" s="4">
        <v>-12190222124</v>
      </c>
      <c r="U97" s="3">
        <v>2.5000000000000001E-2</v>
      </c>
    </row>
    <row r="98" spans="1:24" x14ac:dyDescent="0.45">
      <c r="A98" s="1" t="s">
        <v>50</v>
      </c>
      <c r="C98" s="4">
        <v>0</v>
      </c>
      <c r="D98" s="4"/>
      <c r="E98" s="4">
        <v>-7242835145</v>
      </c>
      <c r="F98" s="4"/>
      <c r="G98" s="4">
        <v>0</v>
      </c>
      <c r="H98" s="4"/>
      <c r="I98" s="4">
        <v>-7242835145</v>
      </c>
      <c r="K98" s="3">
        <v>5.4100000000000002E-2</v>
      </c>
      <c r="M98" s="4">
        <v>0</v>
      </c>
      <c r="N98" s="4"/>
      <c r="O98" s="4">
        <v>-4600509231</v>
      </c>
      <c r="P98" s="4"/>
      <c r="Q98" s="4">
        <v>0</v>
      </c>
      <c r="R98" s="4"/>
      <c r="S98" s="4">
        <v>-4600509231</v>
      </c>
      <c r="U98" s="3">
        <v>9.4000000000000004E-3</v>
      </c>
    </row>
    <row r="99" spans="1:24" x14ac:dyDescent="0.45">
      <c r="A99" s="1" t="s">
        <v>61</v>
      </c>
      <c r="C99" s="4">
        <v>0</v>
      </c>
      <c r="D99" s="4"/>
      <c r="E99" s="4">
        <v>-1038862896</v>
      </c>
      <c r="F99" s="4"/>
      <c r="G99" s="4">
        <v>0</v>
      </c>
      <c r="H99" s="4"/>
      <c r="I99" s="4">
        <v>-1038862896</v>
      </c>
      <c r="K99" s="3">
        <v>7.7999999999999996E-3</v>
      </c>
      <c r="M99" s="4">
        <v>0</v>
      </c>
      <c r="N99" s="4"/>
      <c r="O99" s="4">
        <v>-1038862896</v>
      </c>
      <c r="P99" s="4"/>
      <c r="Q99" s="4">
        <v>0</v>
      </c>
      <c r="R99" s="4"/>
      <c r="S99" s="4">
        <v>-1038862896</v>
      </c>
      <c r="U99" s="3">
        <v>2.0999999999999999E-3</v>
      </c>
    </row>
    <row r="100" spans="1:24" x14ac:dyDescent="0.45">
      <c r="A100" s="1" t="s">
        <v>62</v>
      </c>
      <c r="C100" s="4">
        <v>0</v>
      </c>
      <c r="D100" s="4"/>
      <c r="E100" s="4">
        <v>-370511</v>
      </c>
      <c r="F100" s="4"/>
      <c r="G100" s="4">
        <v>0</v>
      </c>
      <c r="H100" s="4"/>
      <c r="I100" s="4">
        <v>-370511</v>
      </c>
      <c r="K100" s="3">
        <v>0</v>
      </c>
      <c r="M100" s="4">
        <v>0</v>
      </c>
      <c r="N100" s="4"/>
      <c r="O100" s="4">
        <v>-370511</v>
      </c>
      <c r="P100" s="4"/>
      <c r="Q100" s="4">
        <v>0</v>
      </c>
      <c r="R100" s="4"/>
      <c r="S100" s="4">
        <v>-370511</v>
      </c>
      <c r="U100" s="3">
        <v>0</v>
      </c>
    </row>
    <row r="101" spans="1:24" x14ac:dyDescent="0.45">
      <c r="A101" s="1" t="s">
        <v>57</v>
      </c>
      <c r="C101" s="4">
        <v>0</v>
      </c>
      <c r="D101" s="4"/>
      <c r="E101" s="4">
        <v>-1602408600</v>
      </c>
      <c r="F101" s="4"/>
      <c r="G101" s="4">
        <v>0</v>
      </c>
      <c r="H101" s="4"/>
      <c r="I101" s="4">
        <v>-1602408600</v>
      </c>
      <c r="K101" s="3">
        <v>1.2E-2</v>
      </c>
      <c r="M101" s="4">
        <v>0</v>
      </c>
      <c r="N101" s="4"/>
      <c r="O101" s="4">
        <v>-6913123049</v>
      </c>
      <c r="P101" s="4"/>
      <c r="Q101" s="4">
        <v>0</v>
      </c>
      <c r="R101" s="4"/>
      <c r="S101" s="4">
        <v>-6913123049</v>
      </c>
      <c r="U101" s="3">
        <v>1.4200000000000001E-2</v>
      </c>
    </row>
    <row r="102" spans="1:24" x14ac:dyDescent="0.45">
      <c r="A102" s="1" t="s">
        <v>28</v>
      </c>
      <c r="C102" s="4">
        <v>0</v>
      </c>
      <c r="D102" s="4"/>
      <c r="E102" s="4">
        <v>-1563438778</v>
      </c>
      <c r="F102" s="4"/>
      <c r="G102" s="4">
        <v>0</v>
      </c>
      <c r="H102" s="4"/>
      <c r="I102" s="4">
        <v>-1563438778</v>
      </c>
      <c r="K102" s="3">
        <v>1.17E-2</v>
      </c>
      <c r="M102" s="4">
        <v>0</v>
      </c>
      <c r="N102" s="4"/>
      <c r="O102" s="4">
        <v>1541244483</v>
      </c>
      <c r="P102" s="4"/>
      <c r="Q102" s="4">
        <v>0</v>
      </c>
      <c r="R102" s="4"/>
      <c r="S102" s="4">
        <v>1541244483</v>
      </c>
      <c r="U102" s="3">
        <v>-3.2000000000000002E-3</v>
      </c>
    </row>
    <row r="103" spans="1:24" x14ac:dyDescent="0.45">
      <c r="A103" s="1" t="s">
        <v>17</v>
      </c>
      <c r="C103" s="4">
        <v>0</v>
      </c>
      <c r="D103" s="4"/>
      <c r="E103" s="4">
        <v>-501216719</v>
      </c>
      <c r="F103" s="4"/>
      <c r="G103" s="4">
        <v>0</v>
      </c>
      <c r="H103" s="4"/>
      <c r="I103" s="4">
        <v>-501216719</v>
      </c>
      <c r="K103" s="3">
        <v>3.7000000000000002E-3</v>
      </c>
      <c r="M103" s="4">
        <v>0</v>
      </c>
      <c r="N103" s="4"/>
      <c r="O103" s="4">
        <v>-11814683177</v>
      </c>
      <c r="P103" s="4"/>
      <c r="Q103" s="4">
        <v>0</v>
      </c>
      <c r="R103" s="4"/>
      <c r="S103" s="4">
        <v>-11814683177</v>
      </c>
      <c r="U103" s="3">
        <v>2.4299999999999999E-2</v>
      </c>
    </row>
    <row r="104" spans="1:24" x14ac:dyDescent="0.45">
      <c r="A104" s="1" t="s">
        <v>46</v>
      </c>
      <c r="C104" s="4">
        <v>0</v>
      </c>
      <c r="D104" s="4"/>
      <c r="E104" s="4">
        <v>-20099491</v>
      </c>
      <c r="F104" s="4"/>
      <c r="G104" s="4">
        <v>0</v>
      </c>
      <c r="H104" s="4"/>
      <c r="I104" s="4">
        <v>-20099491</v>
      </c>
      <c r="K104" s="3">
        <v>1E-4</v>
      </c>
      <c r="M104" s="4">
        <v>0</v>
      </c>
      <c r="N104" s="4"/>
      <c r="O104" s="4">
        <v>-37877888</v>
      </c>
      <c r="P104" s="4"/>
      <c r="Q104" s="4">
        <v>0</v>
      </c>
      <c r="R104" s="4"/>
      <c r="S104" s="4">
        <v>-37877888</v>
      </c>
      <c r="U104" s="3">
        <v>1E-4</v>
      </c>
    </row>
    <row r="105" spans="1:24" x14ac:dyDescent="0.45">
      <c r="A105" s="1" t="s">
        <v>35</v>
      </c>
      <c r="C105" s="4">
        <v>0</v>
      </c>
      <c r="D105" s="4"/>
      <c r="E105" s="4">
        <f>-3153623625-26</f>
        <v>-3153623651</v>
      </c>
      <c r="F105" s="4"/>
      <c r="G105" s="4">
        <v>0</v>
      </c>
      <c r="H105" s="4"/>
      <c r="I105" s="4">
        <f>-3153623625+20</f>
        <v>-3153623605</v>
      </c>
      <c r="K105" s="3">
        <v>2.3199999999999998E-2</v>
      </c>
      <c r="M105" s="4">
        <v>0</v>
      </c>
      <c r="N105" s="4"/>
      <c r="O105" s="4">
        <v>-5096386061</v>
      </c>
      <c r="P105" s="4"/>
      <c r="Q105" s="4">
        <v>0</v>
      </c>
      <c r="R105" s="4"/>
      <c r="S105" s="4">
        <v>-5096386061</v>
      </c>
      <c r="U105" s="3">
        <v>1.04E-2</v>
      </c>
    </row>
    <row r="106" spans="1:24" x14ac:dyDescent="0.45">
      <c r="A106" s="1" t="s">
        <v>18</v>
      </c>
      <c r="C106" s="23">
        <v>0</v>
      </c>
      <c r="D106" s="23"/>
      <c r="E106" s="23">
        <v>0</v>
      </c>
      <c r="F106" s="23"/>
      <c r="G106" s="23">
        <v>0</v>
      </c>
      <c r="H106" s="23"/>
      <c r="I106" s="23">
        <v>0</v>
      </c>
      <c r="J106" s="24"/>
      <c r="K106" s="31">
        <v>0</v>
      </c>
      <c r="L106" s="24"/>
      <c r="M106" s="23">
        <v>0</v>
      </c>
      <c r="N106" s="23"/>
      <c r="O106" s="23">
        <v>-183076</v>
      </c>
      <c r="P106" s="23"/>
      <c r="Q106" s="23">
        <v>0</v>
      </c>
      <c r="R106" s="23"/>
      <c r="S106" s="23">
        <v>-183076</v>
      </c>
      <c r="T106" s="24"/>
      <c r="U106" s="31">
        <v>0</v>
      </c>
      <c r="V106" s="24"/>
      <c r="W106" s="24"/>
      <c r="X106" s="24"/>
    </row>
    <row r="107" spans="1:24" x14ac:dyDescent="0.45">
      <c r="A107" s="1" t="s">
        <v>24</v>
      </c>
      <c r="C107" s="23">
        <v>0</v>
      </c>
      <c r="D107" s="23"/>
      <c r="E107" s="23">
        <v>0</v>
      </c>
      <c r="F107" s="23"/>
      <c r="G107" s="23">
        <v>0</v>
      </c>
      <c r="H107" s="23"/>
      <c r="I107" s="23">
        <v>0</v>
      </c>
      <c r="J107" s="24"/>
      <c r="K107" s="31">
        <v>0</v>
      </c>
      <c r="L107" s="24"/>
      <c r="M107" s="23">
        <v>0</v>
      </c>
      <c r="N107" s="23"/>
      <c r="O107" s="23">
        <f>-174554-20</f>
        <v>-174574</v>
      </c>
      <c r="P107" s="23"/>
      <c r="Q107" s="23">
        <v>0</v>
      </c>
      <c r="R107" s="23"/>
      <c r="S107" s="23">
        <f>-174554-6</f>
        <v>-174560</v>
      </c>
      <c r="T107" s="24"/>
      <c r="U107" s="31">
        <v>0</v>
      </c>
      <c r="V107" s="24"/>
      <c r="W107" s="24"/>
      <c r="X107" s="24"/>
    </row>
    <row r="108" spans="1:24" ht="19.5" thickBot="1" x14ac:dyDescent="0.5">
      <c r="B108" s="13"/>
      <c r="C108" s="22">
        <f>SUM(C8:C107)</f>
        <v>2455575868</v>
      </c>
      <c r="D108" s="23"/>
      <c r="E108" s="22">
        <f>SUM(E8:E107)</f>
        <v>-127242307973</v>
      </c>
      <c r="F108" s="23"/>
      <c r="G108" s="22">
        <f>SUM(G8:G107)</f>
        <v>-10694076343</v>
      </c>
      <c r="H108" s="23"/>
      <c r="I108" s="22">
        <f>SUM(I8:I107)</f>
        <v>-135480808448</v>
      </c>
      <c r="J108" s="24"/>
      <c r="K108" s="21">
        <f>SUM(K8:K107)</f>
        <v>1.0110000000000001</v>
      </c>
      <c r="L108" s="24"/>
      <c r="M108" s="22">
        <f>SUM(M8:M107)</f>
        <v>123970307585</v>
      </c>
      <c r="N108" s="23"/>
      <c r="O108" s="22">
        <f>SUM(O8:O107)</f>
        <v>-338701099503</v>
      </c>
      <c r="P108" s="23"/>
      <c r="Q108" s="22">
        <f>SUM(Q8:Q107)</f>
        <v>-300568636887</v>
      </c>
      <c r="R108" s="23"/>
      <c r="S108" s="22">
        <f>SUM(S8:S107)</f>
        <v>-515299428805</v>
      </c>
      <c r="T108" s="24"/>
      <c r="U108" s="21">
        <f>SUM(U8:U107)</f>
        <v>1.0584000000000002</v>
      </c>
      <c r="V108" s="24"/>
      <c r="W108" s="24"/>
      <c r="X108" s="24"/>
    </row>
    <row r="109" spans="1:24" ht="19.5" thickTop="1" x14ac:dyDescent="0.45">
      <c r="E109" s="4"/>
      <c r="M109" s="4"/>
      <c r="N109" s="4"/>
      <c r="O109" s="4"/>
      <c r="P109" s="4"/>
      <c r="Q109" s="4"/>
      <c r="R109" s="4"/>
      <c r="S109" s="4"/>
    </row>
    <row r="110" spans="1:24" x14ac:dyDescent="0.45">
      <c r="M110" s="4"/>
      <c r="N110" s="4"/>
      <c r="O110" s="4"/>
      <c r="P110" s="4"/>
      <c r="Q110" s="4"/>
      <c r="R110" s="4"/>
      <c r="S110" s="4"/>
    </row>
    <row r="111" spans="1:24" x14ac:dyDescent="0.45">
      <c r="I111" s="13"/>
      <c r="K111" s="2"/>
      <c r="M111" s="4"/>
      <c r="N111" s="4"/>
      <c r="O111" s="4"/>
      <c r="P111" s="4"/>
      <c r="Q111" s="4"/>
      <c r="R111" s="4"/>
      <c r="S111" s="4"/>
      <c r="U111" s="7"/>
    </row>
    <row r="112" spans="1:24" x14ac:dyDescent="0.45">
      <c r="K112" s="7"/>
      <c r="M112" s="4"/>
      <c r="N112" s="4"/>
      <c r="O112" s="4"/>
      <c r="P112" s="4"/>
      <c r="Q112" s="4"/>
      <c r="R112" s="4"/>
      <c r="S112" s="4"/>
    </row>
    <row r="113" spans="13:21" x14ac:dyDescent="0.45">
      <c r="M113" s="4"/>
      <c r="N113" s="4"/>
      <c r="O113" s="4"/>
      <c r="P113" s="4"/>
      <c r="Q113" s="4"/>
      <c r="R113" s="4"/>
      <c r="S113" s="4"/>
      <c r="U113" s="2"/>
    </row>
    <row r="114" spans="13:21" x14ac:dyDescent="0.45">
      <c r="M114" s="4"/>
      <c r="N114" s="4"/>
      <c r="O114" s="4"/>
      <c r="P114" s="4"/>
      <c r="Q114" s="4"/>
      <c r="R114" s="4"/>
      <c r="S114" s="4"/>
    </row>
    <row r="115" spans="13:21" x14ac:dyDescent="0.45">
      <c r="M115" s="4"/>
      <c r="N115" s="4"/>
      <c r="O115" s="4"/>
      <c r="P115" s="4"/>
      <c r="Q115" s="4"/>
      <c r="R115" s="4"/>
      <c r="S115" s="4"/>
    </row>
    <row r="116" spans="13:21" x14ac:dyDescent="0.45">
      <c r="M116" s="4"/>
      <c r="N116" s="4"/>
      <c r="O116" s="4"/>
      <c r="P116" s="4"/>
      <c r="Q116" s="4"/>
      <c r="R116" s="4"/>
      <c r="S116" s="4"/>
    </row>
    <row r="117" spans="13:21" x14ac:dyDescent="0.45">
      <c r="M117" s="4"/>
      <c r="N117" s="4"/>
      <c r="O117" s="4"/>
      <c r="P117" s="4"/>
      <c r="Q117" s="4"/>
      <c r="R117" s="4"/>
      <c r="S117" s="4"/>
    </row>
  </sheetData>
  <mergeCells count="16">
    <mergeCell ref="A4:U4"/>
    <mergeCell ref="A3:U3"/>
    <mergeCell ref="A2:U2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  <pageSetup scale="3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17"/>
  <sheetViews>
    <sheetView rightToLeft="1" view="pageBreakPreview" zoomScaleNormal="100" zoomScaleSheetLayoutView="100" workbookViewId="0">
      <selection activeCell="G21" sqref="G21"/>
    </sheetView>
  </sheetViews>
  <sheetFormatPr defaultRowHeight="18.75" x14ac:dyDescent="0.45"/>
  <cols>
    <col min="1" max="1" width="22.5703125" style="1" bestFit="1" customWidth="1"/>
    <col min="2" max="2" width="1" style="1" customWidth="1"/>
    <col min="3" max="3" width="22.140625" style="1" bestFit="1" customWidth="1"/>
    <col min="4" max="4" width="1" style="1" customWidth="1"/>
    <col min="5" max="5" width="41.140625" style="1" bestFit="1" customWidth="1"/>
    <col min="6" max="6" width="1" style="1" customWidth="1"/>
    <col min="7" max="7" width="41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9" ht="30" x14ac:dyDescent="0.45">
      <c r="A2" s="34" t="s">
        <v>0</v>
      </c>
      <c r="B2" s="34"/>
      <c r="C2" s="34"/>
      <c r="D2" s="34"/>
      <c r="E2" s="34"/>
      <c r="F2" s="34"/>
      <c r="G2" s="34"/>
    </row>
    <row r="3" spans="1:9" ht="30" x14ac:dyDescent="0.45">
      <c r="A3" s="34" t="s">
        <v>96</v>
      </c>
      <c r="B3" s="34"/>
      <c r="C3" s="34"/>
      <c r="D3" s="34"/>
      <c r="E3" s="34"/>
      <c r="F3" s="34"/>
      <c r="G3" s="34"/>
    </row>
    <row r="4" spans="1:9" ht="30" x14ac:dyDescent="0.45">
      <c r="A4" s="34" t="s">
        <v>2</v>
      </c>
      <c r="B4" s="34"/>
      <c r="C4" s="34"/>
      <c r="D4" s="34"/>
      <c r="E4" s="34"/>
      <c r="F4" s="34"/>
      <c r="G4" s="34"/>
    </row>
    <row r="6" spans="1:9" ht="30" x14ac:dyDescent="0.45">
      <c r="A6" s="33" t="s">
        <v>191</v>
      </c>
      <c r="B6" s="33" t="s">
        <v>191</v>
      </c>
      <c r="C6" s="33" t="s">
        <v>191</v>
      </c>
      <c r="E6" s="15" t="s">
        <v>98</v>
      </c>
      <c r="G6" s="33" t="s">
        <v>99</v>
      </c>
      <c r="H6" s="33" t="s">
        <v>99</v>
      </c>
    </row>
    <row r="7" spans="1:9" ht="30" x14ac:dyDescent="0.45">
      <c r="A7" s="33" t="s">
        <v>192</v>
      </c>
      <c r="C7" s="33" t="s">
        <v>71</v>
      </c>
      <c r="E7" s="33" t="s">
        <v>193</v>
      </c>
      <c r="G7" s="33" t="s">
        <v>193</v>
      </c>
    </row>
    <row r="8" spans="1:9" x14ac:dyDescent="0.45">
      <c r="A8" s="1" t="s">
        <v>77</v>
      </c>
      <c r="C8" s="16">
        <v>279927370</v>
      </c>
      <c r="E8" s="4">
        <v>19089999</v>
      </c>
      <c r="F8" s="4"/>
      <c r="G8" s="4">
        <v>576717900</v>
      </c>
      <c r="H8" s="4"/>
      <c r="I8" s="4"/>
    </row>
    <row r="9" spans="1:9" x14ac:dyDescent="0.45">
      <c r="A9" s="1" t="s">
        <v>80</v>
      </c>
      <c r="C9" s="12" t="s">
        <v>81</v>
      </c>
      <c r="E9" s="4">
        <v>-1197158</v>
      </c>
      <c r="F9" s="4"/>
      <c r="G9" s="4">
        <v>34443763</v>
      </c>
      <c r="H9" s="4"/>
      <c r="I9" s="4"/>
    </row>
    <row r="10" spans="1:9" x14ac:dyDescent="0.45">
      <c r="A10" s="1" t="s">
        <v>83</v>
      </c>
      <c r="C10" s="12" t="s">
        <v>84</v>
      </c>
      <c r="E10" s="23">
        <v>31822</v>
      </c>
      <c r="F10" s="4"/>
      <c r="G10" s="4">
        <v>365057</v>
      </c>
      <c r="H10" s="4"/>
      <c r="I10" s="4"/>
    </row>
    <row r="11" spans="1:9" x14ac:dyDescent="0.45">
      <c r="A11" s="1" t="s">
        <v>86</v>
      </c>
      <c r="C11" s="12" t="s">
        <v>87</v>
      </c>
      <c r="E11" s="23">
        <v>18014536</v>
      </c>
      <c r="F11" s="4"/>
      <c r="G11" s="4">
        <v>-39843300</v>
      </c>
      <c r="H11" s="4"/>
      <c r="I11" s="4"/>
    </row>
    <row r="12" spans="1:9" x14ac:dyDescent="0.45">
      <c r="A12" s="1" t="s">
        <v>106</v>
      </c>
      <c r="C12" s="12" t="s">
        <v>194</v>
      </c>
      <c r="E12" s="23">
        <v>0</v>
      </c>
      <c r="F12" s="4"/>
      <c r="G12" s="4">
        <v>4613698630</v>
      </c>
      <c r="H12" s="4"/>
      <c r="I12" s="4"/>
    </row>
    <row r="13" spans="1:9" ht="19.5" thickBot="1" x14ac:dyDescent="0.5">
      <c r="C13" s="12"/>
      <c r="E13" s="22">
        <f>SUM(E8:E12)</f>
        <v>35939199</v>
      </c>
      <c r="F13" s="4"/>
      <c r="G13" s="5">
        <f>SUM(G8:G12)</f>
        <v>5185382050</v>
      </c>
      <c r="H13" s="4"/>
      <c r="I13" s="4"/>
    </row>
    <row r="14" spans="1:9" ht="19.5" thickTop="1" x14ac:dyDescent="0.45">
      <c r="E14" s="4"/>
      <c r="F14" s="4"/>
      <c r="G14" s="4"/>
      <c r="H14" s="4"/>
      <c r="I14" s="4"/>
    </row>
    <row r="15" spans="1:9" x14ac:dyDescent="0.45">
      <c r="E15" s="4"/>
      <c r="F15" s="4"/>
      <c r="G15" s="4"/>
      <c r="H15" s="4"/>
      <c r="I15" s="4"/>
    </row>
    <row r="17" ht="12" customHeight="1" x14ac:dyDescent="0.45"/>
  </sheetData>
  <mergeCells count="9">
    <mergeCell ref="A4:G4"/>
    <mergeCell ref="A3:G3"/>
    <mergeCell ref="A2:G2"/>
    <mergeCell ref="A7"/>
    <mergeCell ref="C7"/>
    <mergeCell ref="A6:C6"/>
    <mergeCell ref="E7"/>
    <mergeCell ref="G7"/>
    <mergeCell ref="G6:H6"/>
  </mergeCells>
  <pageMargins left="0.7" right="0.7" top="0.75" bottom="0.75" header="0.3" footer="0.3"/>
  <pageSetup scale="6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G12"/>
  <sheetViews>
    <sheetView rightToLeft="1" view="pageBreakPreview" zoomScaleNormal="85" zoomScaleSheetLayoutView="100" workbookViewId="0">
      <selection activeCell="E15" sqref="E15"/>
    </sheetView>
  </sheetViews>
  <sheetFormatPr defaultRowHeight="18.75" x14ac:dyDescent="0.45"/>
  <cols>
    <col min="1" max="1" width="36.5703125" style="1" bestFit="1" customWidth="1"/>
    <col min="2" max="2" width="1" style="1" customWidth="1"/>
    <col min="3" max="3" width="11.85546875" style="1" bestFit="1" customWidth="1"/>
    <col min="4" max="4" width="1" style="1" customWidth="1"/>
    <col min="5" max="5" width="15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7" ht="30" x14ac:dyDescent="0.45">
      <c r="A2" s="34" t="s">
        <v>0</v>
      </c>
      <c r="B2" s="34"/>
      <c r="C2" s="34"/>
      <c r="D2" s="34"/>
      <c r="E2" s="34"/>
    </row>
    <row r="3" spans="1:7" ht="30" x14ac:dyDescent="0.45">
      <c r="A3" s="34" t="s">
        <v>96</v>
      </c>
      <c r="B3" s="34"/>
      <c r="C3" s="34"/>
      <c r="D3" s="34"/>
      <c r="E3" s="34"/>
    </row>
    <row r="4" spans="1:7" ht="30" x14ac:dyDescent="0.45">
      <c r="A4" s="34" t="s">
        <v>2</v>
      </c>
      <c r="B4" s="34"/>
      <c r="C4" s="34"/>
      <c r="D4" s="34"/>
      <c r="E4" s="34"/>
    </row>
    <row r="6" spans="1:7" ht="30" x14ac:dyDescent="0.45">
      <c r="A6" s="32" t="s">
        <v>195</v>
      </c>
      <c r="C6" s="33" t="s">
        <v>98</v>
      </c>
      <c r="E6" s="33" t="s">
        <v>6</v>
      </c>
    </row>
    <row r="7" spans="1:7" ht="30" x14ac:dyDescent="0.45">
      <c r="A7" s="33" t="s">
        <v>195</v>
      </c>
      <c r="C7" s="15" t="s">
        <v>74</v>
      </c>
      <c r="E7" s="15" t="s">
        <v>74</v>
      </c>
    </row>
    <row r="8" spans="1:7" x14ac:dyDescent="0.45">
      <c r="A8" s="1" t="s">
        <v>195</v>
      </c>
      <c r="C8" s="4">
        <v>0</v>
      </c>
      <c r="D8" s="4"/>
      <c r="E8" s="4">
        <v>445240462</v>
      </c>
    </row>
    <row r="9" spans="1:7" x14ac:dyDescent="0.45">
      <c r="A9" s="1" t="s">
        <v>196</v>
      </c>
      <c r="C9" s="4">
        <v>0</v>
      </c>
      <c r="D9" s="4"/>
      <c r="E9" s="4">
        <v>1103641</v>
      </c>
    </row>
    <row r="10" spans="1:7" x14ac:dyDescent="0.45">
      <c r="A10" s="1" t="s">
        <v>197</v>
      </c>
      <c r="C10" s="4">
        <v>20375699</v>
      </c>
      <c r="D10" s="4"/>
      <c r="E10" s="4">
        <v>790633233</v>
      </c>
    </row>
    <row r="11" spans="1:7" ht="19.5" thickBot="1" x14ac:dyDescent="0.5">
      <c r="A11" s="1" t="s">
        <v>105</v>
      </c>
      <c r="C11" s="22">
        <f>SUM(C8:C10)</f>
        <v>20375699</v>
      </c>
      <c r="D11" s="23"/>
      <c r="E11" s="22">
        <v>1236977336</v>
      </c>
      <c r="F11" s="24"/>
      <c r="G11" s="24"/>
    </row>
    <row r="12" spans="1:7" ht="19.5" thickTop="1" x14ac:dyDescent="0.45">
      <c r="C12" s="24"/>
      <c r="D12" s="24"/>
      <c r="E12" s="24"/>
      <c r="F12" s="24"/>
      <c r="G12" s="24"/>
    </row>
  </sheetData>
  <mergeCells count="6">
    <mergeCell ref="E6"/>
    <mergeCell ref="A4:E4"/>
    <mergeCell ref="A3:E3"/>
    <mergeCell ref="A2:E2"/>
    <mergeCell ref="A6:A7"/>
    <mergeCell ref="C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  <vt:lpstr>جمع درآمدها</vt:lpstr>
      <vt:lpstr>'سود اوراق بهادار و سپرده بانکی'!Print_Area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Mahsa Behnia</dc:creator>
  <cp:lastModifiedBy>Samaneh Khanbeigy</cp:lastModifiedBy>
  <cp:lastPrinted>2021-12-22T12:56:59Z</cp:lastPrinted>
  <dcterms:created xsi:type="dcterms:W3CDTF">2021-12-22T12:57:13Z</dcterms:created>
  <dcterms:modified xsi:type="dcterms:W3CDTF">2021-12-27T07:20:55Z</dcterms:modified>
</cp:coreProperties>
</file>