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سهام بزرگ کاردان\گزارش افشا پرتفو\1400\"/>
    </mc:Choice>
  </mc:AlternateContent>
  <xr:revisionPtr revIDLastSave="0" documentId="13_ncr:1_{7D9C1250-DF83-4329-BA26-4C3740A493C0}" xr6:coauthVersionLast="45" xr6:coauthVersionMax="45" xr10:uidLastSave="{00000000-0000-0000-0000-000000000000}"/>
  <bookViews>
    <workbookView xWindow="-120" yWindow="-120" windowWidth="24240" windowHeight="13140" tabRatio="735" firstSheet="3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4" l="1"/>
  <c r="C11" i="14"/>
  <c r="E12" i="13"/>
  <c r="G12" i="13"/>
  <c r="U60" i="11"/>
  <c r="K60" i="11"/>
  <c r="C60" i="11"/>
  <c r="E60" i="11"/>
  <c r="G60" i="11"/>
  <c r="I60" i="11"/>
  <c r="M60" i="11"/>
  <c r="O60" i="11"/>
  <c r="Q60" i="11"/>
  <c r="S60" i="11"/>
  <c r="C30" i="10" l="1"/>
  <c r="E30" i="10"/>
  <c r="G30" i="10"/>
  <c r="I30" i="10"/>
  <c r="K30" i="10"/>
  <c r="M30" i="10"/>
  <c r="O30" i="10"/>
  <c r="Q30" i="10"/>
  <c r="G52" i="9"/>
  <c r="E48" i="9"/>
  <c r="E52" i="9"/>
  <c r="I51" i="9"/>
  <c r="I52" i="9"/>
  <c r="Q52" i="9"/>
  <c r="M48" i="9"/>
  <c r="Q48" i="9"/>
  <c r="C52" i="9"/>
  <c r="K52" i="9"/>
  <c r="M52" i="9"/>
  <c r="O52" i="9"/>
  <c r="S12" i="8"/>
  <c r="O12" i="8"/>
  <c r="O13" i="8" s="1"/>
  <c r="I13" i="8"/>
  <c r="K13" i="8"/>
  <c r="M13" i="8"/>
  <c r="Q13" i="8"/>
  <c r="S13" i="8"/>
  <c r="G12" i="7"/>
  <c r="I12" i="7"/>
  <c r="K12" i="7"/>
  <c r="M12" i="7"/>
  <c r="O12" i="7"/>
  <c r="Q12" i="7"/>
  <c r="S15" i="6"/>
  <c r="K15" i="6"/>
  <c r="M15" i="6"/>
  <c r="O15" i="6"/>
  <c r="Q15" i="6"/>
  <c r="G53" i="1"/>
  <c r="G55" i="1" s="1"/>
  <c r="E53" i="1"/>
  <c r="I51" i="1"/>
  <c r="I55" i="1"/>
  <c r="Y55" i="1"/>
  <c r="W54" i="1"/>
  <c r="W55" i="1" s="1"/>
  <c r="U54" i="1"/>
  <c r="U55" i="1"/>
  <c r="C55" i="1"/>
  <c r="E55" i="1"/>
  <c r="K55" i="1"/>
  <c r="M55" i="1"/>
  <c r="O55" i="1"/>
  <c r="Q55" i="1"/>
</calcChain>
</file>

<file path=xl/sharedStrings.xml><?xml version="1.0" encoding="utf-8"?>
<sst xmlns="http://schemas.openxmlformats.org/spreadsheetml/2006/main" count="472" uniqueCount="137">
  <si>
    <t>صندوق سرمایه‌گذاری سهام بزرگ کاردان</t>
  </si>
  <si>
    <t>صورت وضعیت پورتفوی</t>
  </si>
  <si>
    <t>برای ماه منتهی به 1400/12/29</t>
  </si>
  <si>
    <t>نام شرکت</t>
  </si>
  <si>
    <t>1400/11/30</t>
  </si>
  <si>
    <t>تغییرات طی دوره</t>
  </si>
  <si>
    <t>1400/12/29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</si>
  <si>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</si>
  <si>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</si>
  <si>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</si>
  <si>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</si>
  <si>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</si>
  <si>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</si>
  <si>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</si>
  <si>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</si>
  <si>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</si>
  <si>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 ملت</t>
  </si>
  <si>
    <t>بانک‌اقتصادنوین‌</t>
  </si>
  <si>
    <t>بیمه اتکایی آوای پارس70%تادیه</t>
  </si>
  <si>
    <t>بیمه اتکایی تهران رواک50%تادیه</t>
  </si>
  <si>
    <t>بیمه تجارت نو</t>
  </si>
  <si>
    <t>پالایش نفت تبریز</t>
  </si>
  <si>
    <t>پتروشیمی غدیر</t>
  </si>
  <si>
    <t>پلیمر آریا ساسول</t>
  </si>
  <si>
    <t>تامین سرمایه بانک ملت</t>
  </si>
  <si>
    <t>تامین سرمایه خلیج فارس</t>
  </si>
  <si>
    <t>تامین سرمایه لوتوس پارسیان</t>
  </si>
  <si>
    <t>توسعه حمل و نقل ریلی پارسیان</t>
  </si>
  <si>
    <t>توسعه سامانه ی نرم افزاری نگین</t>
  </si>
  <si>
    <t>توسعه‌ صنایع‌ بهشهر(هلدینگ</t>
  </si>
  <si>
    <t>تولید برق عسلویه  مپنا</t>
  </si>
  <si>
    <t>تولید و توسعه سرب روی ایرانیان</t>
  </si>
  <si>
    <t>تولیدات پتروشیمی قائد بصیر</t>
  </si>
  <si>
    <t>ح . پدیده شیمی قرن</t>
  </si>
  <si>
    <t>ح. شرکت کی بی سی</t>
  </si>
  <si>
    <t>داروسازی‌ اکسیر</t>
  </si>
  <si>
    <t>داروسازی‌ سینا</t>
  </si>
  <si>
    <t>ریل پرداز نو آفرین</t>
  </si>
  <si>
    <t>س. نفت و گاز و پتروشیمی تأمین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</si>
  <si>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</si>
  <si>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</si>
  <si>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</si>
  <si>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</si>
  <si>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سیمان‌مازندران‌</t>
  </si>
  <si>
    <t>شرکت کی بی سی</t>
  </si>
  <si>
    <t>صنایع پتروشیمی خلیج فارس</t>
  </si>
  <si>
    <t>صنایع شیمیایی کیمیاگران امروز</t>
  </si>
  <si>
    <t>صنعت غذایی کورش</t>
  </si>
  <si>
    <t>صنعتی و معدنی شمال شرق شاهرود</t>
  </si>
  <si>
    <t>فولاد مبارکه اصفهان</t>
  </si>
  <si>
    <t>گ.س.وت.ص.پتروشیمی خلیج فارس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</si>
  <si>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</si>
  <si>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</si>
  <si>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</si>
  <si>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</si>
  <si>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</si>
  <si>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مس‌ شهیدباهنر</t>
  </si>
  <si>
    <t>معدنی‌وصنعتی‌چادرملو</t>
  </si>
  <si>
    <t>ملی‌ صنایع‌ مس‌ ایران‌</t>
  </si>
  <si>
    <t>کویر تایر</t>
  </si>
  <si>
    <t>توسعه خدمات دریایی وبندری سینا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</si>
  <si>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</si>
  <si>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</si>
  <si>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</si>
  <si>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</si>
  <si>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</si>
  <si>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</si>
  <si>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</si>
  <si>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</si>
  <si>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</si>
  <si>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</si>
  <si>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</si>
  <si>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سپرده کوتاه مدت</t>
  </si>
  <si>
    <t>1393/09/09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</si>
  <si>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</si>
  <si>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</si>
  <si>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</si>
  <si>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</si>
  <si>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</si>
  <si>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</si>
  <si>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</si>
  <si>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</si>
  <si>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بانک خاورمیانه مهستان</t>
  </si>
  <si>
    <t>1005-10-810-707071033</t>
  </si>
  <si>
    <t>1393/10/27</t>
  </si>
  <si>
    <t>بانک تجارت مطهری- مهرداد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</si>
  <si>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</si>
  <si>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</si>
  <si>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</si>
  <si>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</si>
  <si>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</si>
  <si>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</si>
  <si>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</si>
  <si>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</si>
  <si>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</si>
  <si>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</si>
  <si>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</si>
  <si>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</si>
  <si>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</si>
  <si>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</si>
  <si>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</si>
  <si>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</si>
  <si>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</si>
  <si>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</si>
  <si>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</si>
  <si>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</si>
  <si>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1400/12/23</t>
  </si>
  <si>
    <t>1400/12/24</t>
  </si>
  <si>
    <t>1400/10/29</t>
  </si>
  <si>
    <t>1400/12/11</t>
  </si>
  <si>
    <t>1400/11/09</t>
  </si>
  <si>
    <t>بهای فروش</t>
  </si>
  <si>
    <t>ارزش دفتری</t>
  </si>
  <si>
    <t>سود و زیان ناشی از تغییر قیمت</t>
  </si>
  <si>
    <t>ح . مس‌ شهیدباهنر</t>
  </si>
  <si>
    <t>سود و زیان ناشی از فروش</t>
  </si>
  <si>
    <t>سرمایه‌گذاری‌ سپه‌</t>
  </si>
  <si>
    <t>بیمه اتکایی ایرانیان</t>
  </si>
  <si>
    <t>ح.تجلی توسعه معادن و فلزات</t>
  </si>
  <si>
    <t>ح.سرمایه گذاری صندوق بازنشستگی</t>
  </si>
  <si>
    <t>شیمی‌ داروئی‌ داروپخش‌</t>
  </si>
  <si>
    <t>ح . تامین سرمایه بانک ملت</t>
  </si>
  <si>
    <t>ح. کویر تایر</t>
  </si>
  <si>
    <t>تجلی توسعه معادن و فلزات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</si>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</sst>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8"/>
      <name val="B Nazanin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4" fillId="0" borderId="0" xfId="0" applyFont="1"/>
    <xf numFmtId="3" fontId="1" fillId="0" borderId="3" xfId="0" applyNumberFormat="1" applyFont="1" applyBorder="1"/>
    <xf numFmtId="10" fontId="1" fillId="0" borderId="0" xfId="0" applyNumberFormat="1" applyFont="1"/>
    <xf numFmtId="10" fontId="1" fillId="0" borderId="3" xfId="0" applyNumberFormat="1" applyFont="1" applyBorder="1"/>
    <xf numFmtId="0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3" fontId="5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1"/>
  <sheetViews>
    <sheetView rightToLeft="1" view="pageBreakPreview" zoomScale="70" zoomScaleNormal="55" zoomScaleSheetLayoutView="70" workbookViewId="0">
      <selection activeCell="E59" sqref="A59:E60"/>
    </sheetView>
  </sheetViews>
  <sheetFormatPr defaultRowHeight="18.75" x14ac:dyDescent="0.45"/>
  <cols>
    <col min="1" max="1" width="31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10.425781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25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ht="30" x14ac:dyDescent="0.45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25" ht="30" x14ac:dyDescent="0.45">
      <c r="A7" s="11" t="s">
        <v>3</v>
      </c>
      <c r="C7" s="11" t="s">
        <v>7</v>
      </c>
      <c r="E7" s="11" t="s">
        <v>8</v>
      </c>
      <c r="G7" s="11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4" t="s">
        <v>13</v>
      </c>
    </row>
    <row r="8" spans="1:25" ht="30" x14ac:dyDescent="0.45">
      <c r="A8" s="12" t="s">
        <v>3</v>
      </c>
      <c r="C8" s="12" t="s">
        <v>7</v>
      </c>
      <c r="E8" s="12" t="s">
        <v>8</v>
      </c>
      <c r="G8" s="12" t="s">
        <v>9</v>
      </c>
      <c r="I8" s="12" t="s">
        <v>7</v>
      </c>
      <c r="K8" s="12" t="s">
        <v>8</v>
      </c>
      <c r="M8" s="12" t="s">
        <v>7</v>
      </c>
      <c r="O8" s="12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5" t="s">
        <v>13</v>
      </c>
    </row>
    <row r="9" spans="1:25" ht="21" x14ac:dyDescent="0.55000000000000004">
      <c r="A9" s="2" t="s">
        <v>15</v>
      </c>
      <c r="C9" s="3">
        <v>30247000</v>
      </c>
      <c r="E9" s="3">
        <v>108476984663</v>
      </c>
      <c r="G9" s="3">
        <v>75468246178.5</v>
      </c>
      <c r="I9" s="3">
        <v>0</v>
      </c>
      <c r="K9" s="3">
        <v>0</v>
      </c>
      <c r="M9" s="3">
        <v>-2100000</v>
      </c>
      <c r="O9" s="3">
        <v>5339080391</v>
      </c>
      <c r="Q9" s="3">
        <v>28147000</v>
      </c>
      <c r="S9" s="3">
        <v>2526</v>
      </c>
      <c r="U9" s="3">
        <v>100945604104</v>
      </c>
      <c r="W9" s="3">
        <v>70676281034.100006</v>
      </c>
      <c r="Y9" s="6">
        <v>3.3599999999999998E-2</v>
      </c>
    </row>
    <row r="10" spans="1:25" ht="21" x14ac:dyDescent="0.55000000000000004">
      <c r="A10" s="2" t="s">
        <v>16</v>
      </c>
      <c r="C10" s="3">
        <v>6000000</v>
      </c>
      <c r="E10" s="3">
        <v>22427713724</v>
      </c>
      <c r="G10" s="3">
        <v>19252760400</v>
      </c>
      <c r="I10" s="3">
        <v>0</v>
      </c>
      <c r="K10" s="3">
        <v>0</v>
      </c>
      <c r="M10" s="3">
        <v>0</v>
      </c>
      <c r="O10" s="3">
        <v>0</v>
      </c>
      <c r="Q10" s="3">
        <v>6000000</v>
      </c>
      <c r="S10" s="3">
        <v>3703</v>
      </c>
      <c r="U10" s="3">
        <v>22427713724</v>
      </c>
      <c r="W10" s="3">
        <v>22085802900</v>
      </c>
      <c r="Y10" s="6">
        <v>1.0500000000000001E-2</v>
      </c>
    </row>
    <row r="11" spans="1:25" ht="21" x14ac:dyDescent="0.55000000000000004">
      <c r="A11" s="2" t="s">
        <v>17</v>
      </c>
      <c r="C11" s="3">
        <v>5602409</v>
      </c>
      <c r="E11" s="3">
        <v>29524340617</v>
      </c>
      <c r="G11" s="3">
        <v>20115497695.2174</v>
      </c>
      <c r="I11" s="3">
        <v>0</v>
      </c>
      <c r="K11" s="3">
        <v>0</v>
      </c>
      <c r="M11" s="3">
        <v>0</v>
      </c>
      <c r="O11" s="3">
        <v>0</v>
      </c>
      <c r="Q11" s="3">
        <v>5602409</v>
      </c>
      <c r="S11" s="3">
        <v>3987</v>
      </c>
      <c r="U11" s="3">
        <v>29524340617</v>
      </c>
      <c r="W11" s="3">
        <v>22203900695.1362</v>
      </c>
      <c r="Y11" s="6">
        <v>1.06E-2</v>
      </c>
    </row>
    <row r="12" spans="1:25" ht="21" x14ac:dyDescent="0.55000000000000004">
      <c r="A12" s="2" t="s">
        <v>18</v>
      </c>
      <c r="C12" s="3">
        <v>38137</v>
      </c>
      <c r="E12" s="3">
        <v>26720136</v>
      </c>
      <c r="G12" s="3">
        <v>26537059.395</v>
      </c>
      <c r="I12" s="3">
        <v>0</v>
      </c>
      <c r="K12" s="3">
        <v>0</v>
      </c>
      <c r="M12" s="3">
        <v>0</v>
      </c>
      <c r="O12" s="3">
        <v>0</v>
      </c>
      <c r="Q12" s="3">
        <v>38137</v>
      </c>
      <c r="S12" s="3">
        <v>700</v>
      </c>
      <c r="U12" s="3">
        <v>26720136</v>
      </c>
      <c r="W12" s="3">
        <v>26537059.395</v>
      </c>
      <c r="Y12" s="6">
        <v>0</v>
      </c>
    </row>
    <row r="13" spans="1:25" ht="21" x14ac:dyDescent="0.55000000000000004">
      <c r="A13" s="2" t="s">
        <v>19</v>
      </c>
      <c r="C13" s="3">
        <v>108053</v>
      </c>
      <c r="E13" s="3">
        <v>54075554</v>
      </c>
      <c r="G13" s="3">
        <v>53705042.325000003</v>
      </c>
      <c r="I13" s="3">
        <v>0</v>
      </c>
      <c r="K13" s="3">
        <v>0</v>
      </c>
      <c r="M13" s="3">
        <v>0</v>
      </c>
      <c r="O13" s="3">
        <v>0</v>
      </c>
      <c r="Q13" s="3">
        <v>108053</v>
      </c>
      <c r="S13" s="3">
        <v>500</v>
      </c>
      <c r="U13" s="3">
        <v>54075554</v>
      </c>
      <c r="W13" s="3">
        <v>53705042.325000003</v>
      </c>
      <c r="Y13" s="6">
        <v>0</v>
      </c>
    </row>
    <row r="14" spans="1:25" ht="21" x14ac:dyDescent="0.55000000000000004">
      <c r="A14" s="2" t="s">
        <v>20</v>
      </c>
      <c r="C14" s="3">
        <v>11450000</v>
      </c>
      <c r="E14" s="3">
        <v>92373876063</v>
      </c>
      <c r="G14" s="3">
        <v>56909362500</v>
      </c>
      <c r="I14" s="3">
        <v>0</v>
      </c>
      <c r="K14" s="3">
        <v>0</v>
      </c>
      <c r="M14" s="3">
        <v>-5150000</v>
      </c>
      <c r="O14" s="3">
        <v>25328280988</v>
      </c>
      <c r="Q14" s="3">
        <v>6300000</v>
      </c>
      <c r="S14" s="3">
        <v>4944</v>
      </c>
      <c r="U14" s="3">
        <v>50825800810</v>
      </c>
      <c r="W14" s="3">
        <v>30961874160</v>
      </c>
      <c r="Y14" s="6">
        <v>1.47E-2</v>
      </c>
    </row>
    <row r="15" spans="1:25" ht="21" x14ac:dyDescent="0.55000000000000004">
      <c r="A15" s="2" t="s">
        <v>21</v>
      </c>
      <c r="C15" s="3">
        <v>3639777</v>
      </c>
      <c r="E15" s="3">
        <v>116246674984</v>
      </c>
      <c r="G15" s="3">
        <v>123414084348.854</v>
      </c>
      <c r="I15" s="3">
        <v>0</v>
      </c>
      <c r="K15" s="3">
        <v>0</v>
      </c>
      <c r="M15" s="3">
        <v>0</v>
      </c>
      <c r="O15" s="3">
        <v>0</v>
      </c>
      <c r="Q15" s="3">
        <v>3639777</v>
      </c>
      <c r="S15" s="3">
        <v>37900</v>
      </c>
      <c r="U15" s="3">
        <v>116246674984</v>
      </c>
      <c r="W15" s="3">
        <v>137126760387.61501</v>
      </c>
      <c r="Y15" s="6">
        <v>6.5199999999999994E-2</v>
      </c>
    </row>
    <row r="16" spans="1:25" ht="21" x14ac:dyDescent="0.55000000000000004">
      <c r="A16" s="2" t="s">
        <v>22</v>
      </c>
      <c r="C16" s="3">
        <v>350000</v>
      </c>
      <c r="E16" s="3">
        <v>31968588622</v>
      </c>
      <c r="G16" s="3">
        <v>25262289675</v>
      </c>
      <c r="I16" s="3">
        <v>0</v>
      </c>
      <c r="K16" s="3">
        <v>0</v>
      </c>
      <c r="M16" s="3">
        <v>0</v>
      </c>
      <c r="O16" s="3">
        <v>0</v>
      </c>
      <c r="Q16" s="3">
        <v>350000</v>
      </c>
      <c r="S16" s="3">
        <v>80130</v>
      </c>
      <c r="U16" s="3">
        <v>31968588622</v>
      </c>
      <c r="W16" s="3">
        <v>27878629275</v>
      </c>
      <c r="Y16" s="6">
        <v>1.3299999999999999E-2</v>
      </c>
    </row>
    <row r="17" spans="1:25" ht="21" x14ac:dyDescent="0.55000000000000004">
      <c r="A17" s="2" t="s">
        <v>23</v>
      </c>
      <c r="C17" s="3">
        <v>775000</v>
      </c>
      <c r="E17" s="3">
        <v>43889366573</v>
      </c>
      <c r="G17" s="3">
        <v>54851679000</v>
      </c>
      <c r="I17" s="3">
        <v>0</v>
      </c>
      <c r="K17" s="3">
        <v>0</v>
      </c>
      <c r="M17" s="3">
        <v>0</v>
      </c>
      <c r="O17" s="3">
        <v>0</v>
      </c>
      <c r="Q17" s="3">
        <v>775000</v>
      </c>
      <c r="S17" s="3">
        <v>76550</v>
      </c>
      <c r="U17" s="3">
        <v>43889366573</v>
      </c>
      <c r="W17" s="3">
        <v>58973258812.5</v>
      </c>
      <c r="Y17" s="6">
        <v>2.81E-2</v>
      </c>
    </row>
    <row r="18" spans="1:25" ht="21" x14ac:dyDescent="0.55000000000000004">
      <c r="A18" s="2" t="s">
        <v>24</v>
      </c>
      <c r="C18" s="3">
        <v>15127272</v>
      </c>
      <c r="E18" s="3">
        <v>54444057822</v>
      </c>
      <c r="G18" s="3">
        <v>40946471864.146797</v>
      </c>
      <c r="I18" s="3">
        <v>0</v>
      </c>
      <c r="K18" s="3">
        <v>0</v>
      </c>
      <c r="M18" s="3">
        <v>0</v>
      </c>
      <c r="O18" s="3">
        <v>0</v>
      </c>
      <c r="Q18" s="3">
        <v>15127272</v>
      </c>
      <c r="S18" s="3">
        <v>2861</v>
      </c>
      <c r="U18" s="3">
        <v>54444057822</v>
      </c>
      <c r="W18" s="3">
        <v>43021614397.107597</v>
      </c>
      <c r="Y18" s="6">
        <v>2.0500000000000001E-2</v>
      </c>
    </row>
    <row r="19" spans="1:25" ht="21" x14ac:dyDescent="0.55000000000000004">
      <c r="A19" s="2" t="s">
        <v>25</v>
      </c>
      <c r="C19" s="3">
        <v>25453</v>
      </c>
      <c r="E19" s="3">
        <v>25476109</v>
      </c>
      <c r="G19" s="3">
        <v>25301554.649999999</v>
      </c>
      <c r="I19" s="3">
        <v>0</v>
      </c>
      <c r="K19" s="3">
        <v>0</v>
      </c>
      <c r="M19" s="3">
        <v>0</v>
      </c>
      <c r="O19" s="3">
        <v>0</v>
      </c>
      <c r="Q19" s="3">
        <v>25453</v>
      </c>
      <c r="S19" s="3">
        <v>1000</v>
      </c>
      <c r="U19" s="3">
        <v>25476109</v>
      </c>
      <c r="W19" s="3">
        <v>25301554.649999999</v>
      </c>
      <c r="Y19" s="6">
        <v>0</v>
      </c>
    </row>
    <row r="20" spans="1:25" ht="21" x14ac:dyDescent="0.55000000000000004">
      <c r="A20" s="2" t="s">
        <v>26</v>
      </c>
      <c r="C20" s="3">
        <v>1006920</v>
      </c>
      <c r="E20" s="3">
        <v>5133897758</v>
      </c>
      <c r="G20" s="3">
        <v>5745331461.2399998</v>
      </c>
      <c r="I20" s="3">
        <v>0</v>
      </c>
      <c r="K20" s="3">
        <v>0</v>
      </c>
      <c r="M20" s="3">
        <v>0</v>
      </c>
      <c r="O20" s="3">
        <v>0</v>
      </c>
      <c r="Q20" s="3">
        <v>1006920</v>
      </c>
      <c r="S20" s="3">
        <v>5640</v>
      </c>
      <c r="U20" s="3">
        <v>5133897758</v>
      </c>
      <c r="W20" s="3">
        <v>5645238578.6400003</v>
      </c>
      <c r="Y20" s="6">
        <v>2.7000000000000001E-3</v>
      </c>
    </row>
    <row r="21" spans="1:25" ht="21" x14ac:dyDescent="0.55000000000000004">
      <c r="A21" s="2" t="s">
        <v>27</v>
      </c>
      <c r="C21" s="3">
        <v>810000</v>
      </c>
      <c r="E21" s="3">
        <v>27049752918</v>
      </c>
      <c r="G21" s="3">
        <v>21820391550</v>
      </c>
      <c r="I21" s="3">
        <v>0</v>
      </c>
      <c r="K21" s="3">
        <v>0</v>
      </c>
      <c r="M21" s="3">
        <v>0</v>
      </c>
      <c r="O21" s="3">
        <v>0</v>
      </c>
      <c r="Q21" s="3">
        <v>810000</v>
      </c>
      <c r="S21" s="3">
        <v>32900</v>
      </c>
      <c r="U21" s="3">
        <v>27049752918</v>
      </c>
      <c r="W21" s="3">
        <v>26490438450</v>
      </c>
      <c r="Y21" s="6">
        <v>1.26E-2</v>
      </c>
    </row>
    <row r="22" spans="1:25" ht="21" x14ac:dyDescent="0.55000000000000004">
      <c r="A22" s="2" t="s">
        <v>28</v>
      </c>
      <c r="C22" s="3">
        <v>325402</v>
      </c>
      <c r="E22" s="3">
        <v>2485071656</v>
      </c>
      <c r="G22" s="3">
        <v>8296899260.2650003</v>
      </c>
      <c r="I22" s="3">
        <v>0</v>
      </c>
      <c r="K22" s="3">
        <v>0</v>
      </c>
      <c r="M22" s="3">
        <v>0</v>
      </c>
      <c r="O22" s="3">
        <v>0</v>
      </c>
      <c r="Q22" s="3">
        <v>325402</v>
      </c>
      <c r="S22" s="3">
        <v>22850</v>
      </c>
      <c r="U22" s="3">
        <v>2485071656</v>
      </c>
      <c r="W22" s="3">
        <v>7391194857.585</v>
      </c>
      <c r="Y22" s="6">
        <v>3.5000000000000001E-3</v>
      </c>
    </row>
    <row r="23" spans="1:25" ht="21" x14ac:dyDescent="0.55000000000000004">
      <c r="A23" s="2" t="s">
        <v>29</v>
      </c>
      <c r="C23" s="3">
        <v>2318049</v>
      </c>
      <c r="E23" s="3">
        <v>13966402491</v>
      </c>
      <c r="G23" s="3">
        <v>13157305234.2495</v>
      </c>
      <c r="I23" s="3">
        <v>0</v>
      </c>
      <c r="K23" s="3">
        <v>0</v>
      </c>
      <c r="M23" s="3">
        <v>0</v>
      </c>
      <c r="O23" s="3">
        <v>0</v>
      </c>
      <c r="Q23" s="3">
        <v>2318049</v>
      </c>
      <c r="S23" s="3">
        <v>6000</v>
      </c>
      <c r="U23" s="3">
        <v>13966402491</v>
      </c>
      <c r="W23" s="3">
        <v>13825539650.700001</v>
      </c>
      <c r="Y23" s="6">
        <v>6.6E-3</v>
      </c>
    </row>
    <row r="24" spans="1:25" ht="21" x14ac:dyDescent="0.55000000000000004">
      <c r="A24" s="2" t="s">
        <v>30</v>
      </c>
      <c r="C24" s="3">
        <v>1600000</v>
      </c>
      <c r="E24" s="3">
        <v>9124043910</v>
      </c>
      <c r="G24" s="3">
        <v>9049831200</v>
      </c>
      <c r="I24" s="3">
        <v>0</v>
      </c>
      <c r="K24" s="3">
        <v>0</v>
      </c>
      <c r="M24" s="3">
        <v>-1600000</v>
      </c>
      <c r="O24" s="3">
        <v>9072245738</v>
      </c>
      <c r="Q24" s="3">
        <v>0</v>
      </c>
      <c r="S24" s="3">
        <v>0</v>
      </c>
      <c r="U24" s="3">
        <v>0</v>
      </c>
      <c r="W24" s="3">
        <v>0</v>
      </c>
      <c r="Y24" s="6">
        <v>0</v>
      </c>
    </row>
    <row r="25" spans="1:25" ht="21" x14ac:dyDescent="0.55000000000000004">
      <c r="A25" s="2" t="s">
        <v>31</v>
      </c>
      <c r="C25" s="3">
        <v>2400000</v>
      </c>
      <c r="E25" s="3">
        <v>35140846869</v>
      </c>
      <c r="G25" s="3">
        <v>23022198000</v>
      </c>
      <c r="I25" s="3">
        <v>0</v>
      </c>
      <c r="K25" s="3">
        <v>0</v>
      </c>
      <c r="M25" s="3">
        <v>0</v>
      </c>
      <c r="O25" s="3">
        <v>0</v>
      </c>
      <c r="Q25" s="3">
        <v>2400000</v>
      </c>
      <c r="S25" s="3">
        <v>10830</v>
      </c>
      <c r="U25" s="3">
        <v>35140846869</v>
      </c>
      <c r="W25" s="3">
        <v>25837347600</v>
      </c>
      <c r="Y25" s="6">
        <v>1.23E-2</v>
      </c>
    </row>
    <row r="26" spans="1:25" ht="21" x14ac:dyDescent="0.55000000000000004">
      <c r="A26" s="2" t="s">
        <v>32</v>
      </c>
      <c r="C26" s="3">
        <v>840000</v>
      </c>
      <c r="E26" s="3">
        <v>75253956966</v>
      </c>
      <c r="G26" s="3">
        <v>76402683000</v>
      </c>
      <c r="I26" s="3">
        <v>0</v>
      </c>
      <c r="K26" s="3">
        <v>0</v>
      </c>
      <c r="M26" s="3">
        <v>0</v>
      </c>
      <c r="O26" s="3">
        <v>0</v>
      </c>
      <c r="Q26" s="3">
        <v>840000</v>
      </c>
      <c r="S26" s="3">
        <v>103100</v>
      </c>
      <c r="U26" s="3">
        <v>75253956966</v>
      </c>
      <c r="W26" s="3">
        <v>86088706200</v>
      </c>
      <c r="Y26" s="6">
        <v>4.1000000000000002E-2</v>
      </c>
    </row>
    <row r="27" spans="1:25" ht="21" x14ac:dyDescent="0.55000000000000004">
      <c r="A27" s="2" t="s">
        <v>33</v>
      </c>
      <c r="C27" s="3">
        <v>876920</v>
      </c>
      <c r="E27" s="3">
        <v>21822029487</v>
      </c>
      <c r="G27" s="3">
        <v>18584693590.32</v>
      </c>
      <c r="I27" s="3">
        <v>0</v>
      </c>
      <c r="K27" s="3">
        <v>0</v>
      </c>
      <c r="M27" s="3">
        <v>0</v>
      </c>
      <c r="O27" s="3">
        <v>0</v>
      </c>
      <c r="Q27" s="3">
        <v>876920</v>
      </c>
      <c r="S27" s="3">
        <v>18500</v>
      </c>
      <c r="U27" s="3">
        <v>21822029487</v>
      </c>
      <c r="W27" s="3">
        <v>16126493031</v>
      </c>
      <c r="Y27" s="6">
        <v>7.7000000000000002E-3</v>
      </c>
    </row>
    <row r="28" spans="1:25" ht="21" x14ac:dyDescent="0.55000000000000004">
      <c r="A28" s="2" t="s">
        <v>34</v>
      </c>
      <c r="C28" s="3">
        <v>551724</v>
      </c>
      <c r="E28" s="3">
        <v>8214618636</v>
      </c>
      <c r="G28" s="3">
        <v>3093208606.0079999</v>
      </c>
      <c r="I28" s="3">
        <v>0</v>
      </c>
      <c r="K28" s="3">
        <v>0</v>
      </c>
      <c r="M28" s="3">
        <v>-551724</v>
      </c>
      <c r="O28" s="3">
        <v>0</v>
      </c>
      <c r="Q28" s="3">
        <v>0</v>
      </c>
      <c r="S28" s="3">
        <v>0</v>
      </c>
      <c r="U28" s="3">
        <v>0</v>
      </c>
      <c r="W28" s="3">
        <v>0</v>
      </c>
      <c r="Y28" s="6">
        <v>0</v>
      </c>
    </row>
    <row r="29" spans="1:25" ht="21" x14ac:dyDescent="0.55000000000000004">
      <c r="A29" s="2" t="s">
        <v>35</v>
      </c>
      <c r="C29" s="3">
        <v>1350000</v>
      </c>
      <c r="E29" s="3">
        <v>59566846886</v>
      </c>
      <c r="G29" s="3">
        <v>48283990650</v>
      </c>
      <c r="I29" s="3">
        <v>0</v>
      </c>
      <c r="K29" s="3">
        <v>0</v>
      </c>
      <c r="M29" s="3">
        <v>0</v>
      </c>
      <c r="O29" s="3">
        <v>0</v>
      </c>
      <c r="Q29" s="3">
        <v>1350000</v>
      </c>
      <c r="S29" s="3">
        <v>38850</v>
      </c>
      <c r="U29" s="3">
        <v>59566846886</v>
      </c>
      <c r="W29" s="3">
        <v>52135437375</v>
      </c>
      <c r="Y29" s="6">
        <v>2.4799999999999999E-2</v>
      </c>
    </row>
    <row r="30" spans="1:25" ht="21" x14ac:dyDescent="0.55000000000000004">
      <c r="A30" s="2" t="s">
        <v>36</v>
      </c>
      <c r="C30" s="3">
        <v>650000</v>
      </c>
      <c r="E30" s="3">
        <v>13552956268</v>
      </c>
      <c r="G30" s="3">
        <v>12502663875</v>
      </c>
      <c r="I30" s="3">
        <v>0</v>
      </c>
      <c r="K30" s="3">
        <v>0</v>
      </c>
      <c r="M30" s="3">
        <v>0</v>
      </c>
      <c r="O30" s="3">
        <v>0</v>
      </c>
      <c r="Q30" s="3">
        <v>650000</v>
      </c>
      <c r="S30" s="3">
        <v>19700</v>
      </c>
      <c r="U30" s="3">
        <v>13552956268</v>
      </c>
      <c r="W30" s="3">
        <v>12728810250</v>
      </c>
      <c r="Y30" s="6">
        <v>6.1000000000000004E-3</v>
      </c>
    </row>
    <row r="31" spans="1:25" ht="21" x14ac:dyDescent="0.55000000000000004">
      <c r="A31" s="2" t="s">
        <v>37</v>
      </c>
      <c r="C31" s="3">
        <v>1394767</v>
      </c>
      <c r="E31" s="3">
        <v>4654374251</v>
      </c>
      <c r="G31" s="3">
        <v>4600301276.4092999</v>
      </c>
      <c r="I31" s="3">
        <v>0</v>
      </c>
      <c r="K31" s="3">
        <v>0</v>
      </c>
      <c r="M31" s="3">
        <v>0</v>
      </c>
      <c r="O31" s="3">
        <v>0</v>
      </c>
      <c r="Q31" s="3">
        <v>1394767</v>
      </c>
      <c r="S31" s="3">
        <v>3536</v>
      </c>
      <c r="U31" s="3">
        <v>4654374251</v>
      </c>
      <c r="W31" s="3">
        <v>4902551330.1336002</v>
      </c>
      <c r="Y31" s="6">
        <v>2.3E-3</v>
      </c>
    </row>
    <row r="32" spans="1:25" ht="21" x14ac:dyDescent="0.55000000000000004">
      <c r="A32" s="2" t="s">
        <v>38</v>
      </c>
      <c r="C32" s="3">
        <v>4200000</v>
      </c>
      <c r="E32" s="3">
        <v>60232444653</v>
      </c>
      <c r="G32" s="3">
        <v>51185622600</v>
      </c>
      <c r="I32" s="3">
        <v>0</v>
      </c>
      <c r="K32" s="3">
        <v>0</v>
      </c>
      <c r="M32" s="3">
        <v>0</v>
      </c>
      <c r="O32" s="3">
        <v>0</v>
      </c>
      <c r="Q32" s="3">
        <v>4200000</v>
      </c>
      <c r="S32" s="3">
        <v>13100</v>
      </c>
      <c r="U32" s="3">
        <v>60232444653</v>
      </c>
      <c r="W32" s="3">
        <v>54692631000</v>
      </c>
      <c r="Y32" s="6">
        <v>2.5999999999999999E-2</v>
      </c>
    </row>
    <row r="33" spans="1:25" ht="21" x14ac:dyDescent="0.55000000000000004">
      <c r="A33" s="2" t="s">
        <v>39</v>
      </c>
      <c r="C33" s="3">
        <v>6400000</v>
      </c>
      <c r="E33" s="3">
        <v>60825669826</v>
      </c>
      <c r="G33" s="3">
        <v>49432118400</v>
      </c>
      <c r="I33" s="3">
        <v>0</v>
      </c>
      <c r="K33" s="3">
        <v>0</v>
      </c>
      <c r="M33" s="3">
        <v>0</v>
      </c>
      <c r="O33" s="3">
        <v>0</v>
      </c>
      <c r="Q33" s="3">
        <v>6400000</v>
      </c>
      <c r="S33" s="3">
        <v>8170</v>
      </c>
      <c r="U33" s="3">
        <v>60825669826</v>
      </c>
      <c r="W33" s="3">
        <v>51976886400</v>
      </c>
      <c r="Y33" s="6">
        <v>2.47E-2</v>
      </c>
    </row>
    <row r="34" spans="1:25" ht="21" x14ac:dyDescent="0.55000000000000004">
      <c r="A34" s="2" t="s">
        <v>40</v>
      </c>
      <c r="C34" s="3">
        <v>4960219</v>
      </c>
      <c r="E34" s="3">
        <v>58381830404</v>
      </c>
      <c r="G34" s="3">
        <v>44425658329.519501</v>
      </c>
      <c r="I34" s="3">
        <v>9781</v>
      </c>
      <c r="K34" s="3">
        <v>85173662</v>
      </c>
      <c r="M34" s="3">
        <v>0</v>
      </c>
      <c r="O34" s="3">
        <v>0</v>
      </c>
      <c r="Q34" s="3">
        <v>4970000</v>
      </c>
      <c r="S34" s="3">
        <v>8770</v>
      </c>
      <c r="U34" s="3">
        <v>58467004066</v>
      </c>
      <c r="W34" s="3">
        <v>43327557945</v>
      </c>
      <c r="Y34" s="6">
        <v>2.06E-2</v>
      </c>
    </row>
    <row r="35" spans="1:25" ht="21" x14ac:dyDescent="0.55000000000000004">
      <c r="A35" s="2" t="s">
        <v>41</v>
      </c>
      <c r="C35" s="3">
        <v>9060000</v>
      </c>
      <c r="E35" s="3">
        <v>88465457134</v>
      </c>
      <c r="G35" s="3">
        <v>96995621610</v>
      </c>
      <c r="I35" s="3">
        <v>0</v>
      </c>
      <c r="K35" s="3">
        <v>0</v>
      </c>
      <c r="M35" s="3">
        <v>0</v>
      </c>
      <c r="O35" s="3">
        <v>0</v>
      </c>
      <c r="Q35" s="3">
        <v>9060000</v>
      </c>
      <c r="S35" s="3">
        <v>11680</v>
      </c>
      <c r="U35" s="3">
        <v>88465457134</v>
      </c>
      <c r="W35" s="3">
        <v>105191166240</v>
      </c>
      <c r="Y35" s="6">
        <v>0.05</v>
      </c>
    </row>
    <row r="36" spans="1:25" ht="21" x14ac:dyDescent="0.55000000000000004">
      <c r="A36" s="2" t="s">
        <v>42</v>
      </c>
      <c r="C36" s="3">
        <v>9800000</v>
      </c>
      <c r="E36" s="3">
        <v>145373071871</v>
      </c>
      <c r="G36" s="3">
        <v>125375550300</v>
      </c>
      <c r="I36" s="3">
        <v>0</v>
      </c>
      <c r="K36" s="3">
        <v>0</v>
      </c>
      <c r="M36" s="3">
        <v>0</v>
      </c>
      <c r="O36" s="3">
        <v>0</v>
      </c>
      <c r="Q36" s="3">
        <v>9800000</v>
      </c>
      <c r="S36" s="3">
        <v>12630</v>
      </c>
      <c r="U36" s="3">
        <v>145373071871</v>
      </c>
      <c r="W36" s="3">
        <v>123037544700</v>
      </c>
      <c r="Y36" s="6">
        <v>5.8500000000000003E-2</v>
      </c>
    </row>
    <row r="37" spans="1:25" ht="21" x14ac:dyDescent="0.55000000000000004">
      <c r="A37" s="2" t="s">
        <v>43</v>
      </c>
      <c r="C37" s="3">
        <v>5000000</v>
      </c>
      <c r="E37" s="3">
        <v>78328307599</v>
      </c>
      <c r="G37" s="3">
        <v>70329037500</v>
      </c>
      <c r="I37" s="3"/>
      <c r="K37" s="3">
        <v>0</v>
      </c>
      <c r="M37" s="3">
        <v>0</v>
      </c>
      <c r="O37" s="3">
        <v>0</v>
      </c>
      <c r="Q37" s="3">
        <v>7500000</v>
      </c>
      <c r="S37" s="3">
        <v>8887</v>
      </c>
      <c r="U37" s="3">
        <v>78328307599</v>
      </c>
      <c r="W37" s="3">
        <v>66255917625</v>
      </c>
      <c r="Y37" s="6">
        <v>3.15E-2</v>
      </c>
    </row>
    <row r="38" spans="1:25" ht="21" x14ac:dyDescent="0.55000000000000004">
      <c r="A38" s="2" t="s">
        <v>44</v>
      </c>
      <c r="C38" s="3">
        <v>500000</v>
      </c>
      <c r="E38" s="3">
        <v>7945100238</v>
      </c>
      <c r="G38" s="3">
        <v>4547778750</v>
      </c>
      <c r="I38" s="3"/>
      <c r="K38" s="3">
        <v>0</v>
      </c>
      <c r="M38" s="3">
        <v>0</v>
      </c>
      <c r="O38" s="3">
        <v>0</v>
      </c>
      <c r="Q38" s="3">
        <v>1051724</v>
      </c>
      <c r="S38" s="3">
        <v>8880</v>
      </c>
      <c r="U38" s="3">
        <v>16711442874</v>
      </c>
      <c r="W38" s="3">
        <v>9283740230.7360001</v>
      </c>
      <c r="Y38" s="6">
        <v>4.4000000000000003E-3</v>
      </c>
    </row>
    <row r="39" spans="1:25" ht="21" x14ac:dyDescent="0.55000000000000004">
      <c r="A39" s="2" t="s">
        <v>45</v>
      </c>
      <c r="C39" s="3">
        <v>6000000</v>
      </c>
      <c r="E39" s="3">
        <v>88343197155</v>
      </c>
      <c r="G39" s="3">
        <v>65726586000</v>
      </c>
      <c r="I39" s="3"/>
      <c r="K39" s="3">
        <v>0</v>
      </c>
      <c r="M39" s="3">
        <v>0</v>
      </c>
      <c r="O39" s="3">
        <v>0</v>
      </c>
      <c r="Q39" s="3">
        <v>10233449</v>
      </c>
      <c r="S39" s="3">
        <v>6643</v>
      </c>
      <c r="U39" s="3">
        <v>88343197155</v>
      </c>
      <c r="W39" s="3">
        <v>67576315936.8433</v>
      </c>
      <c r="Y39" s="6">
        <v>3.2199999999999999E-2</v>
      </c>
    </row>
    <row r="40" spans="1:25" ht="21" x14ac:dyDescent="0.55000000000000004">
      <c r="A40" s="2" t="s">
        <v>46</v>
      </c>
      <c r="C40" s="3">
        <v>303736</v>
      </c>
      <c r="E40" s="3">
        <v>6171439382</v>
      </c>
      <c r="G40" s="3">
        <v>8574777090.7200003</v>
      </c>
      <c r="I40" s="3">
        <v>0</v>
      </c>
      <c r="K40" s="3">
        <v>0</v>
      </c>
      <c r="M40" s="3">
        <v>0</v>
      </c>
      <c r="O40" s="3">
        <v>0</v>
      </c>
      <c r="Q40" s="3">
        <v>303736</v>
      </c>
      <c r="S40" s="3">
        <v>30050</v>
      </c>
      <c r="U40" s="3">
        <v>6171439382</v>
      </c>
      <c r="W40" s="3">
        <v>9072959562.5400009</v>
      </c>
      <c r="Y40" s="6">
        <v>4.3E-3</v>
      </c>
    </row>
    <row r="41" spans="1:25" ht="21" x14ac:dyDescent="0.55000000000000004">
      <c r="A41" s="2" t="s">
        <v>47</v>
      </c>
      <c r="C41" s="3">
        <v>1000000</v>
      </c>
      <c r="E41" s="3">
        <v>38127974847</v>
      </c>
      <c r="G41" s="3">
        <v>32575018500</v>
      </c>
      <c r="I41" s="3">
        <v>0</v>
      </c>
      <c r="K41" s="3">
        <v>0</v>
      </c>
      <c r="M41" s="3">
        <v>0</v>
      </c>
      <c r="O41" s="3">
        <v>0</v>
      </c>
      <c r="Q41" s="3">
        <v>1000000</v>
      </c>
      <c r="S41" s="3">
        <v>34840</v>
      </c>
      <c r="U41" s="3">
        <v>38127974847</v>
      </c>
      <c r="W41" s="3">
        <v>34632702000</v>
      </c>
      <c r="Y41" s="6">
        <v>1.6500000000000001E-2</v>
      </c>
    </row>
    <row r="42" spans="1:25" ht="21" x14ac:dyDescent="0.55000000000000004">
      <c r="A42" s="2" t="s">
        <v>48</v>
      </c>
      <c r="C42" s="3">
        <v>600000</v>
      </c>
      <c r="E42" s="3">
        <v>44472358074</v>
      </c>
      <c r="G42" s="3">
        <v>41123848500</v>
      </c>
      <c r="I42" s="3">
        <v>0</v>
      </c>
      <c r="K42" s="3">
        <v>0</v>
      </c>
      <c r="M42" s="3">
        <v>0</v>
      </c>
      <c r="O42" s="3">
        <v>0</v>
      </c>
      <c r="Q42" s="3">
        <v>600000</v>
      </c>
      <c r="S42" s="3">
        <v>70150</v>
      </c>
      <c r="U42" s="3">
        <v>44472358074</v>
      </c>
      <c r="W42" s="3">
        <v>41839564500</v>
      </c>
      <c r="Y42" s="6">
        <v>1.9900000000000001E-2</v>
      </c>
    </row>
    <row r="43" spans="1:25" ht="21" x14ac:dyDescent="0.55000000000000004">
      <c r="A43" s="2" t="s">
        <v>49</v>
      </c>
      <c r="C43" s="3">
        <v>15000000</v>
      </c>
      <c r="E43" s="3">
        <v>151655805749</v>
      </c>
      <c r="G43" s="3">
        <v>156413767500</v>
      </c>
      <c r="I43" s="3">
        <v>1000000</v>
      </c>
      <c r="K43" s="3">
        <v>11004759769</v>
      </c>
      <c r="M43" s="3">
        <v>0</v>
      </c>
      <c r="O43" s="3">
        <v>0</v>
      </c>
      <c r="Q43" s="3">
        <v>16000000</v>
      </c>
      <c r="S43" s="3">
        <v>10940</v>
      </c>
      <c r="U43" s="3">
        <v>162660565518</v>
      </c>
      <c r="W43" s="3">
        <v>173998512000</v>
      </c>
      <c r="Y43" s="6">
        <v>8.2799999999999999E-2</v>
      </c>
    </row>
    <row r="44" spans="1:25" ht="21" x14ac:dyDescent="0.55000000000000004">
      <c r="A44" s="2" t="s">
        <v>50</v>
      </c>
      <c r="C44" s="3">
        <v>7600000</v>
      </c>
      <c r="E44" s="3">
        <v>29921290784</v>
      </c>
      <c r="G44" s="3">
        <v>13711925700</v>
      </c>
      <c r="I44" s="3">
        <v>0</v>
      </c>
      <c r="K44" s="3">
        <v>0</v>
      </c>
      <c r="M44" s="3">
        <v>0</v>
      </c>
      <c r="O44" s="3">
        <v>0</v>
      </c>
      <c r="Q44" s="3">
        <v>7600000</v>
      </c>
      <c r="S44" s="3">
        <v>2194</v>
      </c>
      <c r="U44" s="3">
        <v>29921290784</v>
      </c>
      <c r="W44" s="3">
        <v>16575187320</v>
      </c>
      <c r="Y44" s="6">
        <v>7.9000000000000008E-3</v>
      </c>
    </row>
    <row r="45" spans="1:25" ht="21" x14ac:dyDescent="0.55000000000000004">
      <c r="A45" s="2" t="s">
        <v>51</v>
      </c>
      <c r="C45" s="3">
        <v>45631190</v>
      </c>
      <c r="E45" s="3">
        <v>119075241132</v>
      </c>
      <c r="G45" s="3">
        <v>79787684893.900497</v>
      </c>
      <c r="I45" s="3">
        <v>0</v>
      </c>
      <c r="K45" s="3">
        <v>0</v>
      </c>
      <c r="M45" s="3">
        <v>0</v>
      </c>
      <c r="O45" s="3">
        <v>0</v>
      </c>
      <c r="Q45" s="3">
        <v>45631190</v>
      </c>
      <c r="S45" s="3">
        <v>1912</v>
      </c>
      <c r="U45" s="3">
        <v>119075241132</v>
      </c>
      <c r="W45" s="3">
        <v>86727716610.084</v>
      </c>
      <c r="Y45" s="6">
        <v>4.1300000000000003E-2</v>
      </c>
    </row>
    <row r="46" spans="1:25" ht="21" x14ac:dyDescent="0.55000000000000004">
      <c r="A46" s="2" t="s">
        <v>52</v>
      </c>
      <c r="C46" s="3">
        <v>2449489</v>
      </c>
      <c r="E46" s="3">
        <v>81470084940</v>
      </c>
      <c r="G46" s="3">
        <v>60361531457.755501</v>
      </c>
      <c r="I46" s="3">
        <v>0</v>
      </c>
      <c r="K46" s="3">
        <v>0</v>
      </c>
      <c r="M46" s="3">
        <v>0</v>
      </c>
      <c r="O46" s="3">
        <v>0</v>
      </c>
      <c r="Q46" s="3">
        <v>2449489</v>
      </c>
      <c r="S46" s="3">
        <v>27090</v>
      </c>
      <c r="U46" s="3">
        <v>81470084940</v>
      </c>
      <c r="W46" s="3">
        <v>65961834900.790497</v>
      </c>
      <c r="Y46" s="6">
        <v>3.1399999999999997E-2</v>
      </c>
    </row>
    <row r="47" spans="1:25" ht="21" x14ac:dyDescent="0.55000000000000004">
      <c r="A47" s="2" t="s">
        <v>53</v>
      </c>
      <c r="C47" s="3">
        <v>4000000</v>
      </c>
      <c r="E47" s="3">
        <v>108341870235</v>
      </c>
      <c r="G47" s="3">
        <v>60000858000</v>
      </c>
      <c r="I47" s="3">
        <v>0</v>
      </c>
      <c r="K47" s="3">
        <v>0</v>
      </c>
      <c r="M47" s="3">
        <v>-1000000</v>
      </c>
      <c r="O47" s="3">
        <v>17216946010</v>
      </c>
      <c r="Q47" s="3">
        <v>3000000</v>
      </c>
      <c r="S47" s="3">
        <v>17320</v>
      </c>
      <c r="U47" s="3">
        <v>81256402675</v>
      </c>
      <c r="W47" s="3">
        <v>51650838000</v>
      </c>
      <c r="Y47" s="6">
        <v>2.46E-2</v>
      </c>
    </row>
    <row r="48" spans="1:25" ht="21" x14ac:dyDescent="0.55000000000000004">
      <c r="A48" s="2" t="s">
        <v>54</v>
      </c>
      <c r="C48" s="3">
        <v>1756700</v>
      </c>
      <c r="E48" s="3">
        <v>27492463717</v>
      </c>
      <c r="G48" s="3">
        <v>34104216311.549999</v>
      </c>
      <c r="I48" s="3">
        <v>0</v>
      </c>
      <c r="K48" s="3">
        <v>0</v>
      </c>
      <c r="M48" s="3">
        <v>0</v>
      </c>
      <c r="O48" s="3">
        <v>0</v>
      </c>
      <c r="Q48" s="3">
        <v>1756700</v>
      </c>
      <c r="S48" s="3">
        <v>21690</v>
      </c>
      <c r="U48" s="3">
        <v>27492463717</v>
      </c>
      <c r="W48" s="3">
        <v>37876111203.150002</v>
      </c>
      <c r="Y48" s="6">
        <v>1.7999999999999999E-2</v>
      </c>
    </row>
    <row r="49" spans="1:25" ht="21" x14ac:dyDescent="0.55000000000000004">
      <c r="A49" s="2" t="s">
        <v>55</v>
      </c>
      <c r="C49" s="3">
        <v>2600000</v>
      </c>
      <c r="E49" s="3">
        <v>24746380049</v>
      </c>
      <c r="G49" s="3">
        <v>17057898000</v>
      </c>
      <c r="I49" s="3">
        <v>0</v>
      </c>
      <c r="K49" s="3">
        <v>0</v>
      </c>
      <c r="M49" s="3">
        <v>0</v>
      </c>
      <c r="O49" s="3">
        <v>0</v>
      </c>
      <c r="Q49" s="3">
        <v>2600000</v>
      </c>
      <c r="S49" s="3">
        <v>6650</v>
      </c>
      <c r="U49" s="3">
        <v>24746380049</v>
      </c>
      <c r="W49" s="3">
        <v>17187124500</v>
      </c>
      <c r="Y49" s="6">
        <v>8.2000000000000007E-3</v>
      </c>
    </row>
    <row r="50" spans="1:25" ht="21" x14ac:dyDescent="0.55000000000000004">
      <c r="A50" s="2" t="s">
        <v>56</v>
      </c>
      <c r="C50" s="3">
        <v>1000000</v>
      </c>
      <c r="E50" s="3">
        <v>18608729322</v>
      </c>
      <c r="G50" s="3">
        <v>22912852500</v>
      </c>
      <c r="I50" s="3">
        <v>0</v>
      </c>
      <c r="K50" s="3">
        <v>0</v>
      </c>
      <c r="M50" s="3">
        <v>0</v>
      </c>
      <c r="O50" s="3">
        <v>0</v>
      </c>
      <c r="Q50" s="3">
        <v>1000000</v>
      </c>
      <c r="S50" s="3">
        <v>26220</v>
      </c>
      <c r="U50" s="3">
        <v>18608729322</v>
      </c>
      <c r="W50" s="3">
        <v>26063991000</v>
      </c>
      <c r="Y50" s="6">
        <v>1.24E-2</v>
      </c>
    </row>
    <row r="51" spans="1:25" ht="21" x14ac:dyDescent="0.55000000000000004">
      <c r="A51" s="2" t="s">
        <v>57</v>
      </c>
      <c r="C51" s="3">
        <v>2375286</v>
      </c>
      <c r="E51" s="3">
        <v>73742702375</v>
      </c>
      <c r="G51" s="3">
        <v>69890130229.679993</v>
      </c>
      <c r="I51" s="3">
        <f>407652+4000000</f>
        <v>4407652</v>
      </c>
      <c r="K51" s="3">
        <v>65298455012</v>
      </c>
      <c r="M51" s="3">
        <v>0</v>
      </c>
      <c r="O51" s="3">
        <v>0</v>
      </c>
      <c r="Q51" s="3">
        <v>9500608</v>
      </c>
      <c r="S51" s="3">
        <v>16020</v>
      </c>
      <c r="U51" s="3">
        <v>139041157387</v>
      </c>
      <c r="W51" s="3">
        <v>151294151706.048</v>
      </c>
      <c r="Y51" s="6">
        <v>7.1999999999999995E-2</v>
      </c>
    </row>
    <row r="52" spans="1:25" ht="21" x14ac:dyDescent="0.55000000000000004">
      <c r="A52" s="2" t="s">
        <v>58</v>
      </c>
      <c r="C52" s="3">
        <v>7000000</v>
      </c>
      <c r="E52" s="3">
        <v>48308711491</v>
      </c>
      <c r="G52" s="3">
        <v>48847617000</v>
      </c>
      <c r="I52" s="3">
        <v>0</v>
      </c>
      <c r="K52" s="3">
        <v>0</v>
      </c>
      <c r="M52" s="3">
        <v>0</v>
      </c>
      <c r="O52" s="3">
        <v>0</v>
      </c>
      <c r="Q52" s="3">
        <v>7000000</v>
      </c>
      <c r="S52" s="3">
        <v>7240</v>
      </c>
      <c r="U52" s="3">
        <v>48308711491</v>
      </c>
      <c r="W52" s="3">
        <v>50378454000</v>
      </c>
      <c r="Y52" s="6">
        <v>2.4E-2</v>
      </c>
    </row>
    <row r="53" spans="1:25" ht="21" x14ac:dyDescent="0.55000000000000004">
      <c r="A53" s="2" t="s">
        <v>59</v>
      </c>
      <c r="C53" s="3">
        <v>5790572</v>
      </c>
      <c r="E53" s="3">
        <f>48213564040-31</f>
        <v>48213564009</v>
      </c>
      <c r="G53" s="3">
        <f>28774834364.9034-41</f>
        <v>28774834323.9034</v>
      </c>
      <c r="I53" s="3">
        <v>0</v>
      </c>
      <c r="K53" s="3">
        <v>0</v>
      </c>
      <c r="M53" s="3">
        <v>0</v>
      </c>
      <c r="O53" s="3">
        <v>0</v>
      </c>
      <c r="Q53" s="3">
        <v>5790572</v>
      </c>
      <c r="S53" s="3">
        <v>4598</v>
      </c>
      <c r="U53" s="3">
        <v>48213564040</v>
      </c>
      <c r="W53" s="3">
        <v>26466631008.166801</v>
      </c>
      <c r="Y53" s="6">
        <v>1.26E-2</v>
      </c>
    </row>
    <row r="54" spans="1:25" ht="21" x14ac:dyDescent="0.55000000000000004">
      <c r="A54" s="2" t="s">
        <v>60</v>
      </c>
      <c r="C54" s="3">
        <v>0</v>
      </c>
      <c r="E54" s="3">
        <v>0</v>
      </c>
      <c r="G54" s="3">
        <v>0</v>
      </c>
      <c r="I54" s="3">
        <v>82135</v>
      </c>
      <c r="K54" s="3">
        <v>4168025594</v>
      </c>
      <c r="M54" s="3">
        <v>0</v>
      </c>
      <c r="O54" s="3">
        <v>0</v>
      </c>
      <c r="Q54" s="3">
        <v>82135</v>
      </c>
      <c r="S54" s="3">
        <v>50700</v>
      </c>
      <c r="U54" s="3">
        <f>4168025594-31</f>
        <v>4168025563</v>
      </c>
      <c r="W54" s="3">
        <f>4139467245.225-39</f>
        <v>4139467206.2249999</v>
      </c>
      <c r="Y54" s="6">
        <v>2E-3</v>
      </c>
    </row>
    <row r="55" spans="1:25" ht="19.5" thickBot="1" x14ac:dyDescent="0.5">
      <c r="C55" s="5">
        <f>SUM(C9:C54)</f>
        <v>230514075</v>
      </c>
      <c r="E55" s="5">
        <f>SUM(E9:E54)</f>
        <v>2183666367949</v>
      </c>
      <c r="G55" s="5">
        <f>SUM(G9:G54)</f>
        <v>1843040366518.6089</v>
      </c>
      <c r="I55" s="5">
        <f>SUM(I9:I54)</f>
        <v>5499568</v>
      </c>
      <c r="K55" s="5">
        <f>SUM(K9:K54)</f>
        <v>80556414037</v>
      </c>
      <c r="M55" s="5">
        <f>SUM(M9:M54)</f>
        <v>-10401724</v>
      </c>
      <c r="O55" s="5">
        <f>SUM(O9:O54)</f>
        <v>56956553127</v>
      </c>
      <c r="Q55" s="5">
        <f>SUM(Q9:Q54)</f>
        <v>235614762</v>
      </c>
      <c r="S55" s="3"/>
      <c r="U55" s="5">
        <f>SUM(U9:U54)</f>
        <v>2179485538704</v>
      </c>
      <c r="W55" s="5">
        <f>SUM(W9:W54)</f>
        <v>1979412428235.4712</v>
      </c>
      <c r="Y55" s="7">
        <f>SUM(Y9:Y54)</f>
        <v>0.94189999999999974</v>
      </c>
    </row>
    <row r="56" spans="1:25" ht="19.5" thickTop="1" x14ac:dyDescent="0.45"/>
    <row r="57" spans="1:25" x14ac:dyDescent="0.45">
      <c r="U57" s="3"/>
    </row>
    <row r="58" spans="1:25" x14ac:dyDescent="0.45">
      <c r="E58" s="3"/>
      <c r="G58" s="3"/>
      <c r="U58" s="3"/>
      <c r="W58" s="3"/>
    </row>
    <row r="59" spans="1:25" x14ac:dyDescent="0.45">
      <c r="E59" s="3"/>
      <c r="G59" s="3"/>
      <c r="U59" s="3"/>
    </row>
    <row r="60" spans="1:25" x14ac:dyDescent="0.45">
      <c r="E60" s="3"/>
      <c r="G60" s="3"/>
      <c r="U60" s="3"/>
    </row>
    <row r="61" spans="1:25" x14ac:dyDescent="0.45">
      <c r="U61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view="pageBreakPreview" zoomScale="60" zoomScaleNormal="115" workbookViewId="0">
      <selection activeCell="E14" sqref="E14:E15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3" t="s">
        <v>0</v>
      </c>
      <c r="B2" s="13"/>
      <c r="C2" s="13"/>
      <c r="D2" s="13"/>
      <c r="E2" s="13"/>
      <c r="F2" s="13"/>
      <c r="G2" s="13"/>
    </row>
    <row r="3" spans="1:7" ht="30" x14ac:dyDescent="0.45">
      <c r="A3" s="13" t="s">
        <v>90</v>
      </c>
      <c r="B3" s="13"/>
      <c r="C3" s="13"/>
      <c r="D3" s="13"/>
      <c r="E3" s="13"/>
      <c r="F3" s="13"/>
      <c r="G3" s="13"/>
    </row>
    <row r="4" spans="1:7" ht="30" x14ac:dyDescent="0.45">
      <c r="A4" s="13" t="s">
        <v>2</v>
      </c>
      <c r="B4" s="13"/>
      <c r="C4" s="13"/>
      <c r="D4" s="13"/>
      <c r="E4" s="13"/>
      <c r="F4" s="13"/>
      <c r="G4" s="13"/>
    </row>
    <row r="6" spans="1:7" ht="30" x14ac:dyDescent="0.45">
      <c r="A6" s="12" t="s">
        <v>94</v>
      </c>
      <c r="C6" s="12" t="s">
        <v>68</v>
      </c>
      <c r="E6" s="12" t="s">
        <v>127</v>
      </c>
      <c r="G6" s="12" t="s">
        <v>13</v>
      </c>
    </row>
    <row r="7" spans="1:7" ht="21" x14ac:dyDescent="0.55000000000000004">
      <c r="A7" s="2" t="s">
        <v>134</v>
      </c>
      <c r="C7" s="3">
        <v>141406969033</v>
      </c>
      <c r="E7" s="6">
        <v>0.99850000000000005</v>
      </c>
      <c r="G7" s="6">
        <v>6.7299999999999999E-2</v>
      </c>
    </row>
    <row r="8" spans="1:7" ht="21" x14ac:dyDescent="0.55000000000000004">
      <c r="A8" s="2" t="s">
        <v>135</v>
      </c>
      <c r="C8" s="3">
        <v>0</v>
      </c>
      <c r="E8" s="6">
        <v>0</v>
      </c>
      <c r="G8" s="6">
        <v>0</v>
      </c>
    </row>
    <row r="9" spans="1:7" ht="21" x14ac:dyDescent="0.55000000000000004">
      <c r="A9" s="2" t="s">
        <v>136</v>
      </c>
      <c r="C9" s="3">
        <v>107629469</v>
      </c>
      <c r="E9" s="6">
        <v>8.0000000000000004E-4</v>
      </c>
      <c r="G9" s="6">
        <v>1E-4</v>
      </c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6"/>
  <sheetViews>
    <sheetView rightToLeft="1" view="pageBreakPreview" zoomScale="60" zoomScaleNormal="100" workbookViewId="0">
      <selection activeCell="E30" sqref="E30"/>
    </sheetView>
  </sheetViews>
  <sheetFormatPr defaultRowHeight="18.75" x14ac:dyDescent="0.45"/>
  <cols>
    <col min="1" max="1" width="26.140625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6.28515625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1" t="s">
        <v>63</v>
      </c>
      <c r="C6" s="12" t="s">
        <v>64</v>
      </c>
      <c r="D6" s="12" t="s">
        <v>64</v>
      </c>
      <c r="E6" s="12" t="s">
        <v>64</v>
      </c>
      <c r="F6" s="12" t="s">
        <v>64</v>
      </c>
      <c r="G6" s="12" t="s">
        <v>64</v>
      </c>
      <c r="H6" s="12" t="s">
        <v>64</v>
      </c>
      <c r="I6" s="12" t="s">
        <v>64</v>
      </c>
      <c r="K6" s="12" t="s">
        <v>4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30" x14ac:dyDescent="0.45">
      <c r="A7" s="12" t="s">
        <v>63</v>
      </c>
      <c r="C7" s="12" t="s">
        <v>65</v>
      </c>
      <c r="E7" s="12" t="s">
        <v>66</v>
      </c>
      <c r="G7" s="12" t="s">
        <v>67</v>
      </c>
      <c r="I7" s="12" t="s">
        <v>61</v>
      </c>
      <c r="K7" s="12" t="s">
        <v>68</v>
      </c>
      <c r="M7" s="12" t="s">
        <v>69</v>
      </c>
      <c r="O7" s="12" t="s">
        <v>70</v>
      </c>
      <c r="Q7" s="12" t="s">
        <v>68</v>
      </c>
      <c r="S7" s="12" t="s">
        <v>62</v>
      </c>
    </row>
    <row r="8" spans="1:19" ht="21" x14ac:dyDescent="0.55000000000000004">
      <c r="A8" s="2" t="s">
        <v>71</v>
      </c>
      <c r="C8" s="8">
        <v>279927370</v>
      </c>
      <c r="E8" s="1" t="s">
        <v>72</v>
      </c>
      <c r="G8" s="1" t="s">
        <v>73</v>
      </c>
      <c r="I8" s="3">
        <v>0</v>
      </c>
      <c r="K8" s="3">
        <v>11282892987</v>
      </c>
      <c r="M8" s="3">
        <v>134900377830</v>
      </c>
      <c r="O8" s="3">
        <v>90416139389</v>
      </c>
      <c r="Q8" s="3">
        <v>55767131428</v>
      </c>
      <c r="S8" s="6">
        <v>2.6499999999999999E-2</v>
      </c>
    </row>
    <row r="9" spans="1:19" ht="21" x14ac:dyDescent="0.55000000000000004">
      <c r="A9" s="2" t="s">
        <v>74</v>
      </c>
      <c r="C9" s="9" t="s">
        <v>75</v>
      </c>
      <c r="E9" s="1" t="s">
        <v>72</v>
      </c>
      <c r="G9" s="1" t="s">
        <v>76</v>
      </c>
      <c r="I9" s="3">
        <v>10</v>
      </c>
      <c r="K9" s="3">
        <v>93739238</v>
      </c>
      <c r="M9" s="3">
        <v>612368</v>
      </c>
      <c r="O9" s="3">
        <v>0</v>
      </c>
      <c r="Q9" s="3">
        <v>94351606</v>
      </c>
      <c r="S9" s="6">
        <v>0</v>
      </c>
    </row>
    <row r="10" spans="1:19" ht="21" x14ac:dyDescent="0.55000000000000004">
      <c r="A10" s="2" t="s">
        <v>77</v>
      </c>
      <c r="C10" s="9" t="s">
        <v>78</v>
      </c>
      <c r="E10" s="1" t="s">
        <v>72</v>
      </c>
      <c r="G10" s="1" t="s">
        <v>79</v>
      </c>
      <c r="I10" s="3">
        <v>10</v>
      </c>
      <c r="K10" s="3">
        <v>4531023</v>
      </c>
      <c r="M10" s="3">
        <v>29599</v>
      </c>
      <c r="O10" s="3">
        <v>0</v>
      </c>
      <c r="Q10" s="3">
        <v>4560622</v>
      </c>
      <c r="S10" s="6">
        <v>0</v>
      </c>
    </row>
    <row r="11" spans="1:19" ht="21" x14ac:dyDescent="0.55000000000000004">
      <c r="A11" s="2" t="s">
        <v>80</v>
      </c>
      <c r="C11" s="9" t="s">
        <v>81</v>
      </c>
      <c r="E11" s="1" t="s">
        <v>72</v>
      </c>
      <c r="G11" s="1" t="s">
        <v>79</v>
      </c>
      <c r="I11" s="3">
        <v>10</v>
      </c>
      <c r="K11" s="3">
        <v>2065231380</v>
      </c>
      <c r="M11" s="3">
        <v>2495407942</v>
      </c>
      <c r="O11" s="3">
        <v>0</v>
      </c>
      <c r="Q11" s="3">
        <v>4560639322</v>
      </c>
      <c r="S11" s="6">
        <v>2.2000000000000001E-3</v>
      </c>
    </row>
    <row r="12" spans="1:19" ht="21" x14ac:dyDescent="0.55000000000000004">
      <c r="A12" s="2" t="s">
        <v>82</v>
      </c>
      <c r="C12" s="9" t="s">
        <v>83</v>
      </c>
      <c r="E12" s="1" t="s">
        <v>72</v>
      </c>
      <c r="G12" s="1" t="s">
        <v>84</v>
      </c>
      <c r="I12" s="3">
        <v>0</v>
      </c>
      <c r="K12" s="3">
        <v>20678</v>
      </c>
      <c r="M12" s="3">
        <v>0</v>
      </c>
      <c r="O12" s="3">
        <v>0</v>
      </c>
      <c r="Q12" s="3">
        <v>20678</v>
      </c>
      <c r="S12" s="6">
        <v>0</v>
      </c>
    </row>
    <row r="13" spans="1:19" ht="21" x14ac:dyDescent="0.55000000000000004">
      <c r="A13" s="2" t="s">
        <v>85</v>
      </c>
      <c r="C13" s="8">
        <v>279914422</v>
      </c>
      <c r="E13" s="1" t="s">
        <v>86</v>
      </c>
      <c r="G13" s="1" t="s">
        <v>87</v>
      </c>
      <c r="I13" s="3">
        <v>0</v>
      </c>
      <c r="K13" s="3">
        <v>2440604542</v>
      </c>
      <c r="M13" s="3">
        <v>3956462875</v>
      </c>
      <c r="O13" s="3">
        <v>0</v>
      </c>
      <c r="Q13" s="3">
        <v>6397067417</v>
      </c>
      <c r="S13" s="6">
        <v>3.0000000000000001E-3</v>
      </c>
    </row>
    <row r="14" spans="1:19" ht="21" x14ac:dyDescent="0.55000000000000004">
      <c r="A14" s="2" t="s">
        <v>82</v>
      </c>
      <c r="C14" s="9" t="s">
        <v>88</v>
      </c>
      <c r="E14" s="1" t="s">
        <v>86</v>
      </c>
      <c r="G14" s="1" t="s">
        <v>89</v>
      </c>
      <c r="I14" s="3">
        <v>0</v>
      </c>
      <c r="K14" s="3">
        <v>70858</v>
      </c>
      <c r="M14" s="3">
        <v>0</v>
      </c>
      <c r="O14" s="3">
        <v>0</v>
      </c>
      <c r="Q14" s="3">
        <v>70858</v>
      </c>
      <c r="S14" s="6">
        <v>0</v>
      </c>
    </row>
    <row r="15" spans="1:19" ht="19.5" thickBot="1" x14ac:dyDescent="0.5">
      <c r="K15" s="5">
        <f>SUM(K8:K14)</f>
        <v>15887090706</v>
      </c>
      <c r="M15" s="5">
        <f>SUM(M8:M14)</f>
        <v>141352890614</v>
      </c>
      <c r="O15" s="5">
        <f>SUM(O8:O14)</f>
        <v>90416139389</v>
      </c>
      <c r="Q15" s="5">
        <f>SUM(Q8:Q14)</f>
        <v>66823841931</v>
      </c>
      <c r="S15" s="7">
        <f>SUM(S8:S14)</f>
        <v>3.1699999999999999E-2</v>
      </c>
    </row>
    <row r="16" spans="1:19" ht="19.5" thickTop="1" x14ac:dyDescent="0.45"/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3"/>
  <sheetViews>
    <sheetView rightToLeft="1" view="pageBreakPreview" zoomScale="60" zoomScaleNormal="100" workbookViewId="0">
      <selection activeCell="G13" sqref="G13"/>
    </sheetView>
  </sheetViews>
  <sheetFormatPr defaultRowHeight="18.75" x14ac:dyDescent="0.45"/>
  <cols>
    <col min="1" max="1" width="18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90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2" t="s">
        <v>91</v>
      </c>
      <c r="B6" s="12" t="s">
        <v>91</v>
      </c>
      <c r="C6" s="12" t="s">
        <v>91</v>
      </c>
      <c r="D6" s="12" t="s">
        <v>91</v>
      </c>
      <c r="E6" s="12" t="s">
        <v>91</v>
      </c>
      <c r="G6" s="12" t="s">
        <v>92</v>
      </c>
      <c r="H6" s="12" t="s">
        <v>92</v>
      </c>
      <c r="I6" s="12" t="s">
        <v>92</v>
      </c>
      <c r="J6" s="12" t="s">
        <v>92</v>
      </c>
      <c r="K6" s="12" t="s">
        <v>92</v>
      </c>
      <c r="M6" s="12" t="s">
        <v>93</v>
      </c>
      <c r="N6" s="12" t="s">
        <v>93</v>
      </c>
      <c r="O6" s="12" t="s">
        <v>93</v>
      </c>
      <c r="P6" s="12" t="s">
        <v>93</v>
      </c>
      <c r="Q6" s="12" t="s">
        <v>93</v>
      </c>
    </row>
    <row r="7" spans="1:17" ht="30" x14ac:dyDescent="0.45">
      <c r="A7" s="12" t="s">
        <v>94</v>
      </c>
      <c r="C7" s="12" t="s">
        <v>95</v>
      </c>
      <c r="E7" s="12" t="s">
        <v>61</v>
      </c>
      <c r="G7" s="12" t="s">
        <v>96</v>
      </c>
      <c r="I7" s="12" t="s">
        <v>97</v>
      </c>
      <c r="K7" s="12" t="s">
        <v>98</v>
      </c>
      <c r="M7" s="12" t="s">
        <v>96</v>
      </c>
      <c r="O7" s="12" t="s">
        <v>97</v>
      </c>
      <c r="Q7" s="12" t="s">
        <v>98</v>
      </c>
    </row>
    <row r="8" spans="1:17" ht="21" x14ac:dyDescent="0.55000000000000004">
      <c r="A8" s="2" t="s">
        <v>71</v>
      </c>
      <c r="C8" s="3">
        <v>30</v>
      </c>
      <c r="E8" s="3">
        <v>0</v>
      </c>
      <c r="G8" s="3">
        <v>89644903</v>
      </c>
      <c r="I8" s="3">
        <v>0</v>
      </c>
      <c r="K8" s="3">
        <v>89644903</v>
      </c>
      <c r="M8" s="3">
        <v>155530508</v>
      </c>
      <c r="O8" s="3">
        <v>0</v>
      </c>
      <c r="Q8" s="3">
        <v>155530508</v>
      </c>
    </row>
    <row r="9" spans="1:17" ht="21" x14ac:dyDescent="0.55000000000000004">
      <c r="A9" s="2" t="s">
        <v>74</v>
      </c>
      <c r="C9" s="3">
        <v>28</v>
      </c>
      <c r="E9" s="3">
        <v>10</v>
      </c>
      <c r="G9" s="3">
        <v>587021</v>
      </c>
      <c r="I9" s="3">
        <v>-193</v>
      </c>
      <c r="K9" s="3">
        <v>587214</v>
      </c>
      <c r="M9" s="3">
        <v>1802951</v>
      </c>
      <c r="O9" s="3">
        <v>392</v>
      </c>
      <c r="Q9" s="3">
        <v>1802559</v>
      </c>
    </row>
    <row r="10" spans="1:17" ht="21" x14ac:dyDescent="0.55000000000000004">
      <c r="A10" s="2" t="s">
        <v>77</v>
      </c>
      <c r="C10" s="3">
        <v>23</v>
      </c>
      <c r="E10" s="3">
        <v>10</v>
      </c>
      <c r="G10" s="3">
        <v>28414</v>
      </c>
      <c r="I10" s="3">
        <v>-7</v>
      </c>
      <c r="K10" s="3">
        <v>28421</v>
      </c>
      <c r="M10" s="3">
        <v>86435</v>
      </c>
      <c r="O10" s="3">
        <v>55</v>
      </c>
      <c r="Q10" s="3">
        <v>86380</v>
      </c>
    </row>
    <row r="11" spans="1:17" ht="21" x14ac:dyDescent="0.55000000000000004">
      <c r="A11" s="2" t="s">
        <v>80</v>
      </c>
      <c r="C11" s="3">
        <v>26</v>
      </c>
      <c r="E11" s="3">
        <v>10</v>
      </c>
      <c r="G11" s="3">
        <v>17369131</v>
      </c>
      <c r="I11" s="3">
        <v>16088</v>
      </c>
      <c r="K11" s="3">
        <v>17353043</v>
      </c>
      <c r="M11" s="3">
        <v>40509718</v>
      </c>
      <c r="O11" s="3">
        <v>35204</v>
      </c>
      <c r="Q11" s="3">
        <v>40474514</v>
      </c>
    </row>
    <row r="12" spans="1:17" ht="19.5" thickBot="1" x14ac:dyDescent="0.5">
      <c r="G12" s="5">
        <f>SUM(G8:G11)</f>
        <v>107629469</v>
      </c>
      <c r="I12" s="5">
        <f>SUM(I8:I11)</f>
        <v>15888</v>
      </c>
      <c r="K12" s="5">
        <f>SUM(K8:K11)</f>
        <v>107613581</v>
      </c>
      <c r="M12" s="5">
        <f>SUM(M8:M11)</f>
        <v>197929612</v>
      </c>
      <c r="O12" s="5">
        <f>SUM(O8:O11)</f>
        <v>35651</v>
      </c>
      <c r="Q12" s="5">
        <f>SUM(Q8:Q11)</f>
        <v>197893961</v>
      </c>
    </row>
    <row r="13" spans="1:17" ht="19.5" thickTop="1" x14ac:dyDescent="0.45"/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8"/>
  <sheetViews>
    <sheetView rightToLeft="1" view="pageBreakPreview" topLeftCell="D1" zoomScale="60" zoomScaleNormal="100" workbookViewId="0">
      <selection activeCell="K28" sqref="K28:K29"/>
    </sheetView>
  </sheetViews>
  <sheetFormatPr defaultRowHeight="18.75" x14ac:dyDescent="0.45"/>
  <cols>
    <col min="1" max="1" width="27.42578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90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1" t="s">
        <v>3</v>
      </c>
      <c r="C6" s="12" t="s">
        <v>100</v>
      </c>
      <c r="D6" s="12" t="s">
        <v>100</v>
      </c>
      <c r="E6" s="12" t="s">
        <v>100</v>
      </c>
      <c r="F6" s="12" t="s">
        <v>100</v>
      </c>
      <c r="G6" s="12" t="s">
        <v>100</v>
      </c>
      <c r="I6" s="12" t="s">
        <v>92</v>
      </c>
      <c r="J6" s="12" t="s">
        <v>92</v>
      </c>
      <c r="K6" s="12" t="s">
        <v>92</v>
      </c>
      <c r="L6" s="12" t="s">
        <v>92</v>
      </c>
      <c r="M6" s="12" t="s">
        <v>92</v>
      </c>
      <c r="O6" s="12" t="s">
        <v>93</v>
      </c>
      <c r="P6" s="12" t="s">
        <v>93</v>
      </c>
      <c r="Q6" s="12" t="s">
        <v>93</v>
      </c>
      <c r="R6" s="12" t="s">
        <v>93</v>
      </c>
      <c r="S6" s="12" t="s">
        <v>93</v>
      </c>
    </row>
    <row r="7" spans="1:19" ht="30" x14ac:dyDescent="0.45">
      <c r="A7" s="12" t="s">
        <v>3</v>
      </c>
      <c r="C7" s="12" t="s">
        <v>101</v>
      </c>
      <c r="E7" s="12" t="s">
        <v>102</v>
      </c>
      <c r="G7" s="12" t="s">
        <v>103</v>
      </c>
      <c r="I7" s="12" t="s">
        <v>104</v>
      </c>
      <c r="K7" s="12" t="s">
        <v>97</v>
      </c>
      <c r="M7" s="12" t="s">
        <v>105</v>
      </c>
      <c r="O7" s="12" t="s">
        <v>104</v>
      </c>
      <c r="Q7" s="12" t="s">
        <v>97</v>
      </c>
      <c r="S7" s="12" t="s">
        <v>105</v>
      </c>
    </row>
    <row r="8" spans="1:19" ht="21" x14ac:dyDescent="0.55000000000000004">
      <c r="A8" s="2" t="s">
        <v>42</v>
      </c>
      <c r="C8" s="1" t="s">
        <v>106</v>
      </c>
      <c r="E8" s="3">
        <v>9800000</v>
      </c>
      <c r="G8" s="3">
        <v>1930</v>
      </c>
      <c r="I8" s="3">
        <v>18914000000</v>
      </c>
      <c r="K8" s="3">
        <v>698670185</v>
      </c>
      <c r="M8" s="3">
        <v>18215329815</v>
      </c>
      <c r="O8" s="3">
        <v>18914000000</v>
      </c>
      <c r="Q8" s="3">
        <v>698670185</v>
      </c>
      <c r="S8" s="3">
        <v>18215329815</v>
      </c>
    </row>
    <row r="9" spans="1:19" ht="21" x14ac:dyDescent="0.55000000000000004">
      <c r="A9" s="2" t="s">
        <v>43</v>
      </c>
      <c r="C9" s="1" t="s">
        <v>107</v>
      </c>
      <c r="E9" s="3">
        <v>5000000</v>
      </c>
      <c r="G9" s="3">
        <v>2000</v>
      </c>
      <c r="I9" s="3">
        <v>10000000000</v>
      </c>
      <c r="K9" s="3">
        <v>782828283</v>
      </c>
      <c r="M9" s="3">
        <v>9217171717</v>
      </c>
      <c r="O9" s="3">
        <v>10000000000</v>
      </c>
      <c r="Q9" s="3">
        <v>782828283</v>
      </c>
      <c r="S9" s="3">
        <v>9217171717</v>
      </c>
    </row>
    <row r="10" spans="1:19" ht="21" x14ac:dyDescent="0.55000000000000004">
      <c r="A10" s="2" t="s">
        <v>52</v>
      </c>
      <c r="C10" s="1" t="s">
        <v>108</v>
      </c>
      <c r="E10" s="3">
        <v>2449489</v>
      </c>
      <c r="G10" s="3">
        <v>3530</v>
      </c>
      <c r="I10" s="3">
        <v>0</v>
      </c>
      <c r="K10" s="3">
        <v>0</v>
      </c>
      <c r="M10" s="3">
        <v>0</v>
      </c>
      <c r="O10" s="3">
        <v>8646696170</v>
      </c>
      <c r="Q10" s="3">
        <v>0</v>
      </c>
      <c r="S10" s="3">
        <v>8646696170</v>
      </c>
    </row>
    <row r="11" spans="1:19" ht="21" x14ac:dyDescent="0.55000000000000004">
      <c r="A11" s="2" t="s">
        <v>59</v>
      </c>
      <c r="C11" s="1" t="s">
        <v>109</v>
      </c>
      <c r="E11" s="3">
        <v>2895286</v>
      </c>
      <c r="G11" s="3">
        <v>700</v>
      </c>
      <c r="I11" s="3">
        <v>2026700200</v>
      </c>
      <c r="K11" s="3">
        <v>272709511</v>
      </c>
      <c r="M11" s="3">
        <v>1753990689</v>
      </c>
      <c r="O11" s="3">
        <v>2026700200</v>
      </c>
      <c r="Q11" s="3">
        <v>272709511</v>
      </c>
      <c r="S11" s="3">
        <v>1753990689</v>
      </c>
    </row>
    <row r="12" spans="1:19" ht="21" x14ac:dyDescent="0.55000000000000004">
      <c r="A12" s="2" t="s">
        <v>28</v>
      </c>
      <c r="C12" s="1" t="s">
        <v>110</v>
      </c>
      <c r="E12" s="3">
        <v>325402</v>
      </c>
      <c r="G12" s="3">
        <v>430</v>
      </c>
      <c r="I12" s="3">
        <v>0</v>
      </c>
      <c r="K12" s="3"/>
      <c r="M12" s="3">
        <v>0</v>
      </c>
      <c r="O12" s="3">
        <f>139922860+2676</f>
        <v>139925536</v>
      </c>
      <c r="Q12" s="3">
        <v>11034926</v>
      </c>
      <c r="S12" s="3">
        <f>O12-Q12</f>
        <v>128890610</v>
      </c>
    </row>
    <row r="13" spans="1:19" ht="19.5" thickBot="1" x14ac:dyDescent="0.5">
      <c r="E13" s="3"/>
      <c r="G13" s="3"/>
      <c r="I13" s="5">
        <f>SUM(I8:I12)</f>
        <v>30940700200</v>
      </c>
      <c r="K13" s="5">
        <f>SUM(K8:K12)</f>
        <v>1754207979</v>
      </c>
      <c r="M13" s="5">
        <f>SUM(M8:M12)</f>
        <v>29186492221</v>
      </c>
      <c r="O13" s="5">
        <f>SUM(O8:O12)</f>
        <v>39727321906</v>
      </c>
      <c r="Q13" s="5">
        <f>SUM(Q8:Q12)</f>
        <v>1765242905</v>
      </c>
      <c r="S13" s="5">
        <f>SUM(S8:S12)</f>
        <v>37962079001</v>
      </c>
    </row>
    <row r="14" spans="1:19" ht="19.5" thickTop="1" x14ac:dyDescent="0.45">
      <c r="O14" s="10"/>
      <c r="Q14" s="3"/>
    </row>
    <row r="15" spans="1:19" x14ac:dyDescent="0.45">
      <c r="K15" s="3"/>
      <c r="O15" s="3"/>
      <c r="Q15" s="3"/>
    </row>
    <row r="16" spans="1:19" x14ac:dyDescent="0.45">
      <c r="K16" s="3"/>
      <c r="O16" s="3"/>
    </row>
    <row r="17" spans="9:9" x14ac:dyDescent="0.45">
      <c r="I17" s="3"/>
    </row>
    <row r="18" spans="9:9" x14ac:dyDescent="0.45">
      <c r="I18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0"/>
  <sheetViews>
    <sheetView rightToLeft="1" view="pageBreakPreview" zoomScale="60" zoomScaleNormal="85" workbookViewId="0">
      <selection activeCell="O28" sqref="O28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90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1" t="s">
        <v>3</v>
      </c>
      <c r="C6" s="12" t="s">
        <v>92</v>
      </c>
      <c r="D6" s="12" t="s">
        <v>92</v>
      </c>
      <c r="E6" s="12" t="s">
        <v>92</v>
      </c>
      <c r="F6" s="12" t="s">
        <v>92</v>
      </c>
      <c r="G6" s="12" t="s">
        <v>92</v>
      </c>
      <c r="H6" s="12" t="s">
        <v>92</v>
      </c>
      <c r="I6" s="12" t="s">
        <v>92</v>
      </c>
      <c r="K6" s="12" t="s">
        <v>93</v>
      </c>
      <c r="L6" s="12" t="s">
        <v>93</v>
      </c>
      <c r="M6" s="12" t="s">
        <v>93</v>
      </c>
      <c r="N6" s="12" t="s">
        <v>93</v>
      </c>
      <c r="O6" s="12" t="s">
        <v>93</v>
      </c>
      <c r="P6" s="12" t="s">
        <v>93</v>
      </c>
      <c r="Q6" s="12" t="s">
        <v>93</v>
      </c>
    </row>
    <row r="7" spans="1:17" ht="30" x14ac:dyDescent="0.45">
      <c r="A7" s="12" t="s">
        <v>3</v>
      </c>
      <c r="C7" s="12" t="s">
        <v>7</v>
      </c>
      <c r="E7" s="12" t="s">
        <v>111</v>
      </c>
      <c r="G7" s="12" t="s">
        <v>112</v>
      </c>
      <c r="I7" s="12" t="s">
        <v>113</v>
      </c>
      <c r="K7" s="12" t="s">
        <v>7</v>
      </c>
      <c r="M7" s="12" t="s">
        <v>111</v>
      </c>
      <c r="O7" s="12" t="s">
        <v>112</v>
      </c>
      <c r="Q7" s="12" t="s">
        <v>113</v>
      </c>
    </row>
    <row r="8" spans="1:17" ht="21" x14ac:dyDescent="0.55000000000000004">
      <c r="A8" s="2" t="s">
        <v>33</v>
      </c>
      <c r="C8" s="3">
        <v>876920</v>
      </c>
      <c r="E8" s="3">
        <v>16126493031</v>
      </c>
      <c r="G8" s="3">
        <v>18584693590</v>
      </c>
      <c r="I8" s="3">
        <v>-2458200559</v>
      </c>
      <c r="K8" s="3">
        <v>876920</v>
      </c>
      <c r="M8" s="3">
        <v>16126493031</v>
      </c>
      <c r="O8" s="3">
        <v>17643255078</v>
      </c>
      <c r="Q8" s="3">
        <v>-1516762047</v>
      </c>
    </row>
    <row r="9" spans="1:17" ht="21" x14ac:dyDescent="0.55000000000000004">
      <c r="A9" s="2" t="s">
        <v>54</v>
      </c>
      <c r="C9" s="3">
        <v>1756700</v>
      </c>
      <c r="E9" s="3">
        <v>37876111203</v>
      </c>
      <c r="G9" s="3">
        <v>34104216311</v>
      </c>
      <c r="I9" s="3">
        <v>3771894892</v>
      </c>
      <c r="K9" s="3">
        <v>1756700</v>
      </c>
      <c r="M9" s="3">
        <v>37876111203</v>
      </c>
      <c r="O9" s="3">
        <v>42102030479</v>
      </c>
      <c r="Q9" s="3">
        <v>-4225919275</v>
      </c>
    </row>
    <row r="10" spans="1:17" ht="21" x14ac:dyDescent="0.55000000000000004">
      <c r="A10" s="2" t="s">
        <v>59</v>
      </c>
      <c r="C10" s="3">
        <v>5790572</v>
      </c>
      <c r="E10" s="3">
        <v>26466631008</v>
      </c>
      <c r="G10" s="3">
        <v>28774834364</v>
      </c>
      <c r="I10" s="3">
        <v>-2308203355</v>
      </c>
      <c r="K10" s="3">
        <v>5790572</v>
      </c>
      <c r="M10" s="3">
        <v>26466631008</v>
      </c>
      <c r="O10" s="3">
        <v>39388644782</v>
      </c>
      <c r="Q10" s="3">
        <v>-12922013773</v>
      </c>
    </row>
    <row r="11" spans="1:17" ht="21" x14ac:dyDescent="0.55000000000000004">
      <c r="A11" s="2" t="s">
        <v>50</v>
      </c>
      <c r="C11" s="3">
        <v>7600000</v>
      </c>
      <c r="E11" s="3">
        <v>16575187320</v>
      </c>
      <c r="G11" s="3">
        <v>13711925700</v>
      </c>
      <c r="I11" s="3">
        <v>2863261620</v>
      </c>
      <c r="K11" s="3">
        <v>7600000</v>
      </c>
      <c r="M11" s="3">
        <v>16575187320</v>
      </c>
      <c r="O11" s="3">
        <v>17731068660</v>
      </c>
      <c r="Q11" s="3">
        <v>-1155881340</v>
      </c>
    </row>
    <row r="12" spans="1:17" ht="21" x14ac:dyDescent="0.55000000000000004">
      <c r="A12" s="2" t="s">
        <v>27</v>
      </c>
      <c r="C12" s="3">
        <v>810000</v>
      </c>
      <c r="E12" s="3">
        <v>26490438450</v>
      </c>
      <c r="G12" s="3">
        <v>21820391550</v>
      </c>
      <c r="I12" s="3">
        <v>4670046900</v>
      </c>
      <c r="K12" s="3">
        <v>810000</v>
      </c>
      <c r="M12" s="3">
        <v>26490438450</v>
      </c>
      <c r="O12" s="3">
        <v>22309136113</v>
      </c>
      <c r="Q12" s="3">
        <v>4181302337</v>
      </c>
    </row>
    <row r="13" spans="1:17" ht="21" x14ac:dyDescent="0.55000000000000004">
      <c r="A13" s="2" t="s">
        <v>26</v>
      </c>
      <c r="C13" s="3">
        <v>1006920</v>
      </c>
      <c r="E13" s="3">
        <v>5645238578</v>
      </c>
      <c r="G13" s="3">
        <v>5745331461</v>
      </c>
      <c r="I13" s="3">
        <v>-100092882</v>
      </c>
      <c r="K13" s="3">
        <v>1006920</v>
      </c>
      <c r="M13" s="3">
        <v>5645238578</v>
      </c>
      <c r="O13" s="3">
        <v>5705294308</v>
      </c>
      <c r="Q13" s="3">
        <v>-60055729</v>
      </c>
    </row>
    <row r="14" spans="1:17" ht="21" x14ac:dyDescent="0.55000000000000004">
      <c r="A14" s="2" t="s">
        <v>24</v>
      </c>
      <c r="C14" s="3">
        <v>15127272</v>
      </c>
      <c r="E14" s="3">
        <v>43021614397</v>
      </c>
      <c r="G14" s="3">
        <v>40946471864</v>
      </c>
      <c r="I14" s="3">
        <v>2075142533</v>
      </c>
      <c r="K14" s="3">
        <v>15127272</v>
      </c>
      <c r="M14" s="3">
        <v>43021614397</v>
      </c>
      <c r="O14" s="3">
        <v>41830550776</v>
      </c>
      <c r="Q14" s="3">
        <v>1191063621</v>
      </c>
    </row>
    <row r="15" spans="1:17" ht="21" x14ac:dyDescent="0.55000000000000004">
      <c r="A15" s="2" t="s">
        <v>23</v>
      </c>
      <c r="C15" s="3">
        <v>775000</v>
      </c>
      <c r="E15" s="3">
        <v>58973258812</v>
      </c>
      <c r="G15" s="3">
        <v>54851679000</v>
      </c>
      <c r="I15" s="3">
        <v>4121579812</v>
      </c>
      <c r="K15" s="3">
        <v>775000</v>
      </c>
      <c r="M15" s="3">
        <v>58973258812</v>
      </c>
      <c r="O15" s="3">
        <v>54043797993</v>
      </c>
      <c r="Q15" s="3">
        <v>4929460819</v>
      </c>
    </row>
    <row r="16" spans="1:17" ht="21" x14ac:dyDescent="0.55000000000000004">
      <c r="A16" s="2" t="s">
        <v>48</v>
      </c>
      <c r="C16" s="3">
        <v>600000</v>
      </c>
      <c r="E16" s="3">
        <v>41839564500</v>
      </c>
      <c r="G16" s="3">
        <v>41123848500</v>
      </c>
      <c r="I16" s="3">
        <v>715716000</v>
      </c>
      <c r="K16" s="3">
        <v>600000</v>
      </c>
      <c r="M16" s="3">
        <v>41839564500</v>
      </c>
      <c r="O16" s="3">
        <v>39871848842</v>
      </c>
      <c r="Q16" s="3">
        <v>1967715658</v>
      </c>
    </row>
    <row r="17" spans="1:17" ht="21" x14ac:dyDescent="0.55000000000000004">
      <c r="A17" s="2" t="s">
        <v>52</v>
      </c>
      <c r="C17" s="3">
        <v>2449489</v>
      </c>
      <c r="E17" s="3">
        <v>65961834900</v>
      </c>
      <c r="G17" s="3">
        <v>60361531457</v>
      </c>
      <c r="I17" s="3">
        <v>5600303443</v>
      </c>
      <c r="K17" s="3">
        <v>2449489</v>
      </c>
      <c r="M17" s="3">
        <v>65961834900</v>
      </c>
      <c r="O17" s="3">
        <v>77990312718</v>
      </c>
      <c r="Q17" s="3">
        <v>-12028477817</v>
      </c>
    </row>
    <row r="18" spans="1:17" ht="21" x14ac:dyDescent="0.55000000000000004">
      <c r="A18" s="2" t="s">
        <v>15</v>
      </c>
      <c r="C18" s="3">
        <v>28147000</v>
      </c>
      <c r="E18" s="3">
        <v>70676281034</v>
      </c>
      <c r="G18" s="3">
        <v>70768557884</v>
      </c>
      <c r="I18" s="3">
        <v>-92276849</v>
      </c>
      <c r="K18" s="3">
        <v>28147000</v>
      </c>
      <c r="M18" s="3">
        <v>70676281034</v>
      </c>
      <c r="O18" s="3">
        <v>62991488423</v>
      </c>
      <c r="Q18" s="3">
        <v>7684792611</v>
      </c>
    </row>
    <row r="19" spans="1:17" ht="21" x14ac:dyDescent="0.55000000000000004">
      <c r="A19" s="2" t="s">
        <v>47</v>
      </c>
      <c r="C19" s="3">
        <v>1000000</v>
      </c>
      <c r="E19" s="3">
        <v>34632702000</v>
      </c>
      <c r="G19" s="3">
        <v>32575018500</v>
      </c>
      <c r="I19" s="3">
        <v>2057683500</v>
      </c>
      <c r="K19" s="3">
        <v>1000000</v>
      </c>
      <c r="M19" s="3">
        <v>34632702000</v>
      </c>
      <c r="O19" s="3">
        <v>49245237000</v>
      </c>
      <c r="Q19" s="3">
        <v>-14612535000</v>
      </c>
    </row>
    <row r="20" spans="1:17" ht="21" x14ac:dyDescent="0.55000000000000004">
      <c r="A20" s="2" t="s">
        <v>20</v>
      </c>
      <c r="C20" s="3">
        <v>6300000</v>
      </c>
      <c r="E20" s="3">
        <v>30961874160</v>
      </c>
      <c r="G20" s="3">
        <v>23654016176</v>
      </c>
      <c r="I20" s="3">
        <v>7307857984</v>
      </c>
      <c r="K20" s="3">
        <v>6300000</v>
      </c>
      <c r="M20" s="3">
        <v>30961874160</v>
      </c>
      <c r="O20" s="3">
        <v>40681297435</v>
      </c>
      <c r="Q20" s="3">
        <v>-9719423275</v>
      </c>
    </row>
    <row r="21" spans="1:17" ht="21" x14ac:dyDescent="0.55000000000000004">
      <c r="A21" s="2" t="s">
        <v>31</v>
      </c>
      <c r="C21" s="3">
        <v>2400000</v>
      </c>
      <c r="E21" s="3">
        <v>25837347600</v>
      </c>
      <c r="G21" s="3">
        <v>23022198000</v>
      </c>
      <c r="I21" s="3">
        <v>2815149600</v>
      </c>
      <c r="K21" s="3">
        <v>2400000</v>
      </c>
      <c r="M21" s="3">
        <v>25837347600</v>
      </c>
      <c r="O21" s="3">
        <v>24255615240</v>
      </c>
      <c r="Q21" s="3">
        <v>1581732360</v>
      </c>
    </row>
    <row r="22" spans="1:17" ht="21" x14ac:dyDescent="0.55000000000000004">
      <c r="A22" s="2" t="s">
        <v>37</v>
      </c>
      <c r="C22" s="3">
        <v>1394767</v>
      </c>
      <c r="E22" s="3">
        <v>4902551330</v>
      </c>
      <c r="G22" s="3">
        <v>4600301276</v>
      </c>
      <c r="I22" s="3">
        <v>302250054</v>
      </c>
      <c r="K22" s="3">
        <v>1394767</v>
      </c>
      <c r="M22" s="3">
        <v>4902551330</v>
      </c>
      <c r="O22" s="3">
        <v>6886595532</v>
      </c>
      <c r="Q22" s="3">
        <v>-1984044201</v>
      </c>
    </row>
    <row r="23" spans="1:17" ht="21" x14ac:dyDescent="0.55000000000000004">
      <c r="A23" s="2" t="s">
        <v>28</v>
      </c>
      <c r="C23" s="3">
        <v>325402</v>
      </c>
      <c r="E23" s="3">
        <v>7391194857</v>
      </c>
      <c r="G23" s="3">
        <v>8296899260</v>
      </c>
      <c r="I23" s="3">
        <v>-905704402</v>
      </c>
      <c r="K23" s="3">
        <v>325402</v>
      </c>
      <c r="M23" s="3">
        <v>7391194857</v>
      </c>
      <c r="O23" s="3">
        <v>6045900353</v>
      </c>
      <c r="Q23" s="3">
        <v>1345294504</v>
      </c>
    </row>
    <row r="24" spans="1:17" ht="21" x14ac:dyDescent="0.55000000000000004">
      <c r="A24" s="2" t="s">
        <v>22</v>
      </c>
      <c r="C24" s="3">
        <v>350000</v>
      </c>
      <c r="E24" s="3">
        <v>27878629275</v>
      </c>
      <c r="G24" s="3">
        <v>25262289675</v>
      </c>
      <c r="I24" s="3">
        <v>2616339600</v>
      </c>
      <c r="K24" s="3">
        <v>350000</v>
      </c>
      <c r="M24" s="3">
        <v>27878629275</v>
      </c>
      <c r="O24" s="3">
        <v>31030761825</v>
      </c>
      <c r="Q24" s="3">
        <v>-3152132550</v>
      </c>
    </row>
    <row r="25" spans="1:17" ht="21" x14ac:dyDescent="0.55000000000000004">
      <c r="A25" s="2" t="s">
        <v>46</v>
      </c>
      <c r="C25" s="3">
        <v>303736</v>
      </c>
      <c r="E25" s="3">
        <v>9072959562</v>
      </c>
      <c r="G25" s="3">
        <v>8574777090</v>
      </c>
      <c r="I25" s="3">
        <v>498182472</v>
      </c>
      <c r="K25" s="3">
        <v>303736</v>
      </c>
      <c r="M25" s="3">
        <v>9072959562</v>
      </c>
      <c r="O25" s="3">
        <v>8956415057</v>
      </c>
      <c r="Q25" s="3">
        <v>116544505</v>
      </c>
    </row>
    <row r="26" spans="1:17" ht="21" x14ac:dyDescent="0.55000000000000004">
      <c r="A26" s="2" t="s">
        <v>56</v>
      </c>
      <c r="C26" s="3">
        <v>1000000</v>
      </c>
      <c r="E26" s="3">
        <v>26063991000</v>
      </c>
      <c r="G26" s="3">
        <v>22912852500</v>
      </c>
      <c r="I26" s="3">
        <v>3151138500</v>
      </c>
      <c r="K26" s="3">
        <v>1000000</v>
      </c>
      <c r="M26" s="3">
        <v>26063991000</v>
      </c>
      <c r="O26" s="3">
        <v>25676311500</v>
      </c>
      <c r="Q26" s="3">
        <v>387679500</v>
      </c>
    </row>
    <row r="27" spans="1:17" ht="21" x14ac:dyDescent="0.55000000000000004">
      <c r="A27" s="2" t="s">
        <v>55</v>
      </c>
      <c r="C27" s="3">
        <v>2600000</v>
      </c>
      <c r="E27" s="3">
        <v>17187124500</v>
      </c>
      <c r="G27" s="3">
        <v>17057898000</v>
      </c>
      <c r="I27" s="3">
        <v>129226500</v>
      </c>
      <c r="K27" s="3">
        <v>2600000</v>
      </c>
      <c r="M27" s="3">
        <v>17187124500</v>
      </c>
      <c r="O27" s="3">
        <v>17833257000</v>
      </c>
      <c r="Q27" s="3">
        <v>-646132500</v>
      </c>
    </row>
    <row r="28" spans="1:17" ht="21" x14ac:dyDescent="0.55000000000000004">
      <c r="A28" s="2" t="s">
        <v>29</v>
      </c>
      <c r="C28" s="3">
        <v>2318049</v>
      </c>
      <c r="E28" s="3">
        <v>13825539650</v>
      </c>
      <c r="G28" s="3">
        <v>13157305234</v>
      </c>
      <c r="I28" s="3">
        <v>668234416</v>
      </c>
      <c r="K28" s="3">
        <v>2318049</v>
      </c>
      <c r="M28" s="3">
        <v>13825539650</v>
      </c>
      <c r="O28" s="3">
        <v>15507646974</v>
      </c>
      <c r="Q28" s="3">
        <v>-1682107323</v>
      </c>
    </row>
    <row r="29" spans="1:17" ht="21" x14ac:dyDescent="0.55000000000000004">
      <c r="A29" s="2" t="s">
        <v>17</v>
      </c>
      <c r="C29" s="3">
        <v>5602409</v>
      </c>
      <c r="E29" s="3">
        <v>22203900695</v>
      </c>
      <c r="G29" s="3">
        <v>20115497695</v>
      </c>
      <c r="I29" s="3">
        <v>2088403000</v>
      </c>
      <c r="K29" s="3">
        <v>5602409</v>
      </c>
      <c r="M29" s="3">
        <v>22203900695</v>
      </c>
      <c r="O29" s="3">
        <v>17709657439</v>
      </c>
      <c r="Q29" s="3">
        <v>4494243256</v>
      </c>
    </row>
    <row r="30" spans="1:17" ht="21" x14ac:dyDescent="0.55000000000000004">
      <c r="A30" s="2" t="s">
        <v>41</v>
      </c>
      <c r="C30" s="3">
        <v>9060000</v>
      </c>
      <c r="E30" s="3">
        <v>105191166240</v>
      </c>
      <c r="G30" s="3">
        <v>96995621610</v>
      </c>
      <c r="I30" s="3">
        <v>8195544630</v>
      </c>
      <c r="K30" s="3">
        <v>9060000</v>
      </c>
      <c r="M30" s="3">
        <v>105191166240</v>
      </c>
      <c r="O30" s="3">
        <v>104729805000</v>
      </c>
      <c r="Q30" s="3">
        <v>461361240</v>
      </c>
    </row>
    <row r="31" spans="1:17" ht="21" x14ac:dyDescent="0.55000000000000004">
      <c r="A31" s="2" t="s">
        <v>40</v>
      </c>
      <c r="C31" s="3">
        <v>4970000</v>
      </c>
      <c r="E31" s="3">
        <v>43327557945</v>
      </c>
      <c r="G31" s="3">
        <v>44510831991</v>
      </c>
      <c r="I31" s="3">
        <v>-1183274046</v>
      </c>
      <c r="K31" s="3">
        <v>4970000</v>
      </c>
      <c r="M31" s="3">
        <v>43327557945</v>
      </c>
      <c r="O31" s="3">
        <v>45250437847</v>
      </c>
      <c r="Q31" s="3">
        <v>-1922879902</v>
      </c>
    </row>
    <row r="32" spans="1:17" ht="21" x14ac:dyDescent="0.55000000000000004">
      <c r="A32" s="2" t="s">
        <v>42</v>
      </c>
      <c r="C32" s="3">
        <v>9800000</v>
      </c>
      <c r="E32" s="3">
        <v>123037544700</v>
      </c>
      <c r="G32" s="3">
        <v>125375550300</v>
      </c>
      <c r="I32" s="3">
        <v>-2338005600</v>
      </c>
      <c r="K32" s="3">
        <v>9800000</v>
      </c>
      <c r="M32" s="3">
        <v>123037544700</v>
      </c>
      <c r="O32" s="3">
        <v>142423507800</v>
      </c>
      <c r="Q32" s="3">
        <v>-19385963100</v>
      </c>
    </row>
    <row r="33" spans="1:17" ht="21" x14ac:dyDescent="0.55000000000000004">
      <c r="A33" s="2" t="s">
        <v>58</v>
      </c>
      <c r="C33" s="3">
        <v>7000000</v>
      </c>
      <c r="E33" s="3">
        <v>50378454000</v>
      </c>
      <c r="G33" s="3">
        <v>48847617000</v>
      </c>
      <c r="I33" s="3">
        <v>1530837000</v>
      </c>
      <c r="K33" s="3">
        <v>7000000</v>
      </c>
      <c r="M33" s="3">
        <v>50378454000</v>
      </c>
      <c r="O33" s="3">
        <v>44811773990</v>
      </c>
      <c r="Q33" s="3">
        <v>5566680010</v>
      </c>
    </row>
    <row r="34" spans="1:17" ht="21" x14ac:dyDescent="0.55000000000000004">
      <c r="A34" s="2" t="s">
        <v>51</v>
      </c>
      <c r="C34" s="3">
        <v>45631190</v>
      </c>
      <c r="E34" s="3">
        <v>86727716610</v>
      </c>
      <c r="G34" s="3">
        <v>79787684893</v>
      </c>
      <c r="I34" s="3">
        <v>6940031717</v>
      </c>
      <c r="K34" s="3">
        <v>45631190</v>
      </c>
      <c r="M34" s="3">
        <v>86727716610</v>
      </c>
      <c r="O34" s="3">
        <v>86001959775</v>
      </c>
      <c r="Q34" s="3">
        <v>725756835</v>
      </c>
    </row>
    <row r="35" spans="1:17" ht="21" x14ac:dyDescent="0.55000000000000004">
      <c r="A35" s="2" t="s">
        <v>39</v>
      </c>
      <c r="C35" s="3">
        <v>6400000</v>
      </c>
      <c r="E35" s="3">
        <v>51976886400</v>
      </c>
      <c r="G35" s="3">
        <v>49432118400</v>
      </c>
      <c r="I35" s="3">
        <v>2544768000</v>
      </c>
      <c r="K35" s="3">
        <v>6400000</v>
      </c>
      <c r="M35" s="3">
        <v>51976886400</v>
      </c>
      <c r="O35" s="3">
        <v>52867555200</v>
      </c>
      <c r="Q35" s="3">
        <v>-890668800</v>
      </c>
    </row>
    <row r="36" spans="1:17" ht="21" x14ac:dyDescent="0.55000000000000004">
      <c r="A36" s="2" t="s">
        <v>36</v>
      </c>
      <c r="C36" s="3">
        <v>650000</v>
      </c>
      <c r="E36" s="3">
        <v>12728810250</v>
      </c>
      <c r="G36" s="3">
        <v>12502663875</v>
      </c>
      <c r="I36" s="3">
        <v>226146375</v>
      </c>
      <c r="K36" s="3">
        <v>650000</v>
      </c>
      <c r="M36" s="3">
        <v>12728810250</v>
      </c>
      <c r="O36" s="3">
        <v>12916188674</v>
      </c>
      <c r="Q36" s="3">
        <v>-187378424</v>
      </c>
    </row>
    <row r="37" spans="1:17" ht="21" x14ac:dyDescent="0.55000000000000004">
      <c r="A37" s="2" t="s">
        <v>35</v>
      </c>
      <c r="C37" s="3">
        <v>1350000</v>
      </c>
      <c r="E37" s="3">
        <v>52135437375</v>
      </c>
      <c r="G37" s="3">
        <v>48283990650</v>
      </c>
      <c r="I37" s="3">
        <v>3851446725</v>
      </c>
      <c r="K37" s="3">
        <v>1350000</v>
      </c>
      <c r="M37" s="3">
        <v>52135437375</v>
      </c>
      <c r="O37" s="3">
        <v>54470460825</v>
      </c>
      <c r="Q37" s="3">
        <v>-2335023450</v>
      </c>
    </row>
    <row r="38" spans="1:17" ht="21" x14ac:dyDescent="0.55000000000000004">
      <c r="A38" s="2" t="s">
        <v>43</v>
      </c>
      <c r="C38" s="3">
        <v>7500000</v>
      </c>
      <c r="E38" s="3">
        <v>66255917625</v>
      </c>
      <c r="G38" s="3">
        <v>70329037500</v>
      </c>
      <c r="I38" s="3">
        <v>-4073119875</v>
      </c>
      <c r="K38" s="3">
        <v>7500000</v>
      </c>
      <c r="M38" s="3">
        <v>66255917625</v>
      </c>
      <c r="O38" s="3">
        <v>67446292500</v>
      </c>
      <c r="Q38" s="3">
        <v>-1190374875</v>
      </c>
    </row>
    <row r="39" spans="1:17" ht="21" x14ac:dyDescent="0.55000000000000004">
      <c r="A39" s="2" t="s">
        <v>21</v>
      </c>
      <c r="C39" s="3">
        <v>3639777</v>
      </c>
      <c r="E39" s="3">
        <v>137126760387</v>
      </c>
      <c r="G39" s="3">
        <v>123414084348</v>
      </c>
      <c r="I39" s="3">
        <v>13712676039</v>
      </c>
      <c r="K39" s="3">
        <v>3639777</v>
      </c>
      <c r="M39" s="3">
        <v>137126760387</v>
      </c>
      <c r="O39" s="3">
        <v>111836099302</v>
      </c>
      <c r="Q39" s="3">
        <v>25290661085</v>
      </c>
    </row>
    <row r="40" spans="1:17" ht="21" x14ac:dyDescent="0.55000000000000004">
      <c r="A40" s="2" t="s">
        <v>57</v>
      </c>
      <c r="C40" s="3">
        <v>9500608</v>
      </c>
      <c r="E40" s="3">
        <v>151294151706</v>
      </c>
      <c r="G40" s="3">
        <v>135188585241</v>
      </c>
      <c r="I40" s="3">
        <v>16105566465</v>
      </c>
      <c r="K40" s="3">
        <v>9500608</v>
      </c>
      <c r="M40" s="3">
        <v>151294151706</v>
      </c>
      <c r="O40" s="3">
        <v>131457963425</v>
      </c>
      <c r="Q40" s="3">
        <v>19836188281</v>
      </c>
    </row>
    <row r="41" spans="1:17" ht="21" x14ac:dyDescent="0.55000000000000004">
      <c r="A41" s="2" t="s">
        <v>49</v>
      </c>
      <c r="C41" s="3">
        <v>16000000</v>
      </c>
      <c r="E41" s="3">
        <v>173998512000</v>
      </c>
      <c r="G41" s="3">
        <v>167418527269</v>
      </c>
      <c r="I41" s="3">
        <v>6579984731</v>
      </c>
      <c r="K41" s="3">
        <v>16000000</v>
      </c>
      <c r="M41" s="3">
        <v>173998512000</v>
      </c>
      <c r="O41" s="3">
        <v>164321266913</v>
      </c>
      <c r="Q41" s="3">
        <v>9677245087</v>
      </c>
    </row>
    <row r="42" spans="1:17" ht="21" x14ac:dyDescent="0.55000000000000004">
      <c r="A42" s="2" t="s">
        <v>16</v>
      </c>
      <c r="C42" s="3">
        <v>6000000</v>
      </c>
      <c r="E42" s="3">
        <v>22085802900</v>
      </c>
      <c r="G42" s="3">
        <v>19252760400</v>
      </c>
      <c r="I42" s="3">
        <v>2833042500</v>
      </c>
      <c r="K42" s="3">
        <v>6000000</v>
      </c>
      <c r="M42" s="3">
        <v>22085802900</v>
      </c>
      <c r="O42" s="3">
        <v>17624506500</v>
      </c>
      <c r="Q42" s="3">
        <v>4461296400</v>
      </c>
    </row>
    <row r="43" spans="1:17" ht="21" x14ac:dyDescent="0.55000000000000004">
      <c r="A43" s="2" t="s">
        <v>45</v>
      </c>
      <c r="C43" s="3">
        <v>10233449</v>
      </c>
      <c r="E43" s="3">
        <v>67576315936</v>
      </c>
      <c r="G43" s="3">
        <v>65726586000</v>
      </c>
      <c r="I43" s="3">
        <v>1849729936</v>
      </c>
      <c r="K43" s="3">
        <v>10233449</v>
      </c>
      <c r="M43" s="3">
        <v>67576315936</v>
      </c>
      <c r="O43" s="3">
        <v>60239430000</v>
      </c>
      <c r="Q43" s="3">
        <v>7336885936</v>
      </c>
    </row>
    <row r="44" spans="1:17" ht="21" x14ac:dyDescent="0.55000000000000004">
      <c r="A44" s="2" t="s">
        <v>38</v>
      </c>
      <c r="C44" s="3">
        <v>4200000</v>
      </c>
      <c r="E44" s="3">
        <v>54692631000</v>
      </c>
      <c r="G44" s="3">
        <v>51185622600</v>
      </c>
      <c r="I44" s="3">
        <v>3507008400</v>
      </c>
      <c r="K44" s="3">
        <v>4200000</v>
      </c>
      <c r="M44" s="3">
        <v>54692631000</v>
      </c>
      <c r="O44" s="3">
        <v>59827893300</v>
      </c>
      <c r="Q44" s="3">
        <v>-5135262300</v>
      </c>
    </row>
    <row r="45" spans="1:17" ht="21" x14ac:dyDescent="0.55000000000000004">
      <c r="A45" s="2" t="s">
        <v>60</v>
      </c>
      <c r="C45" s="3">
        <v>82135</v>
      </c>
      <c r="E45" s="3">
        <v>4139467245</v>
      </c>
      <c r="G45" s="3">
        <v>4168025594</v>
      </c>
      <c r="I45" s="3">
        <v>-28558348</v>
      </c>
      <c r="K45" s="3">
        <v>82135</v>
      </c>
      <c r="M45" s="3">
        <v>4139467245</v>
      </c>
      <c r="O45" s="3">
        <v>4168025594</v>
      </c>
      <c r="Q45" s="3">
        <v>-28558348</v>
      </c>
    </row>
    <row r="46" spans="1:17" ht="21" x14ac:dyDescent="0.55000000000000004">
      <c r="A46" s="2" t="s">
        <v>32</v>
      </c>
      <c r="C46" s="3">
        <v>840000</v>
      </c>
      <c r="E46" s="3">
        <v>86088706200</v>
      </c>
      <c r="G46" s="3">
        <v>76402683000</v>
      </c>
      <c r="I46" s="3">
        <v>9686023200</v>
      </c>
      <c r="K46" s="3">
        <v>840000</v>
      </c>
      <c r="M46" s="3">
        <v>86088706200</v>
      </c>
      <c r="O46" s="3">
        <v>94649981738</v>
      </c>
      <c r="Q46" s="3">
        <v>-8561275538</v>
      </c>
    </row>
    <row r="47" spans="1:17" ht="21" x14ac:dyDescent="0.55000000000000004">
      <c r="A47" s="2" t="s">
        <v>44</v>
      </c>
      <c r="C47" s="3">
        <v>1051724</v>
      </c>
      <c r="E47" s="3">
        <v>9283740230</v>
      </c>
      <c r="G47" s="3">
        <v>13314121386</v>
      </c>
      <c r="I47" s="3">
        <v>-4030381155</v>
      </c>
      <c r="K47" s="3">
        <v>1051724</v>
      </c>
      <c r="M47" s="3">
        <v>9283740230</v>
      </c>
      <c r="O47" s="3">
        <v>11667112108</v>
      </c>
      <c r="Q47" s="3">
        <v>-2383371877</v>
      </c>
    </row>
    <row r="48" spans="1:17" ht="21" x14ac:dyDescent="0.55000000000000004">
      <c r="A48" s="2" t="s">
        <v>53</v>
      </c>
      <c r="C48" s="3">
        <v>3000000</v>
      </c>
      <c r="E48" s="3">
        <f>51650838000+7</f>
        <v>51650838007</v>
      </c>
      <c r="G48" s="3">
        <v>43774979843</v>
      </c>
      <c r="I48" s="3">
        <v>7875858157</v>
      </c>
      <c r="K48" s="3">
        <v>3000000</v>
      </c>
      <c r="M48" s="3">
        <f>51650838000+7</f>
        <v>51650838007</v>
      </c>
      <c r="O48" s="3">
        <v>48677634440</v>
      </c>
      <c r="Q48" s="3">
        <f>2973203560-121</f>
        <v>2973203439</v>
      </c>
    </row>
    <row r="49" spans="1:17" ht="21" x14ac:dyDescent="0.55000000000000004">
      <c r="A49" s="2" t="s">
        <v>114</v>
      </c>
      <c r="C49" s="3">
        <v>0</v>
      </c>
      <c r="E49" s="3">
        <v>0</v>
      </c>
      <c r="G49" s="3">
        <v>0</v>
      </c>
      <c r="I49" s="3">
        <v>0</v>
      </c>
      <c r="K49" s="3">
        <v>0</v>
      </c>
      <c r="M49" s="3">
        <v>0</v>
      </c>
      <c r="O49" s="3">
        <v>0</v>
      </c>
      <c r="Q49" s="3">
        <v>0</v>
      </c>
    </row>
    <row r="50" spans="1:17" ht="21" x14ac:dyDescent="0.55000000000000004">
      <c r="A50" s="2" t="s">
        <v>34</v>
      </c>
      <c r="C50" s="3">
        <v>0</v>
      </c>
      <c r="E50" s="3">
        <v>0</v>
      </c>
      <c r="G50" s="3">
        <v>-5121410030</v>
      </c>
      <c r="I50" s="3">
        <v>5121410030</v>
      </c>
      <c r="K50" s="3">
        <v>0</v>
      </c>
      <c r="M50" s="3">
        <v>0</v>
      </c>
      <c r="O50" s="3">
        <v>0</v>
      </c>
      <c r="Q50" s="3">
        <v>0</v>
      </c>
    </row>
    <row r="51" spans="1:17" ht="21" x14ac:dyDescent="0.55000000000000004">
      <c r="A51" s="2" t="s">
        <v>30</v>
      </c>
      <c r="C51" s="3">
        <v>0</v>
      </c>
      <c r="E51" s="3">
        <v>0</v>
      </c>
      <c r="G51" s="3">
        <v>-707763601</v>
      </c>
      <c r="I51" s="3">
        <f>707763601-6</f>
        <v>707763595</v>
      </c>
      <c r="K51" s="3">
        <v>0</v>
      </c>
      <c r="M51" s="3">
        <v>0</v>
      </c>
      <c r="O51" s="3">
        <v>0</v>
      </c>
      <c r="Q51" s="3">
        <v>0</v>
      </c>
    </row>
    <row r="52" spans="1:17" ht="19.5" thickBot="1" x14ac:dyDescent="0.5">
      <c r="C52" s="5">
        <f>SUM(C8:C51)</f>
        <v>235443119</v>
      </c>
      <c r="E52" s="5">
        <f>SUM(E8:E51)</f>
        <v>1979306884618</v>
      </c>
      <c r="G52" s="5">
        <f>SUM(G8:G51)</f>
        <v>1860104453356</v>
      </c>
      <c r="I52" s="5">
        <f>SUM(I8:I51)</f>
        <v>119202431255</v>
      </c>
      <c r="K52" s="5">
        <f>SUM(K8:K51)</f>
        <v>235443119</v>
      </c>
      <c r="M52" s="5">
        <f>SUM(M8:M51)</f>
        <v>1979306884618</v>
      </c>
      <c r="O52" s="5">
        <f>SUM(O8:O51)</f>
        <v>1980824018458</v>
      </c>
      <c r="Q52" s="5">
        <f>SUM(Q8:Q51)</f>
        <v>-1517133960</v>
      </c>
    </row>
    <row r="53" spans="1:17" ht="19.5" thickTop="1" x14ac:dyDescent="0.45">
      <c r="E53" s="3"/>
      <c r="Q53" s="3"/>
    </row>
    <row r="54" spans="1:17" x14ac:dyDescent="0.45">
      <c r="E54" s="3"/>
      <c r="G54" s="3"/>
    </row>
    <row r="55" spans="1:17" x14ac:dyDescent="0.45">
      <c r="E55" s="3"/>
      <c r="G55" s="3"/>
      <c r="I55" s="3"/>
      <c r="M55" s="3"/>
    </row>
    <row r="56" spans="1:17" x14ac:dyDescent="0.45">
      <c r="E56" s="3"/>
      <c r="I56" s="3"/>
    </row>
    <row r="57" spans="1:17" x14ac:dyDescent="0.45">
      <c r="E57" s="3"/>
      <c r="I57" s="3"/>
    </row>
    <row r="58" spans="1:17" x14ac:dyDescent="0.45">
      <c r="I58" s="3"/>
    </row>
    <row r="60" spans="1:17" x14ac:dyDescent="0.45">
      <c r="I60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8"/>
  <sheetViews>
    <sheetView rightToLeft="1" view="pageBreakPreview" zoomScale="60" zoomScaleNormal="100" workbookViewId="0">
      <selection activeCell="AE15" sqref="AE15"/>
    </sheetView>
  </sheetViews>
  <sheetFormatPr defaultRowHeight="18.75" x14ac:dyDescent="0.45"/>
  <cols>
    <col min="1" max="1" width="32.7109375" style="1" bestFit="1" customWidth="1"/>
    <col min="2" max="2" width="1" style="1" customWidth="1"/>
    <col min="3" max="3" width="12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3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90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1" t="s">
        <v>3</v>
      </c>
      <c r="C6" s="12" t="s">
        <v>92</v>
      </c>
      <c r="D6" s="12" t="s">
        <v>92</v>
      </c>
      <c r="E6" s="12" t="s">
        <v>92</v>
      </c>
      <c r="F6" s="12" t="s">
        <v>92</v>
      </c>
      <c r="G6" s="12" t="s">
        <v>92</v>
      </c>
      <c r="H6" s="12" t="s">
        <v>92</v>
      </c>
      <c r="I6" s="12" t="s">
        <v>92</v>
      </c>
      <c r="K6" s="12" t="s">
        <v>93</v>
      </c>
      <c r="L6" s="12" t="s">
        <v>93</v>
      </c>
      <c r="M6" s="12" t="s">
        <v>93</v>
      </c>
      <c r="N6" s="12" t="s">
        <v>93</v>
      </c>
      <c r="O6" s="12" t="s">
        <v>93</v>
      </c>
      <c r="P6" s="12" t="s">
        <v>93</v>
      </c>
      <c r="Q6" s="12" t="s">
        <v>93</v>
      </c>
    </row>
    <row r="7" spans="1:17" ht="30" x14ac:dyDescent="0.45">
      <c r="A7" s="12" t="s">
        <v>3</v>
      </c>
      <c r="C7" s="12" t="s">
        <v>7</v>
      </c>
      <c r="E7" s="12" t="s">
        <v>111</v>
      </c>
      <c r="G7" s="12" t="s">
        <v>112</v>
      </c>
      <c r="I7" s="12" t="s">
        <v>115</v>
      </c>
      <c r="K7" s="12" t="s">
        <v>7</v>
      </c>
      <c r="M7" s="12" t="s">
        <v>111</v>
      </c>
      <c r="O7" s="12" t="s">
        <v>112</v>
      </c>
      <c r="Q7" s="12" t="s">
        <v>115</v>
      </c>
    </row>
    <row r="8" spans="1:17" ht="21" x14ac:dyDescent="0.55000000000000004">
      <c r="A8" s="2" t="s">
        <v>15</v>
      </c>
      <c r="C8" s="3">
        <v>2100000</v>
      </c>
      <c r="E8" s="3">
        <v>5339080391</v>
      </c>
      <c r="G8" s="3">
        <v>4699688294</v>
      </c>
      <c r="I8" s="3">
        <v>639392097</v>
      </c>
      <c r="K8" s="3">
        <v>2100000</v>
      </c>
      <c r="M8" s="3">
        <v>5339080391</v>
      </c>
      <c r="O8" s="3">
        <v>4699688294</v>
      </c>
      <c r="Q8" s="3">
        <v>639392097</v>
      </c>
    </row>
    <row r="9" spans="1:17" ht="21" x14ac:dyDescent="0.55000000000000004">
      <c r="A9" s="2" t="s">
        <v>30</v>
      </c>
      <c r="C9" s="3">
        <v>1600000</v>
      </c>
      <c r="E9" s="3">
        <v>9072245738</v>
      </c>
      <c r="G9" s="3">
        <v>9757594801</v>
      </c>
      <c r="I9" s="3">
        <v>-685349063</v>
      </c>
      <c r="K9" s="3">
        <v>2500001</v>
      </c>
      <c r="M9" s="3">
        <v>13853226738</v>
      </c>
      <c r="O9" s="3">
        <v>15246247973</v>
      </c>
      <c r="Q9" s="3">
        <v>-1393021235</v>
      </c>
    </row>
    <row r="10" spans="1:17" ht="21" x14ac:dyDescent="0.55000000000000004">
      <c r="A10" s="2" t="s">
        <v>34</v>
      </c>
      <c r="C10" s="3">
        <v>551724</v>
      </c>
      <c r="E10" s="3">
        <v>8214618636</v>
      </c>
      <c r="G10" s="3">
        <v>8214618636</v>
      </c>
      <c r="I10" s="3">
        <v>0</v>
      </c>
      <c r="K10" s="3">
        <v>551724</v>
      </c>
      <c r="M10" s="3">
        <v>8214618636</v>
      </c>
      <c r="O10" s="3">
        <v>8214618636</v>
      </c>
      <c r="Q10" s="3">
        <v>0</v>
      </c>
    </row>
    <row r="11" spans="1:17" ht="21" x14ac:dyDescent="0.55000000000000004">
      <c r="A11" s="2" t="s">
        <v>20</v>
      </c>
      <c r="C11" s="3">
        <v>5150000</v>
      </c>
      <c r="E11" s="3">
        <v>25328280988</v>
      </c>
      <c r="G11" s="3">
        <v>33255346324</v>
      </c>
      <c r="I11" s="3">
        <v>-7927065336</v>
      </c>
      <c r="K11" s="3">
        <v>5150002</v>
      </c>
      <c r="M11" s="3">
        <v>25328280990</v>
      </c>
      <c r="O11" s="3">
        <v>33255359239</v>
      </c>
      <c r="Q11" s="3">
        <v>-7927078249</v>
      </c>
    </row>
    <row r="12" spans="1:17" ht="21" x14ac:dyDescent="0.55000000000000004">
      <c r="A12" s="2" t="s">
        <v>53</v>
      </c>
      <c r="C12" s="3">
        <v>1000000</v>
      </c>
      <c r="E12" s="3">
        <v>17216946010</v>
      </c>
      <c r="G12" s="3">
        <v>16225878157</v>
      </c>
      <c r="I12" s="3">
        <v>991067853</v>
      </c>
      <c r="K12" s="3">
        <v>1170680</v>
      </c>
      <c r="M12" s="3">
        <v>19556155618</v>
      </c>
      <c r="O12" s="3">
        <v>18995311042</v>
      </c>
      <c r="Q12" s="3">
        <v>560844576</v>
      </c>
    </row>
    <row r="13" spans="1:17" ht="21" x14ac:dyDescent="0.55000000000000004">
      <c r="A13" s="2" t="s">
        <v>52</v>
      </c>
      <c r="C13" s="3">
        <v>0</v>
      </c>
      <c r="E13" s="3">
        <v>0</v>
      </c>
      <c r="G13" s="3">
        <v>0</v>
      </c>
      <c r="I13" s="3">
        <v>0</v>
      </c>
      <c r="K13" s="3">
        <v>800000</v>
      </c>
      <c r="M13" s="3">
        <v>24605188370</v>
      </c>
      <c r="O13" s="3">
        <v>25471537212</v>
      </c>
      <c r="Q13" s="3">
        <v>-866348842</v>
      </c>
    </row>
    <row r="14" spans="1:17" ht="21" x14ac:dyDescent="0.55000000000000004">
      <c r="A14" s="2" t="s">
        <v>116</v>
      </c>
      <c r="C14" s="3">
        <v>0</v>
      </c>
      <c r="E14" s="3">
        <v>0</v>
      </c>
      <c r="G14" s="3">
        <v>0</v>
      </c>
      <c r="I14" s="3">
        <v>0</v>
      </c>
      <c r="K14" s="3">
        <v>1</v>
      </c>
      <c r="M14" s="3">
        <v>1</v>
      </c>
      <c r="O14" s="3">
        <v>7972</v>
      </c>
      <c r="Q14" s="3">
        <v>-7971</v>
      </c>
    </row>
    <row r="15" spans="1:17" ht="21" x14ac:dyDescent="0.55000000000000004">
      <c r="A15" s="2" t="s">
        <v>117</v>
      </c>
      <c r="C15" s="3">
        <v>0</v>
      </c>
      <c r="E15" s="3">
        <v>0</v>
      </c>
      <c r="G15" s="3">
        <v>0</v>
      </c>
      <c r="I15" s="3">
        <v>0</v>
      </c>
      <c r="K15" s="3">
        <v>3600000</v>
      </c>
      <c r="M15" s="3">
        <v>42005002045</v>
      </c>
      <c r="O15" s="3">
        <v>35606871000</v>
      </c>
      <c r="Q15" s="3">
        <v>6398131045</v>
      </c>
    </row>
    <row r="16" spans="1:17" ht="21" x14ac:dyDescent="0.55000000000000004">
      <c r="A16" s="2" t="s">
        <v>118</v>
      </c>
      <c r="C16" s="3">
        <v>0</v>
      </c>
      <c r="E16" s="3">
        <v>0</v>
      </c>
      <c r="G16" s="3">
        <v>0</v>
      </c>
      <c r="I16" s="3">
        <v>0</v>
      </c>
      <c r="K16" s="3">
        <v>62000000</v>
      </c>
      <c r="M16" s="3">
        <v>62056296000</v>
      </c>
      <c r="O16" s="3">
        <v>61631100000</v>
      </c>
      <c r="Q16" s="3">
        <v>425196000</v>
      </c>
    </row>
    <row r="17" spans="1:17" ht="21" x14ac:dyDescent="0.55000000000000004">
      <c r="A17" s="2" t="s">
        <v>119</v>
      </c>
      <c r="C17" s="3">
        <v>0</v>
      </c>
      <c r="E17" s="3">
        <v>0</v>
      </c>
      <c r="G17" s="3">
        <v>0</v>
      </c>
      <c r="I17" s="3">
        <v>0</v>
      </c>
      <c r="K17" s="3">
        <v>3060000</v>
      </c>
      <c r="M17" s="3">
        <v>26817840000</v>
      </c>
      <c r="O17" s="3">
        <v>33398887140</v>
      </c>
      <c r="Q17" s="3">
        <v>-6581047140</v>
      </c>
    </row>
    <row r="18" spans="1:17" ht="21" x14ac:dyDescent="0.55000000000000004">
      <c r="A18" s="2" t="s">
        <v>40</v>
      </c>
      <c r="C18" s="3">
        <v>0</v>
      </c>
      <c r="E18" s="3">
        <v>0</v>
      </c>
      <c r="G18" s="3">
        <v>0</v>
      </c>
      <c r="I18" s="3">
        <v>0</v>
      </c>
      <c r="K18" s="3">
        <v>10774968</v>
      </c>
      <c r="M18" s="3">
        <v>96433642871</v>
      </c>
      <c r="O18" s="3">
        <v>98111449573</v>
      </c>
      <c r="Q18" s="3">
        <v>-1677806702</v>
      </c>
    </row>
    <row r="19" spans="1:17" ht="21" x14ac:dyDescent="0.55000000000000004">
      <c r="A19" s="2" t="s">
        <v>36</v>
      </c>
      <c r="C19" s="3">
        <v>0</v>
      </c>
      <c r="E19" s="3">
        <v>0</v>
      </c>
      <c r="G19" s="3">
        <v>0</v>
      </c>
      <c r="I19" s="3">
        <v>0</v>
      </c>
      <c r="K19" s="3">
        <v>56652</v>
      </c>
      <c r="M19" s="3">
        <v>1104200033</v>
      </c>
      <c r="O19" s="3">
        <v>1125735263</v>
      </c>
      <c r="Q19" s="3">
        <v>-21535230</v>
      </c>
    </row>
    <row r="20" spans="1:17" ht="21" x14ac:dyDescent="0.55000000000000004">
      <c r="A20" s="2" t="s">
        <v>120</v>
      </c>
      <c r="C20" s="3">
        <v>0</v>
      </c>
      <c r="E20" s="3">
        <v>0</v>
      </c>
      <c r="G20" s="3">
        <v>0</v>
      </c>
      <c r="I20" s="3">
        <v>0</v>
      </c>
      <c r="K20" s="3">
        <v>6460</v>
      </c>
      <c r="M20" s="3">
        <v>126116903</v>
      </c>
      <c r="O20" s="3">
        <v>138320467</v>
      </c>
      <c r="Q20" s="3">
        <v>-12203564</v>
      </c>
    </row>
    <row r="21" spans="1:17" ht="21" x14ac:dyDescent="0.55000000000000004">
      <c r="A21" s="2" t="s">
        <v>23</v>
      </c>
      <c r="C21" s="3">
        <v>0</v>
      </c>
      <c r="E21" s="3">
        <v>0</v>
      </c>
      <c r="G21" s="3">
        <v>0</v>
      </c>
      <c r="I21" s="3">
        <v>0</v>
      </c>
      <c r="K21" s="3">
        <v>50000</v>
      </c>
      <c r="M21" s="3">
        <v>3757006668</v>
      </c>
      <c r="O21" s="3">
        <v>3486696649</v>
      </c>
      <c r="Q21" s="3">
        <v>270310019</v>
      </c>
    </row>
    <row r="22" spans="1:17" ht="21" x14ac:dyDescent="0.55000000000000004">
      <c r="A22" s="2" t="s">
        <v>58</v>
      </c>
      <c r="C22" s="3">
        <v>0</v>
      </c>
      <c r="E22" s="3">
        <v>0</v>
      </c>
      <c r="G22" s="3">
        <v>0</v>
      </c>
      <c r="I22" s="3">
        <v>0</v>
      </c>
      <c r="K22" s="3">
        <v>500000</v>
      </c>
      <c r="M22" s="3">
        <v>3431460639</v>
      </c>
      <c r="O22" s="3">
        <v>3200841010</v>
      </c>
      <c r="Q22" s="3">
        <v>230619629</v>
      </c>
    </row>
    <row r="23" spans="1:17" ht="21" x14ac:dyDescent="0.55000000000000004">
      <c r="A23" s="2" t="s">
        <v>32</v>
      </c>
      <c r="C23" s="3">
        <v>0</v>
      </c>
      <c r="E23" s="3">
        <v>0</v>
      </c>
      <c r="G23" s="3">
        <v>0</v>
      </c>
      <c r="I23" s="3">
        <v>0</v>
      </c>
      <c r="K23" s="3">
        <v>110000</v>
      </c>
      <c r="M23" s="3">
        <v>11312065539</v>
      </c>
      <c r="O23" s="3">
        <v>12394640429</v>
      </c>
      <c r="Q23" s="3">
        <v>-1082574890</v>
      </c>
    </row>
    <row r="24" spans="1:17" ht="21" x14ac:dyDescent="0.55000000000000004">
      <c r="A24" s="2" t="s">
        <v>121</v>
      </c>
      <c r="C24" s="3">
        <v>0</v>
      </c>
      <c r="E24" s="3">
        <v>0</v>
      </c>
      <c r="G24" s="3">
        <v>0</v>
      </c>
      <c r="I24" s="3">
        <v>0</v>
      </c>
      <c r="K24" s="3">
        <v>4727272</v>
      </c>
      <c r="M24" s="3">
        <v>12281452656</v>
      </c>
      <c r="O24" s="3">
        <v>5380520717</v>
      </c>
      <c r="Q24" s="3">
        <v>6900931939</v>
      </c>
    </row>
    <row r="25" spans="1:17" ht="21" x14ac:dyDescent="0.55000000000000004">
      <c r="A25" s="2" t="s">
        <v>122</v>
      </c>
      <c r="C25" s="3">
        <v>0</v>
      </c>
      <c r="E25" s="3">
        <v>0</v>
      </c>
      <c r="G25" s="3">
        <v>0</v>
      </c>
      <c r="I25" s="3">
        <v>0</v>
      </c>
      <c r="K25" s="3">
        <v>2895286</v>
      </c>
      <c r="M25" s="3">
        <v>21210865236</v>
      </c>
      <c r="O25" s="3">
        <v>8792470392</v>
      </c>
      <c r="Q25" s="3">
        <v>12418394844</v>
      </c>
    </row>
    <row r="26" spans="1:17" ht="21" x14ac:dyDescent="0.55000000000000004">
      <c r="A26" s="2" t="s">
        <v>22</v>
      </c>
      <c r="C26" s="3">
        <v>0</v>
      </c>
      <c r="E26" s="3">
        <v>0</v>
      </c>
      <c r="G26" s="3">
        <v>0</v>
      </c>
      <c r="I26" s="3">
        <v>0</v>
      </c>
      <c r="K26" s="3">
        <v>37707</v>
      </c>
      <c r="M26" s="3">
        <v>2669761366</v>
      </c>
      <c r="O26" s="3">
        <v>3343076960</v>
      </c>
      <c r="Q26" s="3">
        <v>-673315594</v>
      </c>
    </row>
    <row r="27" spans="1:17" ht="21" x14ac:dyDescent="0.55000000000000004">
      <c r="A27" s="2" t="s">
        <v>123</v>
      </c>
      <c r="C27" s="3">
        <v>0</v>
      </c>
      <c r="E27" s="3">
        <v>0</v>
      </c>
      <c r="G27" s="3">
        <v>0</v>
      </c>
      <c r="I27" s="3">
        <v>0</v>
      </c>
      <c r="K27" s="3">
        <v>62000000</v>
      </c>
      <c r="M27" s="3">
        <v>68679881759</v>
      </c>
      <c r="O27" s="3">
        <v>62056296000</v>
      </c>
      <c r="Q27" s="3">
        <v>6623585759</v>
      </c>
    </row>
    <row r="28" spans="1:17" ht="21" x14ac:dyDescent="0.55000000000000004">
      <c r="A28" s="2" t="s">
        <v>49</v>
      </c>
      <c r="C28" s="3">
        <v>0</v>
      </c>
      <c r="E28" s="3">
        <v>0</v>
      </c>
      <c r="G28" s="3">
        <v>0</v>
      </c>
      <c r="I28" s="3">
        <v>0</v>
      </c>
      <c r="K28" s="3">
        <v>200001</v>
      </c>
      <c r="M28" s="3">
        <v>2048604848</v>
      </c>
      <c r="O28" s="3">
        <v>2011967253</v>
      </c>
      <c r="Q28" s="3">
        <v>36637595</v>
      </c>
    </row>
    <row r="29" spans="1:17" ht="21" x14ac:dyDescent="0.55000000000000004">
      <c r="A29" s="2" t="s">
        <v>44</v>
      </c>
      <c r="C29" s="3">
        <v>0</v>
      </c>
      <c r="E29" s="3">
        <v>0</v>
      </c>
      <c r="G29" s="3">
        <v>0</v>
      </c>
      <c r="I29" s="3">
        <v>0</v>
      </c>
      <c r="K29" s="3">
        <v>300000</v>
      </c>
      <c r="M29" s="3">
        <v>2942294655</v>
      </c>
      <c r="O29" s="3">
        <v>1740461732</v>
      </c>
      <c r="Q29" s="3">
        <v>1201832923</v>
      </c>
    </row>
    <row r="30" spans="1:17" ht="19.5" thickBot="1" x14ac:dyDescent="0.5">
      <c r="C30" s="5">
        <f>SUM(C8:C29)</f>
        <v>10401724</v>
      </c>
      <c r="E30" s="5">
        <f>SUM(E8:E29)</f>
        <v>65171171763</v>
      </c>
      <c r="G30" s="5">
        <f>SUM(G8:G29)</f>
        <v>72153126212</v>
      </c>
      <c r="I30" s="5">
        <f>SUM(I8:I29)</f>
        <v>-6981954449</v>
      </c>
      <c r="K30" s="5">
        <f>SUM(K8:K29)</f>
        <v>162590754</v>
      </c>
      <c r="M30" s="5">
        <f>SUM(M8:M29)</f>
        <v>453773041962</v>
      </c>
      <c r="O30" s="5">
        <f>SUM(O8:O29)</f>
        <v>438302104953</v>
      </c>
      <c r="Q30" s="5">
        <f>SUM(Q8:Q29)</f>
        <v>15470937009</v>
      </c>
    </row>
    <row r="31" spans="1:17" ht="19.5" thickTop="1" x14ac:dyDescent="0.45"/>
    <row r="33" spans="9:9" x14ac:dyDescent="0.45">
      <c r="I33" s="3"/>
    </row>
    <row r="34" spans="9:9" x14ac:dyDescent="0.45">
      <c r="I34" s="3"/>
    </row>
    <row r="35" spans="9:9" x14ac:dyDescent="0.45">
      <c r="I35" s="3"/>
    </row>
    <row r="36" spans="9:9" x14ac:dyDescent="0.45">
      <c r="I36" s="3"/>
    </row>
    <row r="37" spans="9:9" x14ac:dyDescent="0.45">
      <c r="I37" s="3"/>
    </row>
    <row r="38" spans="9:9" x14ac:dyDescent="0.45">
      <c r="I38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2"/>
  <sheetViews>
    <sheetView rightToLeft="1" view="pageBreakPreview" zoomScale="60" zoomScaleNormal="85" workbookViewId="0">
      <selection activeCell="S62" sqref="S62"/>
    </sheetView>
  </sheetViews>
  <sheetFormatPr defaultRowHeight="18.75" x14ac:dyDescent="0.45"/>
  <cols>
    <col min="1" max="1" width="31.85546875" style="1" customWidth="1"/>
    <col min="2" max="2" width="1" style="1" customWidth="1"/>
    <col min="3" max="3" width="21.285156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25.855468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16.42578125" style="1" bestFit="1" customWidth="1"/>
    <col min="20" max="20" width="1" style="1" customWidth="1"/>
    <col min="21" max="21" width="25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" x14ac:dyDescent="0.45">
      <c r="A3" s="13" t="s">
        <v>90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30" x14ac:dyDescent="0.45">
      <c r="A6" s="11" t="s">
        <v>3</v>
      </c>
      <c r="C6" s="12" t="s">
        <v>92</v>
      </c>
      <c r="D6" s="12" t="s">
        <v>92</v>
      </c>
      <c r="E6" s="12" t="s">
        <v>92</v>
      </c>
      <c r="F6" s="12" t="s">
        <v>92</v>
      </c>
      <c r="G6" s="12" t="s">
        <v>92</v>
      </c>
      <c r="H6" s="12" t="s">
        <v>92</v>
      </c>
      <c r="I6" s="12" t="s">
        <v>92</v>
      </c>
      <c r="J6" s="12" t="s">
        <v>92</v>
      </c>
      <c r="K6" s="12" t="s">
        <v>92</v>
      </c>
      <c r="M6" s="12" t="s">
        <v>93</v>
      </c>
      <c r="N6" s="12" t="s">
        <v>93</v>
      </c>
      <c r="O6" s="12" t="s">
        <v>93</v>
      </c>
      <c r="P6" s="12" t="s">
        <v>93</v>
      </c>
      <c r="Q6" s="12" t="s">
        <v>93</v>
      </c>
      <c r="R6" s="12" t="s">
        <v>93</v>
      </c>
      <c r="S6" s="12" t="s">
        <v>93</v>
      </c>
      <c r="T6" s="12" t="s">
        <v>93</v>
      </c>
      <c r="U6" s="12" t="s">
        <v>93</v>
      </c>
    </row>
    <row r="7" spans="1:21" ht="30" x14ac:dyDescent="0.45">
      <c r="A7" s="12" t="s">
        <v>3</v>
      </c>
      <c r="C7" s="12" t="s">
        <v>124</v>
      </c>
      <c r="E7" s="12" t="s">
        <v>125</v>
      </c>
      <c r="G7" s="12" t="s">
        <v>126</v>
      </c>
      <c r="I7" s="12" t="s">
        <v>68</v>
      </c>
      <c r="K7" s="12" t="s">
        <v>127</v>
      </c>
      <c r="M7" s="12" t="s">
        <v>124</v>
      </c>
      <c r="O7" s="12" t="s">
        <v>125</v>
      </c>
      <c r="Q7" s="12" t="s">
        <v>126</v>
      </c>
      <c r="S7" s="12" t="s">
        <v>68</v>
      </c>
      <c r="U7" s="12" t="s">
        <v>127</v>
      </c>
    </row>
    <row r="8" spans="1:21" ht="21" x14ac:dyDescent="0.55000000000000004">
      <c r="A8" s="2" t="s">
        <v>15</v>
      </c>
      <c r="C8" s="3">
        <v>0</v>
      </c>
      <c r="E8" s="3">
        <v>-92276849</v>
      </c>
      <c r="G8" s="3">
        <v>639392097</v>
      </c>
      <c r="I8" s="3">
        <v>547115248</v>
      </c>
      <c r="K8" s="6">
        <v>3.8999999999999998E-3</v>
      </c>
      <c r="M8" s="3">
        <v>0</v>
      </c>
      <c r="O8" s="3">
        <v>7684792611</v>
      </c>
      <c r="Q8" s="3">
        <v>639392097</v>
      </c>
      <c r="S8" s="3">
        <v>8324184708</v>
      </c>
      <c r="U8" s="6">
        <v>0.15290000000000001</v>
      </c>
    </row>
    <row r="9" spans="1:21" ht="21" x14ac:dyDescent="0.55000000000000004">
      <c r="A9" s="2" t="s">
        <v>30</v>
      </c>
      <c r="C9" s="3">
        <v>0</v>
      </c>
      <c r="E9" s="3">
        <v>707763601</v>
      </c>
      <c r="G9" s="3">
        <v>-685349063</v>
      </c>
      <c r="I9" s="3">
        <v>22414538</v>
      </c>
      <c r="K9" s="6">
        <v>2.0000000000000001E-4</v>
      </c>
      <c r="M9" s="3">
        <v>0</v>
      </c>
      <c r="O9" s="3">
        <v>0</v>
      </c>
      <c r="Q9" s="3">
        <v>-1393021235</v>
      </c>
      <c r="S9" s="3">
        <v>-1393021235</v>
      </c>
      <c r="U9" s="6">
        <v>-2.5600000000000001E-2</v>
      </c>
    </row>
    <row r="10" spans="1:21" ht="21" x14ac:dyDescent="0.55000000000000004">
      <c r="A10" s="2" t="s">
        <v>34</v>
      </c>
      <c r="C10" s="3">
        <v>0</v>
      </c>
      <c r="E10" s="3">
        <v>5121410030</v>
      </c>
      <c r="G10" s="3">
        <v>0</v>
      </c>
      <c r="I10" s="3">
        <v>5121410030</v>
      </c>
      <c r="K10" s="6">
        <v>3.6200000000000003E-2</v>
      </c>
      <c r="M10" s="3">
        <v>0</v>
      </c>
      <c r="O10" s="3">
        <v>0</v>
      </c>
      <c r="Q10" s="3">
        <v>0</v>
      </c>
      <c r="S10" s="3">
        <v>0</v>
      </c>
      <c r="U10" s="6">
        <v>0</v>
      </c>
    </row>
    <row r="11" spans="1:21" ht="21" x14ac:dyDescent="0.55000000000000004">
      <c r="A11" s="2" t="s">
        <v>20</v>
      </c>
      <c r="C11" s="3">
        <v>0</v>
      </c>
      <c r="E11" s="3">
        <v>7307857984</v>
      </c>
      <c r="G11" s="3">
        <v>-7927065336</v>
      </c>
      <c r="I11" s="3">
        <v>-619207352</v>
      </c>
      <c r="K11" s="6">
        <v>-4.4000000000000003E-3</v>
      </c>
      <c r="M11" s="3">
        <v>0</v>
      </c>
      <c r="O11" s="3">
        <v>-9719423275</v>
      </c>
      <c r="Q11" s="3">
        <v>-7927078249</v>
      </c>
      <c r="S11" s="3">
        <v>-17646501524</v>
      </c>
      <c r="U11" s="6">
        <v>-0.32419999999999999</v>
      </c>
    </row>
    <row r="12" spans="1:21" ht="21" x14ac:dyDescent="0.55000000000000004">
      <c r="A12" s="2" t="s">
        <v>53</v>
      </c>
      <c r="C12" s="3">
        <v>0</v>
      </c>
      <c r="E12" s="3">
        <v>7875858157</v>
      </c>
      <c r="G12" s="3">
        <v>991067853</v>
      </c>
      <c r="I12" s="3">
        <v>8866926010</v>
      </c>
      <c r="K12" s="6">
        <v>6.2600000000000003E-2</v>
      </c>
      <c r="M12" s="3">
        <v>0</v>
      </c>
      <c r="O12" s="3">
        <v>2973203560</v>
      </c>
      <c r="Q12" s="3">
        <v>560844576</v>
      </c>
      <c r="S12" s="3">
        <v>3534048136</v>
      </c>
      <c r="U12" s="6">
        <v>6.4899999999999999E-2</v>
      </c>
    </row>
    <row r="13" spans="1:21" ht="21" x14ac:dyDescent="0.55000000000000004">
      <c r="A13" s="2" t="s">
        <v>52</v>
      </c>
      <c r="C13" s="3">
        <v>0</v>
      </c>
      <c r="E13" s="3">
        <v>5600303443</v>
      </c>
      <c r="G13" s="3">
        <v>0</v>
      </c>
      <c r="I13" s="3">
        <v>5600303443</v>
      </c>
      <c r="K13" s="6">
        <v>3.95E-2</v>
      </c>
      <c r="M13" s="3">
        <v>8646696170</v>
      </c>
      <c r="O13" s="3">
        <v>-12028477817</v>
      </c>
      <c r="Q13" s="3">
        <v>-866348842</v>
      </c>
      <c r="S13" s="3">
        <v>-4248130489</v>
      </c>
      <c r="U13" s="6">
        <v>-7.8100000000000003E-2</v>
      </c>
    </row>
    <row r="14" spans="1:21" ht="21" x14ac:dyDescent="0.55000000000000004">
      <c r="A14" s="2" t="s">
        <v>116</v>
      </c>
      <c r="C14" s="3">
        <v>0</v>
      </c>
      <c r="E14" s="3">
        <v>0</v>
      </c>
      <c r="G14" s="3">
        <v>0</v>
      </c>
      <c r="I14" s="3">
        <v>0</v>
      </c>
      <c r="K14" s="6">
        <v>0</v>
      </c>
      <c r="M14" s="3">
        <v>0</v>
      </c>
      <c r="O14" s="3">
        <v>0</v>
      </c>
      <c r="Q14" s="3">
        <v>-7971</v>
      </c>
      <c r="S14" s="3">
        <v>-7971</v>
      </c>
      <c r="U14" s="6">
        <v>0</v>
      </c>
    </row>
    <row r="15" spans="1:21" ht="21" x14ac:dyDescent="0.55000000000000004">
      <c r="A15" s="2" t="s">
        <v>117</v>
      </c>
      <c r="C15" s="3">
        <v>0</v>
      </c>
      <c r="E15" s="3">
        <v>0</v>
      </c>
      <c r="G15" s="3">
        <v>0</v>
      </c>
      <c r="I15" s="3">
        <v>0</v>
      </c>
      <c r="K15" s="6">
        <v>0</v>
      </c>
      <c r="M15" s="3">
        <v>0</v>
      </c>
      <c r="O15" s="3">
        <v>0</v>
      </c>
      <c r="Q15" s="3">
        <v>6398131045</v>
      </c>
      <c r="S15" s="3">
        <v>6398131045</v>
      </c>
      <c r="U15" s="6">
        <v>0.1176</v>
      </c>
    </row>
    <row r="16" spans="1:21" ht="21" x14ac:dyDescent="0.55000000000000004">
      <c r="A16" s="2" t="s">
        <v>118</v>
      </c>
      <c r="C16" s="3">
        <v>0</v>
      </c>
      <c r="E16" s="3">
        <v>0</v>
      </c>
      <c r="G16" s="3">
        <v>0</v>
      </c>
      <c r="I16" s="3">
        <v>0</v>
      </c>
      <c r="K16" s="6">
        <v>0</v>
      </c>
      <c r="M16" s="3">
        <v>0</v>
      </c>
      <c r="O16" s="3">
        <v>0</v>
      </c>
      <c r="Q16" s="3">
        <v>425196000</v>
      </c>
      <c r="S16" s="3">
        <v>425196000</v>
      </c>
      <c r="U16" s="6">
        <v>7.7999999999999996E-3</v>
      </c>
    </row>
    <row r="17" spans="1:21" ht="21" x14ac:dyDescent="0.55000000000000004">
      <c r="A17" s="2" t="s">
        <v>119</v>
      </c>
      <c r="C17" s="3">
        <v>0</v>
      </c>
      <c r="E17" s="3">
        <v>0</v>
      </c>
      <c r="G17" s="3">
        <v>0</v>
      </c>
      <c r="I17" s="3">
        <v>0</v>
      </c>
      <c r="K17" s="6">
        <v>0</v>
      </c>
      <c r="M17" s="3">
        <v>0</v>
      </c>
      <c r="O17" s="3">
        <v>0</v>
      </c>
      <c r="Q17" s="3">
        <v>-6581047140</v>
      </c>
      <c r="S17" s="3">
        <v>-6581047140</v>
      </c>
      <c r="U17" s="6">
        <v>-0.12089999999999999</v>
      </c>
    </row>
    <row r="18" spans="1:21" ht="21" x14ac:dyDescent="0.55000000000000004">
      <c r="A18" s="2" t="s">
        <v>40</v>
      </c>
      <c r="C18" s="3">
        <v>0</v>
      </c>
      <c r="E18" s="3">
        <v>-1183274046</v>
      </c>
      <c r="G18" s="3">
        <v>0</v>
      </c>
      <c r="I18" s="3">
        <v>-1183274046</v>
      </c>
      <c r="K18" s="6">
        <v>-8.3999999999999995E-3</v>
      </c>
      <c r="M18" s="3">
        <v>0</v>
      </c>
      <c r="O18" s="3">
        <v>-1922879902</v>
      </c>
      <c r="Q18" s="3">
        <v>-1677806702</v>
      </c>
      <c r="S18" s="3">
        <v>-3600686604</v>
      </c>
      <c r="U18" s="6">
        <v>-6.6199999999999995E-2</v>
      </c>
    </row>
    <row r="19" spans="1:21" ht="21" x14ac:dyDescent="0.55000000000000004">
      <c r="A19" s="2" t="s">
        <v>36</v>
      </c>
      <c r="C19" s="3">
        <v>0</v>
      </c>
      <c r="E19" s="3">
        <v>226146375</v>
      </c>
      <c r="G19" s="3">
        <v>0</v>
      </c>
      <c r="I19" s="3">
        <v>226146375</v>
      </c>
      <c r="K19" s="6">
        <v>1.6000000000000001E-3</v>
      </c>
      <c r="M19" s="3">
        <v>0</v>
      </c>
      <c r="O19" s="3">
        <v>-187378424</v>
      </c>
      <c r="Q19" s="3">
        <v>-21535230</v>
      </c>
      <c r="S19" s="3">
        <v>-208913654</v>
      </c>
      <c r="U19" s="6">
        <v>-3.8E-3</v>
      </c>
    </row>
    <row r="20" spans="1:21" ht="21" x14ac:dyDescent="0.55000000000000004">
      <c r="A20" s="2" t="s">
        <v>120</v>
      </c>
      <c r="C20" s="3">
        <v>0</v>
      </c>
      <c r="E20" s="3">
        <v>0</v>
      </c>
      <c r="G20" s="3">
        <v>0</v>
      </c>
      <c r="I20" s="3">
        <v>0</v>
      </c>
      <c r="K20" s="6">
        <v>0</v>
      </c>
      <c r="M20" s="3">
        <v>0</v>
      </c>
      <c r="O20" s="3">
        <v>0</v>
      </c>
      <c r="Q20" s="3">
        <v>-12203564</v>
      </c>
      <c r="S20" s="3">
        <v>-12203564</v>
      </c>
      <c r="U20" s="6">
        <v>-2.0000000000000001E-4</v>
      </c>
    </row>
    <row r="21" spans="1:21" ht="21" x14ac:dyDescent="0.55000000000000004">
      <c r="A21" s="2" t="s">
        <v>23</v>
      </c>
      <c r="C21" s="3">
        <v>0</v>
      </c>
      <c r="E21" s="3">
        <v>4121579812</v>
      </c>
      <c r="G21" s="3">
        <v>0</v>
      </c>
      <c r="I21" s="3">
        <v>4121579812</v>
      </c>
      <c r="K21" s="6">
        <v>2.9100000000000001E-2</v>
      </c>
      <c r="M21" s="3">
        <v>0</v>
      </c>
      <c r="O21" s="3">
        <v>4929460819</v>
      </c>
      <c r="Q21" s="3">
        <v>270310019</v>
      </c>
      <c r="S21" s="3">
        <v>5199770838</v>
      </c>
      <c r="U21" s="6">
        <v>9.5500000000000002E-2</v>
      </c>
    </row>
    <row r="22" spans="1:21" ht="21" x14ac:dyDescent="0.55000000000000004">
      <c r="A22" s="2" t="s">
        <v>58</v>
      </c>
      <c r="C22" s="3">
        <v>0</v>
      </c>
      <c r="E22" s="3">
        <v>1530837000</v>
      </c>
      <c r="G22" s="3">
        <v>0</v>
      </c>
      <c r="I22" s="3">
        <v>1530837000</v>
      </c>
      <c r="K22" s="6">
        <v>1.0800000000000001E-2</v>
      </c>
      <c r="M22" s="3">
        <v>0</v>
      </c>
      <c r="O22" s="3">
        <v>5566680010</v>
      </c>
      <c r="Q22" s="3">
        <v>230619629</v>
      </c>
      <c r="S22" s="3">
        <v>5797299639</v>
      </c>
      <c r="U22" s="6">
        <v>0.1065</v>
      </c>
    </row>
    <row r="23" spans="1:21" ht="21" x14ac:dyDescent="0.55000000000000004">
      <c r="A23" s="2" t="s">
        <v>32</v>
      </c>
      <c r="C23" s="3">
        <v>0</v>
      </c>
      <c r="E23" s="3">
        <v>9686023200</v>
      </c>
      <c r="G23" s="3">
        <v>0</v>
      </c>
      <c r="I23" s="3">
        <v>9686023200</v>
      </c>
      <c r="K23" s="6">
        <v>6.8400000000000002E-2</v>
      </c>
      <c r="M23" s="3">
        <v>0</v>
      </c>
      <c r="O23" s="3">
        <v>-8561275538</v>
      </c>
      <c r="Q23" s="3">
        <v>-1082574890</v>
      </c>
      <c r="S23" s="3">
        <v>-9643850428</v>
      </c>
      <c r="U23" s="6">
        <v>-0.1772</v>
      </c>
    </row>
    <row r="24" spans="1:21" ht="21" x14ac:dyDescent="0.55000000000000004">
      <c r="A24" s="2" t="s">
        <v>121</v>
      </c>
      <c r="C24" s="3">
        <v>0</v>
      </c>
      <c r="E24" s="3">
        <v>0</v>
      </c>
      <c r="G24" s="3">
        <v>0</v>
      </c>
      <c r="I24" s="3">
        <v>0</v>
      </c>
      <c r="K24" s="6">
        <v>0</v>
      </c>
      <c r="M24" s="3">
        <v>0</v>
      </c>
      <c r="O24" s="3">
        <v>0</v>
      </c>
      <c r="Q24" s="3">
        <v>6900931939</v>
      </c>
      <c r="S24" s="3">
        <v>6900931939</v>
      </c>
      <c r="U24" s="6">
        <v>0.1268</v>
      </c>
    </row>
    <row r="25" spans="1:21" ht="21" x14ac:dyDescent="0.55000000000000004">
      <c r="A25" s="2" t="s">
        <v>122</v>
      </c>
      <c r="C25" s="3">
        <v>0</v>
      </c>
      <c r="E25" s="3">
        <v>0</v>
      </c>
      <c r="G25" s="3">
        <v>0</v>
      </c>
      <c r="I25" s="3">
        <v>0</v>
      </c>
      <c r="K25" s="6">
        <v>0</v>
      </c>
      <c r="M25" s="3">
        <v>0</v>
      </c>
      <c r="O25" s="3">
        <v>0</v>
      </c>
      <c r="Q25" s="3">
        <v>12418394844</v>
      </c>
      <c r="S25" s="3">
        <v>12418394844</v>
      </c>
      <c r="U25" s="6">
        <v>0.22819999999999999</v>
      </c>
    </row>
    <row r="26" spans="1:21" ht="21" x14ac:dyDescent="0.55000000000000004">
      <c r="A26" s="2" t="s">
        <v>22</v>
      </c>
      <c r="C26" s="3">
        <v>0</v>
      </c>
      <c r="E26" s="3">
        <v>2616339600</v>
      </c>
      <c r="G26" s="3">
        <v>0</v>
      </c>
      <c r="I26" s="3">
        <v>2616339600</v>
      </c>
      <c r="K26" s="6">
        <v>1.8499999999999999E-2</v>
      </c>
      <c r="M26" s="3">
        <v>0</v>
      </c>
      <c r="O26" s="3">
        <v>-3152132550</v>
      </c>
      <c r="Q26" s="3">
        <v>-673315594</v>
      </c>
      <c r="S26" s="3">
        <v>-3825448144</v>
      </c>
      <c r="U26" s="6">
        <v>-7.0300000000000001E-2</v>
      </c>
    </row>
    <row r="27" spans="1:21" ht="21" x14ac:dyDescent="0.55000000000000004">
      <c r="A27" s="2" t="s">
        <v>123</v>
      </c>
      <c r="C27" s="3">
        <v>0</v>
      </c>
      <c r="E27" s="3">
        <v>0</v>
      </c>
      <c r="G27" s="3">
        <v>0</v>
      </c>
      <c r="I27" s="3">
        <v>0</v>
      </c>
      <c r="K27" s="6">
        <v>0</v>
      </c>
      <c r="M27" s="3">
        <v>0</v>
      </c>
      <c r="O27" s="3">
        <v>0</v>
      </c>
      <c r="Q27" s="3">
        <v>6623585759</v>
      </c>
      <c r="S27" s="3">
        <v>6623585759</v>
      </c>
      <c r="U27" s="6">
        <v>0.1217</v>
      </c>
    </row>
    <row r="28" spans="1:21" ht="21" x14ac:dyDescent="0.55000000000000004">
      <c r="A28" s="2" t="s">
        <v>49</v>
      </c>
      <c r="C28" s="3">
        <v>0</v>
      </c>
      <c r="E28" s="3">
        <v>6579984731</v>
      </c>
      <c r="G28" s="3">
        <v>0</v>
      </c>
      <c r="I28" s="3">
        <v>6579984731</v>
      </c>
      <c r="K28" s="6">
        <v>4.65E-2</v>
      </c>
      <c r="M28" s="3">
        <v>0</v>
      </c>
      <c r="O28" s="3">
        <v>9677245087</v>
      </c>
      <c r="Q28" s="3">
        <v>36637595</v>
      </c>
      <c r="S28" s="3">
        <v>9713882682</v>
      </c>
      <c r="U28" s="6">
        <v>0.17849999999999999</v>
      </c>
    </row>
    <row r="29" spans="1:21" ht="21" x14ac:dyDescent="0.55000000000000004">
      <c r="A29" s="2" t="s">
        <v>44</v>
      </c>
      <c r="C29" s="3">
        <v>0</v>
      </c>
      <c r="E29" s="3">
        <v>-4030381155</v>
      </c>
      <c r="G29" s="3">
        <v>0</v>
      </c>
      <c r="I29" s="3">
        <v>-4030381155</v>
      </c>
      <c r="K29" s="6">
        <v>-2.8500000000000001E-2</v>
      </c>
      <c r="M29" s="3">
        <v>0</v>
      </c>
      <c r="O29" s="3">
        <v>-2383371877</v>
      </c>
      <c r="Q29" s="3">
        <v>1201832923</v>
      </c>
      <c r="S29" s="3">
        <v>-1181538954</v>
      </c>
      <c r="U29" s="6">
        <v>-2.1700000000000001E-2</v>
      </c>
    </row>
    <row r="30" spans="1:21" ht="21" x14ac:dyDescent="0.55000000000000004">
      <c r="A30" s="2" t="s">
        <v>42</v>
      </c>
      <c r="C30" s="3">
        <v>18215329815</v>
      </c>
      <c r="E30" s="3">
        <v>-2338005600</v>
      </c>
      <c r="G30" s="3">
        <v>0</v>
      </c>
      <c r="I30" s="3">
        <v>15877324215</v>
      </c>
      <c r="K30" s="6">
        <v>0.11210000000000001</v>
      </c>
      <c r="M30" s="3">
        <v>18215329815</v>
      </c>
      <c r="O30" s="3">
        <v>-19385963100</v>
      </c>
      <c r="Q30" s="3">
        <v>0</v>
      </c>
      <c r="S30" s="3">
        <v>-1170633285</v>
      </c>
      <c r="U30" s="6">
        <v>-2.1499999999999998E-2</v>
      </c>
    </row>
    <row r="31" spans="1:21" ht="21" x14ac:dyDescent="0.55000000000000004">
      <c r="A31" s="2" t="s">
        <v>43</v>
      </c>
      <c r="C31" s="3">
        <v>9217171717</v>
      </c>
      <c r="E31" s="3">
        <v>-4073119875</v>
      </c>
      <c r="G31" s="3">
        <v>0</v>
      </c>
      <c r="I31" s="3">
        <v>5144051842</v>
      </c>
      <c r="K31" s="6">
        <v>3.6299999999999999E-2</v>
      </c>
      <c r="M31" s="3">
        <v>9217171717</v>
      </c>
      <c r="O31" s="3">
        <v>-1190374875</v>
      </c>
      <c r="Q31" s="3">
        <v>0</v>
      </c>
      <c r="S31" s="3">
        <v>8026796842</v>
      </c>
      <c r="U31" s="6">
        <v>0.14749999999999999</v>
      </c>
    </row>
    <row r="32" spans="1:21" ht="21" x14ac:dyDescent="0.55000000000000004">
      <c r="A32" s="2" t="s">
        <v>59</v>
      </c>
      <c r="C32" s="3">
        <v>1753990689</v>
      </c>
      <c r="E32" s="3">
        <v>-2308203355</v>
      </c>
      <c r="G32" s="3">
        <v>0</v>
      </c>
      <c r="I32" s="3">
        <v>-554212666</v>
      </c>
      <c r="K32" s="6">
        <v>-3.8999999999999998E-3</v>
      </c>
      <c r="M32" s="3">
        <v>1753990689</v>
      </c>
      <c r="O32" s="3">
        <v>-12922013773</v>
      </c>
      <c r="Q32" s="3">
        <v>0</v>
      </c>
      <c r="S32" s="3">
        <v>-11168023084</v>
      </c>
      <c r="U32" s="6">
        <v>-0.20519999999999999</v>
      </c>
    </row>
    <row r="33" spans="1:21" ht="21" x14ac:dyDescent="0.55000000000000004">
      <c r="A33" s="2" t="s">
        <v>28</v>
      </c>
      <c r="C33" s="3">
        <v>0</v>
      </c>
      <c r="E33" s="3">
        <v>-905704402</v>
      </c>
      <c r="G33" s="3">
        <v>0</v>
      </c>
      <c r="I33" s="3">
        <v>-905704402</v>
      </c>
      <c r="K33" s="6">
        <v>-6.4000000000000003E-3</v>
      </c>
      <c r="M33" s="3">
        <v>128887934</v>
      </c>
      <c r="O33" s="3">
        <v>1345294504</v>
      </c>
      <c r="Q33" s="3">
        <v>0</v>
      </c>
      <c r="S33" s="3">
        <v>1474182438</v>
      </c>
      <c r="U33" s="6">
        <v>2.7099999999999999E-2</v>
      </c>
    </row>
    <row r="34" spans="1:21" ht="21" x14ac:dyDescent="0.55000000000000004">
      <c r="A34" s="2" t="s">
        <v>33</v>
      </c>
      <c r="C34" s="3">
        <v>0</v>
      </c>
      <c r="E34" s="3">
        <v>-2458200559</v>
      </c>
      <c r="G34" s="3">
        <v>0</v>
      </c>
      <c r="I34" s="3">
        <v>-2458200559</v>
      </c>
      <c r="K34" s="6">
        <v>-1.7399999999999999E-2</v>
      </c>
      <c r="M34" s="3">
        <v>0</v>
      </c>
      <c r="O34" s="3">
        <v>-1516762047</v>
      </c>
      <c r="Q34" s="3">
        <v>0</v>
      </c>
      <c r="S34" s="3">
        <v>-1516762047</v>
      </c>
      <c r="U34" s="6">
        <v>-2.7900000000000001E-2</v>
      </c>
    </row>
    <row r="35" spans="1:21" ht="21" x14ac:dyDescent="0.55000000000000004">
      <c r="A35" s="2" t="s">
        <v>54</v>
      </c>
      <c r="C35" s="3">
        <v>0</v>
      </c>
      <c r="E35" s="3">
        <v>3771894892</v>
      </c>
      <c r="G35" s="3">
        <v>0</v>
      </c>
      <c r="I35" s="3">
        <v>3771894892</v>
      </c>
      <c r="K35" s="6">
        <v>2.6599999999999999E-2</v>
      </c>
      <c r="M35" s="3">
        <v>0</v>
      </c>
      <c r="O35" s="3">
        <v>-4225919275</v>
      </c>
      <c r="Q35" s="3">
        <v>0</v>
      </c>
      <c r="S35" s="3">
        <v>-4225919275</v>
      </c>
      <c r="U35" s="6">
        <v>-7.7600000000000002E-2</v>
      </c>
    </row>
    <row r="36" spans="1:21" ht="21" x14ac:dyDescent="0.55000000000000004">
      <c r="A36" s="2" t="s">
        <v>50</v>
      </c>
      <c r="C36" s="3">
        <v>0</v>
      </c>
      <c r="E36" s="3">
        <v>2863261620</v>
      </c>
      <c r="G36" s="3">
        <v>0</v>
      </c>
      <c r="I36" s="3">
        <v>2863261620</v>
      </c>
      <c r="K36" s="6">
        <v>2.0199999999999999E-2</v>
      </c>
      <c r="M36" s="3">
        <v>0</v>
      </c>
      <c r="O36" s="3">
        <v>-1155881340</v>
      </c>
      <c r="Q36" s="3">
        <v>0</v>
      </c>
      <c r="S36" s="3">
        <v>-1155881340</v>
      </c>
      <c r="U36" s="6">
        <v>-2.12E-2</v>
      </c>
    </row>
    <row r="37" spans="1:21" ht="21" x14ac:dyDescent="0.55000000000000004">
      <c r="A37" s="2" t="s">
        <v>27</v>
      </c>
      <c r="C37" s="3">
        <v>0</v>
      </c>
      <c r="E37" s="3">
        <v>4670046900</v>
      </c>
      <c r="G37" s="3">
        <v>0</v>
      </c>
      <c r="I37" s="3">
        <v>4670046900</v>
      </c>
      <c r="K37" s="6">
        <v>3.3000000000000002E-2</v>
      </c>
      <c r="M37" s="3">
        <v>0</v>
      </c>
      <c r="O37" s="3">
        <v>4181302337</v>
      </c>
      <c r="Q37" s="3">
        <v>0</v>
      </c>
      <c r="S37" s="3">
        <v>4181302337</v>
      </c>
      <c r="U37" s="6">
        <v>7.6799999999999993E-2</v>
      </c>
    </row>
    <row r="38" spans="1:21" ht="21" x14ac:dyDescent="0.55000000000000004">
      <c r="A38" s="2" t="s">
        <v>26</v>
      </c>
      <c r="C38" s="3">
        <v>0</v>
      </c>
      <c r="E38" s="3">
        <v>-100092882</v>
      </c>
      <c r="G38" s="3">
        <v>0</v>
      </c>
      <c r="I38" s="3">
        <v>-100092882</v>
      </c>
      <c r="K38" s="6">
        <v>-6.9999999999999999E-4</v>
      </c>
      <c r="M38" s="3">
        <v>0</v>
      </c>
      <c r="O38" s="3">
        <v>-60055729</v>
      </c>
      <c r="Q38" s="3">
        <v>0</v>
      </c>
      <c r="S38" s="3">
        <v>-60055729</v>
      </c>
      <c r="U38" s="6">
        <v>-1.1000000000000001E-3</v>
      </c>
    </row>
    <row r="39" spans="1:21" ht="21" x14ac:dyDescent="0.55000000000000004">
      <c r="A39" s="2" t="s">
        <v>24</v>
      </c>
      <c r="C39" s="3">
        <v>0</v>
      </c>
      <c r="E39" s="3">
        <v>2075142533</v>
      </c>
      <c r="G39" s="3">
        <v>0</v>
      </c>
      <c r="I39" s="3">
        <v>2075142533</v>
      </c>
      <c r="K39" s="6">
        <v>1.47E-2</v>
      </c>
      <c r="M39" s="3">
        <v>0</v>
      </c>
      <c r="O39" s="3">
        <v>1191063621</v>
      </c>
      <c r="Q39" s="3">
        <v>0</v>
      </c>
      <c r="S39" s="3">
        <v>1191063621</v>
      </c>
      <c r="U39" s="6">
        <v>2.1899999999999999E-2</v>
      </c>
    </row>
    <row r="40" spans="1:21" ht="21" x14ac:dyDescent="0.55000000000000004">
      <c r="A40" s="2" t="s">
        <v>48</v>
      </c>
      <c r="C40" s="3">
        <v>0</v>
      </c>
      <c r="E40" s="3">
        <v>715716000</v>
      </c>
      <c r="G40" s="3">
        <v>0</v>
      </c>
      <c r="I40" s="3">
        <v>715716000</v>
      </c>
      <c r="K40" s="6">
        <v>5.1000000000000004E-3</v>
      </c>
      <c r="M40" s="3">
        <v>0</v>
      </c>
      <c r="O40" s="3">
        <v>1967715658</v>
      </c>
      <c r="Q40" s="3">
        <v>0</v>
      </c>
      <c r="S40" s="3">
        <v>1967715658</v>
      </c>
      <c r="U40" s="6">
        <v>3.6200000000000003E-2</v>
      </c>
    </row>
    <row r="41" spans="1:21" ht="21" x14ac:dyDescent="0.55000000000000004">
      <c r="A41" s="2" t="s">
        <v>47</v>
      </c>
      <c r="C41" s="3">
        <v>0</v>
      </c>
      <c r="E41" s="3">
        <v>2057683500</v>
      </c>
      <c r="G41" s="3">
        <v>0</v>
      </c>
      <c r="I41" s="3">
        <v>2057683500</v>
      </c>
      <c r="K41" s="6">
        <v>1.4500000000000001E-2</v>
      </c>
      <c r="M41" s="3">
        <v>0</v>
      </c>
      <c r="O41" s="3">
        <v>-14612535000</v>
      </c>
      <c r="Q41" s="3">
        <v>0</v>
      </c>
      <c r="S41" s="3">
        <v>-14612535000</v>
      </c>
      <c r="U41" s="6">
        <v>-0.26850000000000002</v>
      </c>
    </row>
    <row r="42" spans="1:21" ht="21" x14ac:dyDescent="0.55000000000000004">
      <c r="A42" s="2" t="s">
        <v>31</v>
      </c>
      <c r="C42" s="3">
        <v>0</v>
      </c>
      <c r="E42" s="3">
        <v>2815149600</v>
      </c>
      <c r="G42" s="3">
        <v>0</v>
      </c>
      <c r="I42" s="3">
        <v>2815149600</v>
      </c>
      <c r="K42" s="6">
        <v>1.9900000000000001E-2</v>
      </c>
      <c r="M42" s="3">
        <v>0</v>
      </c>
      <c r="O42" s="3">
        <v>1581732360</v>
      </c>
      <c r="Q42" s="3">
        <v>0</v>
      </c>
      <c r="S42" s="3">
        <v>1581732360</v>
      </c>
      <c r="U42" s="6">
        <v>2.9100000000000001E-2</v>
      </c>
    </row>
    <row r="43" spans="1:21" ht="21" x14ac:dyDescent="0.55000000000000004">
      <c r="A43" s="2" t="s">
        <v>37</v>
      </c>
      <c r="C43" s="3">
        <v>0</v>
      </c>
      <c r="E43" s="3">
        <v>302250054</v>
      </c>
      <c r="G43" s="3">
        <v>0</v>
      </c>
      <c r="I43" s="3">
        <v>302250054</v>
      </c>
      <c r="K43" s="6">
        <v>2.0999999999999999E-3</v>
      </c>
      <c r="M43" s="3">
        <v>0</v>
      </c>
      <c r="O43" s="3">
        <v>-1984044201</v>
      </c>
      <c r="Q43" s="3">
        <v>0</v>
      </c>
      <c r="S43" s="3">
        <v>-1984044201</v>
      </c>
      <c r="U43" s="6">
        <v>-3.6499999999999998E-2</v>
      </c>
    </row>
    <row r="44" spans="1:21" ht="21" x14ac:dyDescent="0.55000000000000004">
      <c r="A44" s="2" t="s">
        <v>46</v>
      </c>
      <c r="C44" s="3">
        <v>0</v>
      </c>
      <c r="E44" s="3">
        <v>498182472</v>
      </c>
      <c r="G44" s="3">
        <v>0</v>
      </c>
      <c r="I44" s="3">
        <v>498182472</v>
      </c>
      <c r="K44" s="6">
        <v>3.5000000000000001E-3</v>
      </c>
      <c r="M44" s="3">
        <v>0</v>
      </c>
      <c r="O44" s="3">
        <v>116544505</v>
      </c>
      <c r="Q44" s="3">
        <v>0</v>
      </c>
      <c r="S44" s="3">
        <v>116544505</v>
      </c>
      <c r="U44" s="6">
        <v>2.0999999999999999E-3</v>
      </c>
    </row>
    <row r="45" spans="1:21" ht="21" x14ac:dyDescent="0.55000000000000004">
      <c r="A45" s="2" t="s">
        <v>56</v>
      </c>
      <c r="C45" s="3">
        <v>0</v>
      </c>
      <c r="E45" s="3">
        <v>3151138500</v>
      </c>
      <c r="G45" s="3">
        <v>0</v>
      </c>
      <c r="I45" s="3">
        <v>3151138500</v>
      </c>
      <c r="K45" s="6">
        <v>2.23E-2</v>
      </c>
      <c r="M45" s="3">
        <v>0</v>
      </c>
      <c r="O45" s="3">
        <v>387679500</v>
      </c>
      <c r="Q45" s="3">
        <v>0</v>
      </c>
      <c r="S45" s="3">
        <v>387679500</v>
      </c>
      <c r="U45" s="6">
        <v>7.1000000000000004E-3</v>
      </c>
    </row>
    <row r="46" spans="1:21" ht="21" x14ac:dyDescent="0.55000000000000004">
      <c r="A46" s="2" t="s">
        <v>55</v>
      </c>
      <c r="C46" s="3">
        <v>0</v>
      </c>
      <c r="E46" s="3">
        <v>129226500</v>
      </c>
      <c r="G46" s="3">
        <v>0</v>
      </c>
      <c r="I46" s="3">
        <v>129226500</v>
      </c>
      <c r="K46" s="6">
        <v>8.9999999999999998E-4</v>
      </c>
      <c r="M46" s="3">
        <v>0</v>
      </c>
      <c r="O46" s="3">
        <v>-646132500</v>
      </c>
      <c r="Q46" s="3">
        <v>0</v>
      </c>
      <c r="S46" s="3">
        <v>-646132500</v>
      </c>
      <c r="U46" s="6">
        <v>-1.1900000000000001E-2</v>
      </c>
    </row>
    <row r="47" spans="1:21" ht="21" x14ac:dyDescent="0.55000000000000004">
      <c r="A47" s="2" t="s">
        <v>29</v>
      </c>
      <c r="C47" s="3">
        <v>0</v>
      </c>
      <c r="E47" s="3">
        <v>668234416</v>
      </c>
      <c r="G47" s="3">
        <v>0</v>
      </c>
      <c r="I47" s="3">
        <v>668234416</v>
      </c>
      <c r="K47" s="6">
        <v>4.7000000000000002E-3</v>
      </c>
      <c r="M47" s="3">
        <v>0</v>
      </c>
      <c r="O47" s="3">
        <v>-1682107323</v>
      </c>
      <c r="Q47" s="3">
        <v>0</v>
      </c>
      <c r="S47" s="3">
        <v>-1682107323</v>
      </c>
      <c r="U47" s="6">
        <v>-3.09E-2</v>
      </c>
    </row>
    <row r="48" spans="1:21" ht="21" x14ac:dyDescent="0.55000000000000004">
      <c r="A48" s="2" t="s">
        <v>17</v>
      </c>
      <c r="C48" s="3">
        <v>0</v>
      </c>
      <c r="E48" s="3">
        <v>2088403000</v>
      </c>
      <c r="G48" s="3">
        <v>0</v>
      </c>
      <c r="I48" s="3">
        <v>2088403000</v>
      </c>
      <c r="K48" s="6">
        <v>1.47E-2</v>
      </c>
      <c r="M48" s="3">
        <v>0</v>
      </c>
      <c r="O48" s="3">
        <v>4494243256</v>
      </c>
      <c r="Q48" s="3">
        <v>0</v>
      </c>
      <c r="S48" s="3">
        <v>4494243256</v>
      </c>
      <c r="U48" s="6">
        <v>8.2600000000000007E-2</v>
      </c>
    </row>
    <row r="49" spans="1:21" ht="21" x14ac:dyDescent="0.55000000000000004">
      <c r="A49" s="2" t="s">
        <v>41</v>
      </c>
      <c r="C49" s="3">
        <v>0</v>
      </c>
      <c r="E49" s="3">
        <v>8195544630</v>
      </c>
      <c r="G49" s="3">
        <v>0</v>
      </c>
      <c r="I49" s="3">
        <v>8195544630</v>
      </c>
      <c r="K49" s="6">
        <v>5.79E-2</v>
      </c>
      <c r="M49" s="3">
        <v>0</v>
      </c>
      <c r="O49" s="3">
        <v>461361240</v>
      </c>
      <c r="Q49" s="3">
        <v>0</v>
      </c>
      <c r="S49" s="3">
        <v>461361240</v>
      </c>
      <c r="U49" s="6">
        <v>8.5000000000000006E-3</v>
      </c>
    </row>
    <row r="50" spans="1:21" ht="21" x14ac:dyDescent="0.55000000000000004">
      <c r="A50" s="2" t="s">
        <v>51</v>
      </c>
      <c r="C50" s="3">
        <v>0</v>
      </c>
      <c r="E50" s="3">
        <v>6940031717</v>
      </c>
      <c r="G50" s="3">
        <v>0</v>
      </c>
      <c r="I50" s="3">
        <v>6940031717</v>
      </c>
      <c r="K50" s="6">
        <v>4.9000000000000002E-2</v>
      </c>
      <c r="M50" s="3">
        <v>0</v>
      </c>
      <c r="O50" s="3">
        <v>725756835</v>
      </c>
      <c r="Q50" s="3">
        <v>0</v>
      </c>
      <c r="S50" s="3">
        <v>725756835</v>
      </c>
      <c r="U50" s="6">
        <v>1.3299999999999999E-2</v>
      </c>
    </row>
    <row r="51" spans="1:21" ht="21" x14ac:dyDescent="0.55000000000000004">
      <c r="A51" s="2" t="s">
        <v>39</v>
      </c>
      <c r="C51" s="3">
        <v>0</v>
      </c>
      <c r="E51" s="3">
        <v>2544768000</v>
      </c>
      <c r="G51" s="3">
        <v>0</v>
      </c>
      <c r="I51" s="3">
        <v>2544768000</v>
      </c>
      <c r="K51" s="6">
        <v>1.7999999999999999E-2</v>
      </c>
      <c r="M51" s="3">
        <v>0</v>
      </c>
      <c r="O51" s="3">
        <v>-890668800</v>
      </c>
      <c r="Q51" s="3">
        <v>0</v>
      </c>
      <c r="S51" s="3">
        <v>-890668800</v>
      </c>
      <c r="U51" s="6">
        <v>-1.6400000000000001E-2</v>
      </c>
    </row>
    <row r="52" spans="1:21" ht="21" x14ac:dyDescent="0.55000000000000004">
      <c r="A52" s="2" t="s">
        <v>35</v>
      </c>
      <c r="C52" s="3">
        <v>0</v>
      </c>
      <c r="E52" s="3">
        <v>3851446725</v>
      </c>
      <c r="G52" s="3">
        <v>0</v>
      </c>
      <c r="I52" s="3">
        <v>3851446725</v>
      </c>
      <c r="K52" s="6">
        <v>2.7199999999999998E-2</v>
      </c>
      <c r="M52" s="3">
        <v>0</v>
      </c>
      <c r="O52" s="3">
        <v>-2335023450</v>
      </c>
      <c r="Q52" s="3">
        <v>0</v>
      </c>
      <c r="S52" s="3">
        <v>-2335023450</v>
      </c>
      <c r="U52" s="6">
        <v>-4.2900000000000001E-2</v>
      </c>
    </row>
    <row r="53" spans="1:21" ht="21" x14ac:dyDescent="0.55000000000000004">
      <c r="A53" s="2" t="s">
        <v>21</v>
      </c>
      <c r="C53" s="3">
        <v>0</v>
      </c>
      <c r="E53" s="3">
        <v>13712676039</v>
      </c>
      <c r="G53" s="3">
        <v>0</v>
      </c>
      <c r="I53" s="3">
        <v>13712676039</v>
      </c>
      <c r="K53" s="6">
        <v>9.6799999999999997E-2</v>
      </c>
      <c r="M53" s="3">
        <v>0</v>
      </c>
      <c r="O53" s="3">
        <v>25290661085</v>
      </c>
      <c r="Q53" s="3">
        <v>0</v>
      </c>
      <c r="S53" s="3">
        <v>25290661085</v>
      </c>
      <c r="U53" s="6">
        <v>0.4647</v>
      </c>
    </row>
    <row r="54" spans="1:21" ht="21" x14ac:dyDescent="0.55000000000000004">
      <c r="A54" s="2" t="s">
        <v>57</v>
      </c>
      <c r="C54" s="3">
        <v>0</v>
      </c>
      <c r="E54" s="3">
        <v>16105566465</v>
      </c>
      <c r="G54" s="3">
        <v>0</v>
      </c>
      <c r="I54" s="3">
        <v>16105566465</v>
      </c>
      <c r="K54" s="6">
        <v>0.1137</v>
      </c>
      <c r="M54" s="3">
        <v>0</v>
      </c>
      <c r="O54" s="3">
        <v>19836188281</v>
      </c>
      <c r="Q54" s="3">
        <v>0</v>
      </c>
      <c r="S54" s="3">
        <v>19836188281</v>
      </c>
      <c r="U54" s="6">
        <v>0.36449999999999999</v>
      </c>
    </row>
    <row r="55" spans="1:21" ht="21" x14ac:dyDescent="0.55000000000000004">
      <c r="A55" s="2" t="s">
        <v>16</v>
      </c>
      <c r="C55" s="3">
        <v>0</v>
      </c>
      <c r="E55" s="3">
        <v>2833042500</v>
      </c>
      <c r="G55" s="3">
        <v>0</v>
      </c>
      <c r="I55" s="3">
        <v>2833042500</v>
      </c>
      <c r="K55" s="6">
        <v>0.02</v>
      </c>
      <c r="M55" s="3">
        <v>0</v>
      </c>
      <c r="O55" s="3">
        <v>4461296400</v>
      </c>
      <c r="Q55" s="3">
        <v>0</v>
      </c>
      <c r="S55" s="3">
        <v>4461296400</v>
      </c>
      <c r="U55" s="6">
        <v>8.2000000000000003E-2</v>
      </c>
    </row>
    <row r="56" spans="1:21" ht="21" x14ac:dyDescent="0.55000000000000004">
      <c r="A56" s="2" t="s">
        <v>45</v>
      </c>
      <c r="C56" s="3">
        <v>0</v>
      </c>
      <c r="E56" s="3">
        <v>1849729936</v>
      </c>
      <c r="G56" s="3">
        <v>0</v>
      </c>
      <c r="I56" s="3">
        <v>1849729936</v>
      </c>
      <c r="K56" s="6">
        <v>1.3100000000000001E-2</v>
      </c>
      <c r="M56" s="3">
        <v>0</v>
      </c>
      <c r="O56" s="3">
        <v>7336885936</v>
      </c>
      <c r="Q56" s="3">
        <v>0</v>
      </c>
      <c r="S56" s="3">
        <v>7336885936</v>
      </c>
      <c r="U56" s="6">
        <v>0.1348</v>
      </c>
    </row>
    <row r="57" spans="1:21" ht="21" x14ac:dyDescent="0.55000000000000004">
      <c r="A57" s="2" t="s">
        <v>38</v>
      </c>
      <c r="C57" s="3">
        <v>0</v>
      </c>
      <c r="E57" s="3">
        <v>3507008400</v>
      </c>
      <c r="G57" s="3">
        <v>0</v>
      </c>
      <c r="I57" s="3">
        <v>3507008400</v>
      </c>
      <c r="K57" s="6">
        <v>2.4799999999999999E-2</v>
      </c>
      <c r="M57" s="3">
        <v>0</v>
      </c>
      <c r="O57" s="3">
        <v>-5135262300</v>
      </c>
      <c r="Q57" s="3">
        <v>0</v>
      </c>
      <c r="S57" s="3">
        <v>-5135262300</v>
      </c>
      <c r="U57" s="6">
        <v>-9.4399999999999998E-2</v>
      </c>
    </row>
    <row r="58" spans="1:21" ht="21" x14ac:dyDescent="0.55000000000000004">
      <c r="A58" s="2" t="s">
        <v>60</v>
      </c>
      <c r="C58" s="3">
        <v>0</v>
      </c>
      <c r="E58" s="3">
        <v>-28558348</v>
      </c>
      <c r="G58" s="3">
        <v>0</v>
      </c>
      <c r="I58" s="3">
        <v>-28558348</v>
      </c>
      <c r="K58" s="6">
        <v>-2.0000000000000001E-4</v>
      </c>
      <c r="M58" s="3">
        <v>0</v>
      </c>
      <c r="O58" s="3">
        <v>-28558348</v>
      </c>
      <c r="Q58" s="3">
        <v>0</v>
      </c>
      <c r="S58" s="3">
        <v>-28558348</v>
      </c>
      <c r="U58" s="6">
        <v>-5.0000000000000001E-4</v>
      </c>
    </row>
    <row r="59" spans="1:21" ht="21" x14ac:dyDescent="0.55000000000000004">
      <c r="A59" s="2" t="s">
        <v>114</v>
      </c>
      <c r="C59" s="3">
        <v>0</v>
      </c>
      <c r="E59" s="3">
        <v>0</v>
      </c>
      <c r="G59" s="3">
        <v>0</v>
      </c>
      <c r="I59" s="3">
        <v>0</v>
      </c>
      <c r="K59" s="6">
        <v>0</v>
      </c>
      <c r="M59" s="3">
        <v>0</v>
      </c>
      <c r="O59" s="3">
        <v>0</v>
      </c>
      <c r="Q59" s="3">
        <v>0</v>
      </c>
      <c r="S59" s="3">
        <v>0</v>
      </c>
      <c r="U59" s="6">
        <v>0</v>
      </c>
    </row>
    <row r="60" spans="1:21" ht="19.5" thickBot="1" x14ac:dyDescent="0.5">
      <c r="C60" s="5">
        <f>SUM(C8:C59)</f>
        <v>29186492221</v>
      </c>
      <c r="E60" s="5">
        <f>SUM(E8:E59)</f>
        <v>119202431261</v>
      </c>
      <c r="G60" s="5">
        <f>SUM(G8:G59)</f>
        <v>-6981954449</v>
      </c>
      <c r="I60" s="5">
        <f>SUM(I8:I59)</f>
        <v>141406969033</v>
      </c>
      <c r="K60" s="7">
        <f>SUM(K8:K59)</f>
        <v>0.99850000000000005</v>
      </c>
      <c r="M60" s="5">
        <f>SUM(M8:M59)</f>
        <v>37962076325</v>
      </c>
      <c r="O60" s="5">
        <f>SUM(O8:O59)</f>
        <v>-1517133839</v>
      </c>
      <c r="Q60" s="5">
        <f>SUM(Q8:Q59)</f>
        <v>15470937009</v>
      </c>
      <c r="S60" s="5">
        <f>SUM(S8:S59)</f>
        <v>51915879495</v>
      </c>
      <c r="U60" s="7">
        <f>SUM(U8:U59)</f>
        <v>0.95389999999999975</v>
      </c>
    </row>
    <row r="61" spans="1:21" ht="19.5" thickTop="1" x14ac:dyDescent="0.45"/>
    <row r="62" spans="1:21" x14ac:dyDescent="0.45">
      <c r="G62" s="3"/>
      <c r="S62" s="3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13"/>
  <sheetViews>
    <sheetView rightToLeft="1" view="pageBreakPreview" zoomScaleNormal="100" zoomScaleSheetLayoutView="100" workbookViewId="0">
      <selection activeCell="E16" sqref="E16"/>
    </sheetView>
  </sheetViews>
  <sheetFormatPr defaultRowHeight="18.75" x14ac:dyDescent="0.45"/>
  <cols>
    <col min="1" max="1" width="18.57031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8" width="1" style="1" customWidth="1"/>
    <col min="9" max="16384" width="9.140625" style="1"/>
  </cols>
  <sheetData>
    <row r="2" spans="1:8" ht="30" x14ac:dyDescent="0.45">
      <c r="A2" s="13" t="s">
        <v>0</v>
      </c>
      <c r="B2" s="13"/>
      <c r="C2" s="13"/>
      <c r="D2" s="13"/>
      <c r="E2" s="13"/>
      <c r="F2" s="13"/>
      <c r="G2" s="13"/>
      <c r="H2" s="13"/>
    </row>
    <row r="3" spans="1:8" ht="30" x14ac:dyDescent="0.45">
      <c r="A3" s="13" t="s">
        <v>90</v>
      </c>
      <c r="B3" s="13"/>
      <c r="C3" s="13"/>
      <c r="D3" s="13"/>
      <c r="E3" s="13"/>
      <c r="F3" s="13"/>
      <c r="G3" s="13"/>
      <c r="H3" s="13"/>
    </row>
    <row r="4" spans="1:8" ht="30" x14ac:dyDescent="0.45">
      <c r="A4" s="13" t="s">
        <v>2</v>
      </c>
      <c r="B4" s="13"/>
      <c r="C4" s="13"/>
      <c r="D4" s="13"/>
      <c r="E4" s="13"/>
      <c r="F4" s="13"/>
      <c r="G4" s="13"/>
      <c r="H4" s="13"/>
    </row>
    <row r="6" spans="1:8" ht="30" x14ac:dyDescent="0.45">
      <c r="A6" s="12" t="s">
        <v>128</v>
      </c>
      <c r="B6" s="12" t="s">
        <v>128</v>
      </c>
      <c r="C6" s="12" t="s">
        <v>128</v>
      </c>
      <c r="E6" s="12" t="s">
        <v>92</v>
      </c>
      <c r="F6" s="12" t="s">
        <v>92</v>
      </c>
      <c r="G6" s="12" t="s">
        <v>93</v>
      </c>
      <c r="H6" s="12" t="s">
        <v>93</v>
      </c>
    </row>
    <row r="7" spans="1:8" ht="30" x14ac:dyDescent="0.45">
      <c r="A7" s="12" t="s">
        <v>129</v>
      </c>
      <c r="C7" s="12" t="s">
        <v>65</v>
      </c>
      <c r="E7" s="12" t="s">
        <v>130</v>
      </c>
      <c r="G7" s="12" t="s">
        <v>130</v>
      </c>
    </row>
    <row r="8" spans="1:8" ht="21" x14ac:dyDescent="0.55000000000000004">
      <c r="A8" s="2" t="s">
        <v>71</v>
      </c>
      <c r="C8" s="8">
        <v>279927370</v>
      </c>
      <c r="E8" s="3">
        <v>89644903</v>
      </c>
      <c r="G8" s="3">
        <v>155530508</v>
      </c>
    </row>
    <row r="9" spans="1:8" ht="21" x14ac:dyDescent="0.55000000000000004">
      <c r="A9" s="2" t="s">
        <v>74</v>
      </c>
      <c r="C9" s="1" t="s">
        <v>75</v>
      </c>
      <c r="E9" s="3">
        <v>587021</v>
      </c>
      <c r="G9" s="3">
        <v>1802951</v>
      </c>
    </row>
    <row r="10" spans="1:8" ht="21" x14ac:dyDescent="0.55000000000000004">
      <c r="A10" s="2" t="s">
        <v>77</v>
      </c>
      <c r="C10" s="1" t="s">
        <v>78</v>
      </c>
      <c r="E10" s="3">
        <v>28414</v>
      </c>
      <c r="G10" s="3">
        <v>86435</v>
      </c>
    </row>
    <row r="11" spans="1:8" ht="21" x14ac:dyDescent="0.55000000000000004">
      <c r="A11" s="2" t="s">
        <v>80</v>
      </c>
      <c r="C11" s="1" t="s">
        <v>81</v>
      </c>
      <c r="E11" s="3">
        <v>17369131</v>
      </c>
      <c r="G11" s="3">
        <v>40509718</v>
      </c>
    </row>
    <row r="12" spans="1:8" ht="19.5" thickBot="1" x14ac:dyDescent="0.5">
      <c r="E12" s="5">
        <f>SUM(E8:E11)</f>
        <v>107629469</v>
      </c>
      <c r="G12" s="5">
        <f>SUM(G8:G11)</f>
        <v>197929612</v>
      </c>
    </row>
    <row r="13" spans="1:8" ht="19.5" thickTop="1" x14ac:dyDescent="0.45"/>
  </sheetData>
  <mergeCells count="10">
    <mergeCell ref="A4:H4"/>
    <mergeCell ref="A3:H3"/>
    <mergeCell ref="A2:H2"/>
    <mergeCell ref="G7"/>
    <mergeCell ref="G6:H6"/>
    <mergeCell ref="A7"/>
    <mergeCell ref="C7"/>
    <mergeCell ref="A6:C6"/>
    <mergeCell ref="E7"/>
    <mergeCell ref="E6:F6"/>
  </mergeCells>
  <pageMargins left="0.7" right="0.7" top="0.75" bottom="0.75" header="0.3" footer="0.3"/>
  <pageSetup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H12" sqref="H12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3" t="s">
        <v>0</v>
      </c>
      <c r="B2" s="13"/>
      <c r="C2" s="13"/>
      <c r="D2" s="13"/>
      <c r="E2" s="13"/>
    </row>
    <row r="3" spans="1:5" ht="30" x14ac:dyDescent="0.45">
      <c r="A3" s="13" t="s">
        <v>90</v>
      </c>
      <c r="B3" s="13"/>
      <c r="C3" s="13"/>
      <c r="D3" s="13"/>
      <c r="E3" s="13"/>
    </row>
    <row r="4" spans="1:5" ht="30" x14ac:dyDescent="0.45">
      <c r="A4" s="13" t="s">
        <v>2</v>
      </c>
      <c r="B4" s="13"/>
      <c r="C4" s="13"/>
      <c r="D4" s="13"/>
      <c r="E4" s="13"/>
    </row>
    <row r="6" spans="1:5" ht="30" x14ac:dyDescent="0.45">
      <c r="A6" s="11" t="s">
        <v>131</v>
      </c>
      <c r="C6" s="12" t="s">
        <v>92</v>
      </c>
      <c r="E6" s="12" t="s">
        <v>6</v>
      </c>
    </row>
    <row r="7" spans="1:5" ht="30" x14ac:dyDescent="0.65">
      <c r="A7" s="12" t="s">
        <v>131</v>
      </c>
      <c r="C7" s="16" t="s">
        <v>68</v>
      </c>
      <c r="D7" s="4"/>
      <c r="E7" s="16" t="s">
        <v>68</v>
      </c>
    </row>
    <row r="8" spans="1:5" ht="21" x14ac:dyDescent="0.55000000000000004">
      <c r="A8" s="2" t="s">
        <v>131</v>
      </c>
      <c r="C8" s="3">
        <v>190715787</v>
      </c>
      <c r="E8" s="3">
        <v>771854947</v>
      </c>
    </row>
    <row r="9" spans="1:5" ht="21" x14ac:dyDescent="0.55000000000000004">
      <c r="A9" s="2" t="s">
        <v>132</v>
      </c>
      <c r="C9" s="3">
        <v>0</v>
      </c>
      <c r="E9" s="3">
        <v>19240</v>
      </c>
    </row>
    <row r="10" spans="1:5" ht="21" x14ac:dyDescent="0.55000000000000004">
      <c r="A10" s="2" t="s">
        <v>133</v>
      </c>
      <c r="C10" s="3">
        <v>6471197</v>
      </c>
      <c r="E10" s="3">
        <v>29825291</v>
      </c>
    </row>
    <row r="11" spans="1:5" ht="21.75" thickBot="1" x14ac:dyDescent="0.6">
      <c r="A11" s="2" t="s">
        <v>99</v>
      </c>
      <c r="C11" s="5">
        <f>SUM(C8:C10)</f>
        <v>197186984</v>
      </c>
      <c r="E11" s="5">
        <f>SUM(E8:E10)</f>
        <v>801699478</v>
      </c>
    </row>
    <row r="12" spans="1:5" ht="19.5" thickTop="1" x14ac:dyDescent="0.45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2022-03-26T09:51:53Z</dcterms:created>
  <dcterms:modified xsi:type="dcterms:W3CDTF">2022-03-27T06:10:55Z</dcterms:modified>
</cp:coreProperties>
</file>