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13_ncr:1_{F7A9D6A2-5DB6-47B8-A419-2A3A5F10C958}" xr6:coauthVersionLast="45" xr6:coauthVersionMax="45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سود اوراق بهادار و سپرده بانکی" sheetId="7" r:id="rId2"/>
    <sheet name="سپرده" sheetId="6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0" i="11" l="1"/>
  <c r="G52" i="9"/>
  <c r="E45" i="9"/>
  <c r="O46" i="9"/>
  <c r="M46" i="9"/>
  <c r="I52" i="9"/>
  <c r="Q46" i="9"/>
  <c r="O15" i="8"/>
  <c r="G52" i="1"/>
  <c r="E52" i="1"/>
  <c r="W55" i="1"/>
  <c r="U55" i="1"/>
  <c r="K40" i="10" l="1"/>
  <c r="Q40" i="10"/>
  <c r="O40" i="10"/>
  <c r="M40" i="10"/>
  <c r="I40" i="10"/>
  <c r="G40" i="10"/>
  <c r="E40" i="10"/>
  <c r="C40" i="10"/>
  <c r="E12" i="13" l="1"/>
  <c r="G12" i="13"/>
  <c r="C61" i="11"/>
  <c r="E61" i="11"/>
  <c r="G61" i="11"/>
  <c r="I61" i="11"/>
  <c r="M61" i="11"/>
  <c r="O61" i="11"/>
  <c r="Q61" i="11"/>
  <c r="S61" i="11"/>
  <c r="C53" i="9"/>
  <c r="E53" i="9"/>
  <c r="G53" i="9"/>
  <c r="I53" i="9"/>
  <c r="K53" i="9"/>
  <c r="M53" i="9"/>
  <c r="O53" i="9"/>
  <c r="Q53" i="9"/>
  <c r="I16" i="8"/>
  <c r="K16" i="8"/>
  <c r="M16" i="8"/>
  <c r="O16" i="8"/>
  <c r="Q16" i="8"/>
  <c r="S16" i="8"/>
  <c r="G12" i="7"/>
  <c r="I12" i="7"/>
  <c r="K12" i="7"/>
  <c r="M12" i="7"/>
  <c r="O12" i="7"/>
  <c r="Q12" i="7"/>
  <c r="K15" i="6"/>
  <c r="M15" i="6"/>
  <c r="O15" i="6"/>
  <c r="Q15" i="6"/>
  <c r="C56" i="1"/>
  <c r="E56" i="1"/>
  <c r="G56" i="1"/>
  <c r="I56" i="1"/>
  <c r="K56" i="1"/>
  <c r="M56" i="1"/>
  <c r="O56" i="1"/>
  <c r="Q56" i="1"/>
  <c r="S56" i="1"/>
  <c r="U56" i="1"/>
  <c r="W56" i="1"/>
</calcChain>
</file>

<file path=xl/sharedStrings.xml><?xml version="1.0" encoding="utf-8"?>
<sst xmlns="http://schemas.openxmlformats.org/spreadsheetml/2006/main" count="490" uniqueCount="142">
  <si>
    <t>صندوق سرمایه‌گذاری سهام بزرگ کاردان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</si>
  <si>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</si>
  <si>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</si>
  <si>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</si>
  <si>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</si>
  <si>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</si>
  <si>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</si>
  <si>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</si>
  <si>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</si>
  <si>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</si>
  <si>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</si>
  <si>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</si>
  <si>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</si>
  <si>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</si>
  <si>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</si>
  <si>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</si>
  <si>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 ملت</t>
  </si>
  <si>
    <t>بانک‌اقتصادنوین‌</t>
  </si>
  <si>
    <t>بیمه اتکایی آوای پارس70%تادیه</t>
  </si>
  <si>
    <t>بیمه اتکایی تهران رواک50%تادیه</t>
  </si>
  <si>
    <t>بیمه تجارت نو</t>
  </si>
  <si>
    <t>پالایش نفت تبریز</t>
  </si>
  <si>
    <t>پتروشیمی غدیر</t>
  </si>
  <si>
    <t>پلیمر آریا ساسول</t>
  </si>
  <si>
    <t>تامین سرمایه بانک ملت</t>
  </si>
  <si>
    <t>تامین سرمایه خلیج فارس</t>
  </si>
  <si>
    <t>تامین سرمایه لوتوس پارسیان</t>
  </si>
  <si>
    <t>توسعه حمل و نقل ریلی پارسیان</t>
  </si>
  <si>
    <t>توسعه خدمات دریایی وبندری سینا</t>
  </si>
  <si>
    <t>توسعه سامانه ی نرم افزاری نگین</t>
  </si>
  <si>
    <t>توسعه‌ صنایع‌ بهشهر(هلدینگ</t>
  </si>
  <si>
    <t>تولید و توسعه سرب روی ایرانیان</t>
  </si>
  <si>
    <t>تولیدات پتروشیمی قائد بصیر</t>
  </si>
  <si>
    <t>ح . پدیده شیمی قرن</t>
  </si>
  <si>
    <t>داروسازی‌ اکسیر</t>
  </si>
  <si>
    <t>داروسازی‌ سینا</t>
  </si>
  <si>
    <t>ریل پرداز نو آفرین</t>
  </si>
  <si>
    <t>س. نفت و گاز و پتروشیمی تأمین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</si>
  <si>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</si>
  <si>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</si>
  <si>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</si>
  <si>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</si>
  <si>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سیمان‌مازندران‌</t>
  </si>
  <si>
    <t>شرکت کی بی سی</t>
  </si>
  <si>
    <t>صنایع پتروشیمی خلیج فارس</t>
  </si>
  <si>
    <t>صنایع شیمیایی کیمیاگران امروز</t>
  </si>
  <si>
    <t>صنعت غذایی کورش</t>
  </si>
  <si>
    <t>صنعتی و معدنی شمال شرق شاهرود</t>
  </si>
  <si>
    <t>فولاد مبارکه اصفهان</t>
  </si>
  <si>
    <t>گ.س.وت.ص.پتروشیمی خلیج فارس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</si>
  <si>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</si>
  <si>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</si>
  <si>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</si>
  <si>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</si>
  <si>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</si>
  <si>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مس‌ شهیدباهنر</t>
  </si>
  <si>
    <t>معدنی‌وصنعتی‌چادرملو</t>
  </si>
  <si>
    <t>ملی‌ صنایع‌ مس‌ ایران‌</t>
  </si>
  <si>
    <t>کویر تایر</t>
  </si>
  <si>
    <t>تامین سرمایه نوین</t>
  </si>
  <si>
    <t>بیمه  ما</t>
  </si>
  <si>
    <t>بیمه البرز</t>
  </si>
  <si>
    <t/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</si>
  <si>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</si>
  <si>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</si>
  <si>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</si>
  <si>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</si>
  <si>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</si>
  <si>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</si>
  <si>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</si>
  <si>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</si>
  <si>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</si>
  <si>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</si>
  <si>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</si>
  <si>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</si>
  <si>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</si>
  <si>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</si>
  <si>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</si>
  <si>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</si>
  <si>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</si>
  <si>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</si>
  <si>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</si>
  <si>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</si>
  <si>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</si>
  <si>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</si>
  <si>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</si>
  <si>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</si>
  <si>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</si>
  <si>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</si>
  <si>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</si>
  <si>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</si>
  <si>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</si>
  <si>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</si>
  <si>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</si>
  <si>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</si>
  <si>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</si>
  <si>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</si>
  <si>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</si>
  <si>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</si>
  <si>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</si>
  <si>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</si>
  <si>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</si>
  <si>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</si>
  <si>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</si>
  <si>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</si>
  <si>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</si>
  <si>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</si>
  <si>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1401/01/24</t>
  </si>
  <si>
    <t>1400/12/23</t>
  </si>
  <si>
    <t>1400/12/24</t>
  </si>
  <si>
    <t>1400/10/29</t>
  </si>
  <si>
    <t>1400/12/11</t>
  </si>
  <si>
    <t>1401/01/30</t>
  </si>
  <si>
    <t>1400/11/09</t>
  </si>
  <si>
    <t>بهای فروش</t>
  </si>
  <si>
    <t>ارزش دفتری</t>
  </si>
  <si>
    <t>سود و زیان ناشی از تغییر قیمت</t>
  </si>
  <si>
    <t>ح . مس‌ شهیدباهنر</t>
  </si>
  <si>
    <t>سود و زیان ناشی از فروش</t>
  </si>
  <si>
    <t>تولید برق عسلویه  مپنا</t>
  </si>
  <si>
    <t>بیمه اتکایی ایرانیان</t>
  </si>
  <si>
    <t>ح.تجلی توسعه معادن و فلزات</t>
  </si>
  <si>
    <t>تجلی توسعه معادن و فلزات</t>
  </si>
  <si>
    <t>ح. کویر تایر</t>
  </si>
  <si>
    <t>ح. شرکت کی بی سی</t>
  </si>
  <si>
    <t>شیمی‌ داروئی‌ داروپخش‌</t>
  </si>
  <si>
    <t>سرمایه‌گذاری‌ سپه‌</t>
  </si>
  <si>
    <t>ح.سرمایه گذاری صندوق بازنشستگی</t>
  </si>
  <si>
    <t>ح . تامین سرمایه بانک ملت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</si>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</sst>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8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sz val="16"/>
      <name val="B Nazanin"/>
      <charset val="178"/>
    </font>
    <font>
      <b/>
      <sz val="17.5"/>
      <color rgb="FF000000"/>
      <name val="B Nazanin"/>
      <charset val="178"/>
    </font>
    <font>
      <sz val="17.5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4" fillId="0" borderId="0" xfId="0" applyFont="1"/>
    <xf numFmtId="10" fontId="4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0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/>
    <xf numFmtId="164" fontId="1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9"/>
  <sheetViews>
    <sheetView rightToLeft="1" tabSelected="1" view="pageBreakPreview" zoomScale="70" zoomScaleNormal="85" zoomScaleSheetLayoutView="70" workbookViewId="0">
      <selection activeCell="C56" sqref="C56"/>
    </sheetView>
  </sheetViews>
  <sheetFormatPr defaultRowHeight="18.75" x14ac:dyDescent="0.45"/>
  <cols>
    <col min="1" max="1" width="31" style="1" customWidth="1"/>
    <col min="2" max="2" width="1" style="1" customWidth="1"/>
    <col min="3" max="3" width="19.42578125" style="1" bestFit="1" customWidth="1"/>
    <col min="4" max="4" width="1" style="1" customWidth="1"/>
    <col min="5" max="5" width="28" style="1" bestFit="1" customWidth="1"/>
    <col min="6" max="6" width="1" style="1" customWidth="1"/>
    <col min="7" max="7" width="28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6.14062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6.140625" style="1" bestFit="1" customWidth="1"/>
    <col min="16" max="16" width="1" style="1" customWidth="1"/>
    <col min="17" max="17" width="19.42578125" style="1" bestFit="1" customWidth="1"/>
    <col min="18" max="18" width="1" style="1" customWidth="1"/>
    <col min="19" max="19" width="14.7109375" style="1" bestFit="1" customWidth="1"/>
    <col min="20" max="20" width="1" style="1" customWidth="1"/>
    <col min="21" max="21" width="28" style="1" bestFit="1" customWidth="1"/>
    <col min="22" max="22" width="1" style="1" customWidth="1"/>
    <col min="23" max="23" width="28" style="1" bestFit="1" customWidth="1"/>
    <col min="24" max="24" width="1" style="1" customWidth="1"/>
    <col min="25" max="25" width="24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30" x14ac:dyDescent="0.45">
      <c r="A6" s="19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30" x14ac:dyDescent="0.45">
      <c r="A7" s="19" t="s">
        <v>3</v>
      </c>
      <c r="C7" s="19" t="s">
        <v>7</v>
      </c>
      <c r="E7" s="19" t="s">
        <v>8</v>
      </c>
      <c r="G7" s="19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6" t="s">
        <v>13</v>
      </c>
    </row>
    <row r="8" spans="1:25" ht="30" x14ac:dyDescent="0.4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7" t="s">
        <v>13</v>
      </c>
    </row>
    <row r="9" spans="1:25" ht="24.75" x14ac:dyDescent="0.55000000000000004">
      <c r="A9" s="4" t="s">
        <v>15</v>
      </c>
      <c r="B9" s="4"/>
      <c r="C9" s="10">
        <v>28147000</v>
      </c>
      <c r="D9" s="10"/>
      <c r="E9" s="10">
        <v>100945604104</v>
      </c>
      <c r="F9" s="10"/>
      <c r="G9" s="10">
        <v>70676281034.100006</v>
      </c>
      <c r="H9" s="10"/>
      <c r="I9" s="10">
        <v>0</v>
      </c>
      <c r="J9" s="10"/>
      <c r="K9" s="10">
        <v>0</v>
      </c>
      <c r="L9" s="10"/>
      <c r="M9" s="10">
        <v>-2000000</v>
      </c>
      <c r="N9" s="10"/>
      <c r="O9" s="10">
        <v>5359420610</v>
      </c>
      <c r="P9" s="10"/>
      <c r="Q9" s="10">
        <v>26147000</v>
      </c>
      <c r="R9" s="10"/>
      <c r="S9" s="10">
        <v>2929</v>
      </c>
      <c r="T9" s="10"/>
      <c r="U9" s="10">
        <v>93772860712</v>
      </c>
      <c r="V9" s="10"/>
      <c r="W9" s="10">
        <v>76128884850.149994</v>
      </c>
      <c r="X9" s="4"/>
      <c r="Y9" s="5">
        <v>3.3000000000000002E-2</v>
      </c>
    </row>
    <row r="10" spans="1:25" ht="24.75" x14ac:dyDescent="0.55000000000000004">
      <c r="A10" s="4" t="s">
        <v>16</v>
      </c>
      <c r="B10" s="4"/>
      <c r="C10" s="10">
        <v>6000000</v>
      </c>
      <c r="D10" s="10"/>
      <c r="E10" s="10">
        <v>22427713724</v>
      </c>
      <c r="F10" s="10"/>
      <c r="G10" s="10">
        <v>22085802900</v>
      </c>
      <c r="H10" s="10"/>
      <c r="I10" s="10">
        <v>0</v>
      </c>
      <c r="J10" s="10"/>
      <c r="K10" s="10">
        <v>0</v>
      </c>
      <c r="L10" s="10"/>
      <c r="M10" s="10">
        <v>-6000000</v>
      </c>
      <c r="N10" s="10"/>
      <c r="O10" s="10">
        <v>23839307204</v>
      </c>
      <c r="P10" s="10"/>
      <c r="Q10" s="10">
        <v>0</v>
      </c>
      <c r="R10" s="10"/>
      <c r="S10" s="10">
        <v>0</v>
      </c>
      <c r="T10" s="10"/>
      <c r="U10" s="10">
        <v>0</v>
      </c>
      <c r="V10" s="10"/>
      <c r="W10" s="10">
        <v>0</v>
      </c>
      <c r="X10" s="4"/>
      <c r="Y10" s="5">
        <v>0</v>
      </c>
    </row>
    <row r="11" spans="1:25" ht="24.75" x14ac:dyDescent="0.55000000000000004">
      <c r="A11" s="4" t="s">
        <v>17</v>
      </c>
      <c r="B11" s="4"/>
      <c r="C11" s="10">
        <v>5602409</v>
      </c>
      <c r="D11" s="10"/>
      <c r="E11" s="10">
        <v>29524340617</v>
      </c>
      <c r="F11" s="10"/>
      <c r="G11" s="10">
        <v>22203900695.1362</v>
      </c>
      <c r="H11" s="10"/>
      <c r="I11" s="10">
        <v>6000000</v>
      </c>
      <c r="J11" s="10"/>
      <c r="K11" s="10">
        <v>24472689490</v>
      </c>
      <c r="L11" s="10"/>
      <c r="M11" s="10">
        <v>0</v>
      </c>
      <c r="N11" s="10"/>
      <c r="O11" s="10">
        <v>0</v>
      </c>
      <c r="P11" s="10"/>
      <c r="Q11" s="10">
        <v>11602409</v>
      </c>
      <c r="R11" s="10"/>
      <c r="S11" s="10">
        <v>4350</v>
      </c>
      <c r="T11" s="10"/>
      <c r="U11" s="10">
        <v>53997030107</v>
      </c>
      <c r="V11" s="10"/>
      <c r="W11" s="10">
        <v>50170179799.057503</v>
      </c>
      <c r="X11" s="4"/>
      <c r="Y11" s="5">
        <v>2.1700000000000001E-2</v>
      </c>
    </row>
    <row r="12" spans="1:25" ht="24.75" x14ac:dyDescent="0.55000000000000004">
      <c r="A12" s="4" t="s">
        <v>18</v>
      </c>
      <c r="B12" s="4"/>
      <c r="C12" s="10">
        <v>38137</v>
      </c>
      <c r="D12" s="10"/>
      <c r="E12" s="10">
        <v>26720136</v>
      </c>
      <c r="F12" s="10"/>
      <c r="G12" s="10">
        <v>26537059.395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38137</v>
      </c>
      <c r="R12" s="10"/>
      <c r="S12" s="10">
        <v>700</v>
      </c>
      <c r="T12" s="10"/>
      <c r="U12" s="10">
        <v>26720136</v>
      </c>
      <c r="V12" s="10"/>
      <c r="W12" s="10">
        <v>26537059.395</v>
      </c>
      <c r="X12" s="4"/>
      <c r="Y12" s="5">
        <v>0</v>
      </c>
    </row>
    <row r="13" spans="1:25" ht="24.75" x14ac:dyDescent="0.55000000000000004">
      <c r="A13" s="4" t="s">
        <v>19</v>
      </c>
      <c r="B13" s="4"/>
      <c r="C13" s="10">
        <v>108053</v>
      </c>
      <c r="D13" s="10"/>
      <c r="E13" s="10">
        <v>54075554</v>
      </c>
      <c r="F13" s="10"/>
      <c r="G13" s="10">
        <v>53705042.325000003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108053</v>
      </c>
      <c r="R13" s="10"/>
      <c r="S13" s="10">
        <v>500</v>
      </c>
      <c r="T13" s="10"/>
      <c r="U13" s="10">
        <v>54075554</v>
      </c>
      <c r="V13" s="10"/>
      <c r="W13" s="10">
        <v>53705042.325000003</v>
      </c>
      <c r="X13" s="4"/>
      <c r="Y13" s="5">
        <v>0</v>
      </c>
    </row>
    <row r="14" spans="1:25" ht="24.75" x14ac:dyDescent="0.55000000000000004">
      <c r="A14" s="4" t="s">
        <v>20</v>
      </c>
      <c r="B14" s="4"/>
      <c r="C14" s="10">
        <v>6300000</v>
      </c>
      <c r="D14" s="10"/>
      <c r="E14" s="10">
        <v>50825800810</v>
      </c>
      <c r="F14" s="10"/>
      <c r="G14" s="10">
        <v>30961874160</v>
      </c>
      <c r="H14" s="10"/>
      <c r="I14" s="10">
        <v>0</v>
      </c>
      <c r="J14" s="10"/>
      <c r="K14" s="10">
        <v>0</v>
      </c>
      <c r="L14" s="10"/>
      <c r="M14" s="10">
        <v>-6300000</v>
      </c>
      <c r="N14" s="10"/>
      <c r="O14" s="10">
        <v>31754530337</v>
      </c>
      <c r="P14" s="10"/>
      <c r="Q14" s="10">
        <v>0</v>
      </c>
      <c r="R14" s="10"/>
      <c r="S14" s="10">
        <v>0</v>
      </c>
      <c r="T14" s="10"/>
      <c r="U14" s="10">
        <v>0</v>
      </c>
      <c r="V14" s="10"/>
      <c r="W14" s="10">
        <v>0</v>
      </c>
      <c r="X14" s="4"/>
      <c r="Y14" s="5">
        <v>0</v>
      </c>
    </row>
    <row r="15" spans="1:25" ht="24.75" x14ac:dyDescent="0.55000000000000004">
      <c r="A15" s="4" t="s">
        <v>21</v>
      </c>
      <c r="B15" s="4"/>
      <c r="C15" s="10">
        <v>3639777</v>
      </c>
      <c r="D15" s="10"/>
      <c r="E15" s="10">
        <v>116246674984</v>
      </c>
      <c r="F15" s="10"/>
      <c r="G15" s="10">
        <v>137126760387.61501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3639777</v>
      </c>
      <c r="R15" s="10"/>
      <c r="S15" s="10">
        <v>47210</v>
      </c>
      <c r="T15" s="10"/>
      <c r="U15" s="10">
        <v>116246674984</v>
      </c>
      <c r="V15" s="10"/>
      <c r="W15" s="10">
        <v>170811460630.58899</v>
      </c>
      <c r="X15" s="4"/>
      <c r="Y15" s="5">
        <v>7.3999999999999996E-2</v>
      </c>
    </row>
    <row r="16" spans="1:25" ht="24.75" x14ac:dyDescent="0.55000000000000004">
      <c r="A16" s="4" t="s">
        <v>22</v>
      </c>
      <c r="B16" s="4"/>
      <c r="C16" s="10">
        <v>350000</v>
      </c>
      <c r="D16" s="10"/>
      <c r="E16" s="10">
        <v>31968588622</v>
      </c>
      <c r="F16" s="10"/>
      <c r="G16" s="10">
        <v>27878629275</v>
      </c>
      <c r="H16" s="10"/>
      <c r="I16" s="10">
        <v>0</v>
      </c>
      <c r="J16" s="10"/>
      <c r="K16" s="10">
        <v>0</v>
      </c>
      <c r="L16" s="10"/>
      <c r="M16" s="10">
        <v>-350000</v>
      </c>
      <c r="N16" s="10"/>
      <c r="O16" s="10">
        <v>34260754792</v>
      </c>
      <c r="P16" s="10"/>
      <c r="Q16" s="10">
        <v>0</v>
      </c>
      <c r="R16" s="10"/>
      <c r="S16" s="10">
        <v>0</v>
      </c>
      <c r="T16" s="10"/>
      <c r="U16" s="10">
        <v>0</v>
      </c>
      <c r="V16" s="10"/>
      <c r="W16" s="10">
        <v>0</v>
      </c>
      <c r="X16" s="4"/>
      <c r="Y16" s="5">
        <v>0</v>
      </c>
    </row>
    <row r="17" spans="1:25" ht="24.75" x14ac:dyDescent="0.55000000000000004">
      <c r="A17" s="4" t="s">
        <v>23</v>
      </c>
      <c r="B17" s="4"/>
      <c r="C17" s="10">
        <v>775000</v>
      </c>
      <c r="D17" s="10"/>
      <c r="E17" s="10">
        <v>43889366573</v>
      </c>
      <c r="F17" s="10"/>
      <c r="G17" s="10">
        <v>58973258812.5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775000</v>
      </c>
      <c r="R17" s="10"/>
      <c r="S17" s="10">
        <v>89800</v>
      </c>
      <c r="T17" s="10"/>
      <c r="U17" s="10">
        <v>43889366573</v>
      </c>
      <c r="V17" s="10"/>
      <c r="W17" s="10">
        <v>69180909750</v>
      </c>
      <c r="X17" s="4"/>
      <c r="Y17" s="5">
        <v>0.03</v>
      </c>
    </row>
    <row r="18" spans="1:25" ht="24.75" x14ac:dyDescent="0.55000000000000004">
      <c r="A18" s="4" t="s">
        <v>24</v>
      </c>
      <c r="B18" s="4"/>
      <c r="C18" s="10">
        <v>15127272</v>
      </c>
      <c r="D18" s="10"/>
      <c r="E18" s="10">
        <v>54444057822</v>
      </c>
      <c r="F18" s="10"/>
      <c r="G18" s="10">
        <v>43021614397.107597</v>
      </c>
      <c r="H18" s="10"/>
      <c r="I18" s="10">
        <v>0</v>
      </c>
      <c r="J18" s="10"/>
      <c r="K18" s="10">
        <v>0</v>
      </c>
      <c r="L18" s="10"/>
      <c r="M18" s="10">
        <v>-3600000</v>
      </c>
      <c r="N18" s="10"/>
      <c r="O18" s="10">
        <v>13498790735</v>
      </c>
      <c r="P18" s="10"/>
      <c r="Q18" s="10">
        <v>11527272</v>
      </c>
      <c r="R18" s="10"/>
      <c r="S18" s="10">
        <v>3629</v>
      </c>
      <c r="T18" s="10"/>
      <c r="U18" s="10">
        <v>41487418436</v>
      </c>
      <c r="V18" s="10"/>
      <c r="W18" s="10">
        <v>41583566890.976402</v>
      </c>
      <c r="X18" s="4"/>
      <c r="Y18" s="5">
        <v>1.7999999999999999E-2</v>
      </c>
    </row>
    <row r="19" spans="1:25" ht="24.75" x14ac:dyDescent="0.55000000000000004">
      <c r="A19" s="4" t="s">
        <v>25</v>
      </c>
      <c r="B19" s="4"/>
      <c r="C19" s="10">
        <v>25453</v>
      </c>
      <c r="D19" s="10"/>
      <c r="E19" s="10">
        <v>25476109</v>
      </c>
      <c r="F19" s="10"/>
      <c r="G19" s="10">
        <v>25301554.649999999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v>0</v>
      </c>
      <c r="P19" s="10"/>
      <c r="Q19" s="10">
        <v>25453</v>
      </c>
      <c r="R19" s="10"/>
      <c r="S19" s="10">
        <v>1000</v>
      </c>
      <c r="T19" s="10"/>
      <c r="U19" s="10">
        <v>25476109</v>
      </c>
      <c r="V19" s="10"/>
      <c r="W19" s="10">
        <v>25301554.649999999</v>
      </c>
      <c r="X19" s="4"/>
      <c r="Y19" s="5">
        <v>0</v>
      </c>
    </row>
    <row r="20" spans="1:25" ht="24.75" x14ac:dyDescent="0.55000000000000004">
      <c r="A20" s="4" t="s">
        <v>26</v>
      </c>
      <c r="B20" s="4"/>
      <c r="C20" s="10">
        <v>1006920</v>
      </c>
      <c r="D20" s="10"/>
      <c r="E20" s="10">
        <v>5133897758</v>
      </c>
      <c r="F20" s="10"/>
      <c r="G20" s="10">
        <v>5645238578.6400003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1006920</v>
      </c>
      <c r="R20" s="10"/>
      <c r="S20" s="10">
        <v>7140</v>
      </c>
      <c r="T20" s="10"/>
      <c r="U20" s="10">
        <v>5133897758</v>
      </c>
      <c r="V20" s="10"/>
      <c r="W20" s="10">
        <v>7146631817.6400003</v>
      </c>
      <c r="X20" s="4"/>
      <c r="Y20" s="5">
        <v>3.0999999999999999E-3</v>
      </c>
    </row>
    <row r="21" spans="1:25" ht="24.75" x14ac:dyDescent="0.55000000000000004">
      <c r="A21" s="4" t="s">
        <v>27</v>
      </c>
      <c r="B21" s="4"/>
      <c r="C21" s="10">
        <v>810000</v>
      </c>
      <c r="D21" s="10"/>
      <c r="E21" s="10">
        <v>27049752918</v>
      </c>
      <c r="F21" s="10"/>
      <c r="G21" s="10">
        <v>26490438450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810000</v>
      </c>
      <c r="R21" s="10"/>
      <c r="S21" s="10">
        <v>37450</v>
      </c>
      <c r="T21" s="10"/>
      <c r="U21" s="10">
        <v>27049752918</v>
      </c>
      <c r="V21" s="10"/>
      <c r="W21" s="10">
        <v>30154009725</v>
      </c>
      <c r="X21" s="4"/>
      <c r="Y21" s="5">
        <v>1.3100000000000001E-2</v>
      </c>
    </row>
    <row r="22" spans="1:25" ht="24.75" x14ac:dyDescent="0.55000000000000004">
      <c r="A22" s="4" t="s">
        <v>28</v>
      </c>
      <c r="B22" s="4"/>
      <c r="C22" s="10">
        <v>82135</v>
      </c>
      <c r="D22" s="10"/>
      <c r="E22" s="10">
        <v>4168025594</v>
      </c>
      <c r="F22" s="10"/>
      <c r="G22" s="10">
        <v>4139467245.2249999</v>
      </c>
      <c r="H22" s="10"/>
      <c r="I22" s="10">
        <v>17965</v>
      </c>
      <c r="J22" s="10"/>
      <c r="K22" s="10">
        <v>903785579</v>
      </c>
      <c r="L22" s="10"/>
      <c r="M22" s="10">
        <v>-100100</v>
      </c>
      <c r="N22" s="10"/>
      <c r="O22" s="10">
        <v>5079699878</v>
      </c>
      <c r="P22" s="10"/>
      <c r="Q22" s="10">
        <v>0</v>
      </c>
      <c r="R22" s="10"/>
      <c r="S22" s="10">
        <v>0</v>
      </c>
      <c r="T22" s="10"/>
      <c r="U22" s="10">
        <v>0</v>
      </c>
      <c r="V22" s="10"/>
      <c r="W22" s="10">
        <v>0</v>
      </c>
      <c r="X22" s="4"/>
      <c r="Y22" s="5">
        <v>0</v>
      </c>
    </row>
    <row r="23" spans="1:25" ht="24.75" x14ac:dyDescent="0.55000000000000004">
      <c r="A23" s="4" t="s">
        <v>29</v>
      </c>
      <c r="B23" s="4"/>
      <c r="C23" s="10">
        <v>325402</v>
      </c>
      <c r="D23" s="10"/>
      <c r="E23" s="10">
        <v>2485071656</v>
      </c>
      <c r="F23" s="10"/>
      <c r="G23" s="10">
        <v>7391194857.585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325402</v>
      </c>
      <c r="R23" s="10"/>
      <c r="S23" s="10">
        <v>25250</v>
      </c>
      <c r="T23" s="10"/>
      <c r="U23" s="10">
        <v>2485071656</v>
      </c>
      <c r="V23" s="10"/>
      <c r="W23" s="10">
        <v>8167512917.0249996</v>
      </c>
      <c r="X23" s="4"/>
      <c r="Y23" s="5">
        <v>3.5000000000000001E-3</v>
      </c>
    </row>
    <row r="24" spans="1:25" ht="24.75" x14ac:dyDescent="0.55000000000000004">
      <c r="A24" s="4" t="s">
        <v>30</v>
      </c>
      <c r="B24" s="4"/>
      <c r="C24" s="10">
        <v>2318049</v>
      </c>
      <c r="D24" s="10"/>
      <c r="E24" s="10">
        <v>13966402491</v>
      </c>
      <c r="F24" s="10"/>
      <c r="G24" s="10">
        <v>13825539650.700001</v>
      </c>
      <c r="H24" s="10"/>
      <c r="I24" s="10">
        <v>181951</v>
      </c>
      <c r="J24" s="10"/>
      <c r="K24" s="10">
        <v>1156461015</v>
      </c>
      <c r="L24" s="10"/>
      <c r="M24" s="10">
        <v>0</v>
      </c>
      <c r="N24" s="10"/>
      <c r="O24" s="10">
        <v>0</v>
      </c>
      <c r="P24" s="10"/>
      <c r="Q24" s="10">
        <v>2500000</v>
      </c>
      <c r="R24" s="10"/>
      <c r="S24" s="10">
        <v>7440</v>
      </c>
      <c r="T24" s="10"/>
      <c r="U24" s="10">
        <v>15122863506</v>
      </c>
      <c r="V24" s="10"/>
      <c r="W24" s="10">
        <v>18489330000</v>
      </c>
      <c r="X24" s="4"/>
      <c r="Y24" s="5">
        <v>8.0000000000000002E-3</v>
      </c>
    </row>
    <row r="25" spans="1:25" ht="24.75" x14ac:dyDescent="0.55000000000000004">
      <c r="A25" s="4" t="s">
        <v>31</v>
      </c>
      <c r="B25" s="4"/>
      <c r="C25" s="10">
        <v>2400000</v>
      </c>
      <c r="D25" s="10"/>
      <c r="E25" s="10">
        <v>35140846869</v>
      </c>
      <c r="F25" s="10"/>
      <c r="G25" s="10">
        <v>25837347600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4560000</v>
      </c>
      <c r="R25" s="10"/>
      <c r="S25" s="10">
        <v>5926</v>
      </c>
      <c r="T25" s="10"/>
      <c r="U25" s="10">
        <v>35140846869</v>
      </c>
      <c r="V25" s="10"/>
      <c r="W25" s="10">
        <v>26861775768</v>
      </c>
      <c r="X25" s="4"/>
      <c r="Y25" s="5">
        <v>1.1599999999999999E-2</v>
      </c>
    </row>
    <row r="26" spans="1:25" ht="24.75" x14ac:dyDescent="0.55000000000000004">
      <c r="A26" s="4" t="s">
        <v>32</v>
      </c>
      <c r="B26" s="4"/>
      <c r="C26" s="10">
        <v>840000</v>
      </c>
      <c r="D26" s="10"/>
      <c r="E26" s="10">
        <v>75253956966</v>
      </c>
      <c r="F26" s="10"/>
      <c r="G26" s="10">
        <v>86088706200</v>
      </c>
      <c r="H26" s="10"/>
      <c r="I26" s="10">
        <v>0</v>
      </c>
      <c r="J26" s="10"/>
      <c r="K26" s="10">
        <v>0</v>
      </c>
      <c r="L26" s="10"/>
      <c r="M26" s="10">
        <v>-75000</v>
      </c>
      <c r="N26" s="10"/>
      <c r="O26" s="10">
        <v>7734980916</v>
      </c>
      <c r="P26" s="10"/>
      <c r="Q26" s="10">
        <v>765000</v>
      </c>
      <c r="R26" s="10"/>
      <c r="S26" s="10">
        <v>120150</v>
      </c>
      <c r="T26" s="10"/>
      <c r="U26" s="10">
        <v>68534853669</v>
      </c>
      <c r="V26" s="10"/>
      <c r="W26" s="10">
        <v>91367857237.5</v>
      </c>
      <c r="X26" s="4"/>
      <c r="Y26" s="5">
        <v>3.9600000000000003E-2</v>
      </c>
    </row>
    <row r="27" spans="1:25" ht="24.75" x14ac:dyDescent="0.55000000000000004">
      <c r="A27" s="4" t="s">
        <v>33</v>
      </c>
      <c r="B27" s="4"/>
      <c r="C27" s="10">
        <v>876920</v>
      </c>
      <c r="D27" s="10"/>
      <c r="E27" s="10">
        <v>21822029487</v>
      </c>
      <c r="F27" s="10"/>
      <c r="G27" s="10">
        <v>16126493031</v>
      </c>
      <c r="H27" s="10"/>
      <c r="I27" s="10">
        <v>0</v>
      </c>
      <c r="J27" s="10"/>
      <c r="K27" s="10">
        <v>0</v>
      </c>
      <c r="L27" s="10"/>
      <c r="M27" s="10">
        <v>0</v>
      </c>
      <c r="N27" s="10"/>
      <c r="O27" s="10">
        <v>0</v>
      </c>
      <c r="P27" s="10"/>
      <c r="Q27" s="10">
        <v>876920</v>
      </c>
      <c r="R27" s="10"/>
      <c r="S27" s="10">
        <v>18500</v>
      </c>
      <c r="T27" s="10"/>
      <c r="U27" s="10">
        <v>21822029487</v>
      </c>
      <c r="V27" s="10"/>
      <c r="W27" s="10">
        <v>16126493031</v>
      </c>
      <c r="X27" s="4"/>
      <c r="Y27" s="5">
        <v>7.0000000000000001E-3</v>
      </c>
    </row>
    <row r="28" spans="1:25" ht="24.75" x14ac:dyDescent="0.55000000000000004">
      <c r="A28" s="4" t="s">
        <v>34</v>
      </c>
      <c r="B28" s="4"/>
      <c r="C28" s="10">
        <v>1350000</v>
      </c>
      <c r="D28" s="10"/>
      <c r="E28" s="10">
        <v>59566846886</v>
      </c>
      <c r="F28" s="10"/>
      <c r="G28" s="10">
        <v>52135437375</v>
      </c>
      <c r="H28" s="10"/>
      <c r="I28" s="10">
        <v>0</v>
      </c>
      <c r="J28" s="10"/>
      <c r="K28" s="10">
        <v>0</v>
      </c>
      <c r="L28" s="10"/>
      <c r="M28" s="10">
        <v>0</v>
      </c>
      <c r="N28" s="10"/>
      <c r="O28" s="10">
        <v>0</v>
      </c>
      <c r="P28" s="10"/>
      <c r="Q28" s="10">
        <v>1350000</v>
      </c>
      <c r="R28" s="10"/>
      <c r="S28" s="10">
        <v>43850</v>
      </c>
      <c r="T28" s="10"/>
      <c r="U28" s="10">
        <v>59566846886</v>
      </c>
      <c r="V28" s="10"/>
      <c r="W28" s="10">
        <v>58845274875</v>
      </c>
      <c r="X28" s="4"/>
      <c r="Y28" s="5">
        <v>2.5499999999999998E-2</v>
      </c>
    </row>
    <row r="29" spans="1:25" ht="24.75" x14ac:dyDescent="0.55000000000000004">
      <c r="A29" s="4" t="s">
        <v>35</v>
      </c>
      <c r="B29" s="4"/>
      <c r="C29" s="10">
        <v>650000</v>
      </c>
      <c r="D29" s="10"/>
      <c r="E29" s="10">
        <v>13552956268</v>
      </c>
      <c r="F29" s="10"/>
      <c r="G29" s="10">
        <v>12728810250</v>
      </c>
      <c r="H29" s="10"/>
      <c r="I29" s="10">
        <v>0</v>
      </c>
      <c r="J29" s="10"/>
      <c r="K29" s="10">
        <v>0</v>
      </c>
      <c r="L29" s="10"/>
      <c r="M29" s="10">
        <v>-22000</v>
      </c>
      <c r="N29" s="10"/>
      <c r="O29" s="10">
        <v>510206108</v>
      </c>
      <c r="P29" s="10"/>
      <c r="Q29" s="10">
        <v>628000</v>
      </c>
      <c r="R29" s="10"/>
      <c r="S29" s="10">
        <v>23630</v>
      </c>
      <c r="T29" s="10"/>
      <c r="U29" s="10">
        <v>13094240824</v>
      </c>
      <c r="V29" s="10"/>
      <c r="W29" s="10">
        <v>14751344142</v>
      </c>
      <c r="X29" s="4"/>
      <c r="Y29" s="5">
        <v>6.4000000000000003E-3</v>
      </c>
    </row>
    <row r="30" spans="1:25" ht="24.75" x14ac:dyDescent="0.55000000000000004">
      <c r="A30" s="4" t="s">
        <v>36</v>
      </c>
      <c r="B30" s="4"/>
      <c r="C30" s="10">
        <v>1394767</v>
      </c>
      <c r="D30" s="10"/>
      <c r="E30" s="10">
        <v>4654374251</v>
      </c>
      <c r="F30" s="10"/>
      <c r="G30" s="10">
        <v>4902551330.1336002</v>
      </c>
      <c r="H30" s="10"/>
      <c r="I30" s="10">
        <v>0</v>
      </c>
      <c r="J30" s="10"/>
      <c r="K30" s="10">
        <v>0</v>
      </c>
      <c r="L30" s="10"/>
      <c r="M30" s="10">
        <v>-1394767</v>
      </c>
      <c r="N30" s="10"/>
      <c r="O30" s="10">
        <v>5236690201</v>
      </c>
      <c r="P30" s="10"/>
      <c r="Q30" s="10">
        <v>0</v>
      </c>
      <c r="R30" s="10"/>
      <c r="S30" s="10">
        <v>0</v>
      </c>
      <c r="T30" s="10"/>
      <c r="U30" s="10">
        <v>0</v>
      </c>
      <c r="V30" s="10"/>
      <c r="W30" s="10">
        <v>0</v>
      </c>
      <c r="X30" s="4"/>
      <c r="Y30" s="5">
        <v>0</v>
      </c>
    </row>
    <row r="31" spans="1:25" ht="24.75" x14ac:dyDescent="0.55000000000000004">
      <c r="A31" s="4" t="s">
        <v>37</v>
      </c>
      <c r="B31" s="4"/>
      <c r="C31" s="10">
        <v>4200000</v>
      </c>
      <c r="D31" s="10"/>
      <c r="E31" s="10">
        <v>60232444653</v>
      </c>
      <c r="F31" s="10"/>
      <c r="G31" s="10">
        <v>54692631000</v>
      </c>
      <c r="H31" s="10"/>
      <c r="I31" s="10">
        <v>0</v>
      </c>
      <c r="J31" s="10"/>
      <c r="K31" s="10">
        <v>0</v>
      </c>
      <c r="L31" s="10"/>
      <c r="M31" s="10">
        <v>0</v>
      </c>
      <c r="N31" s="10"/>
      <c r="O31" s="10">
        <v>0</v>
      </c>
      <c r="P31" s="10"/>
      <c r="Q31" s="10">
        <v>4200000</v>
      </c>
      <c r="R31" s="10"/>
      <c r="S31" s="10">
        <v>15530</v>
      </c>
      <c r="T31" s="10"/>
      <c r="U31" s="10">
        <v>60232444653</v>
      </c>
      <c r="V31" s="10"/>
      <c r="W31" s="10">
        <v>64837905300</v>
      </c>
      <c r="X31" s="4"/>
      <c r="Y31" s="5">
        <v>2.81E-2</v>
      </c>
    </row>
    <row r="32" spans="1:25" ht="24.75" x14ac:dyDescent="0.55000000000000004">
      <c r="A32" s="4" t="s">
        <v>38</v>
      </c>
      <c r="B32" s="4"/>
      <c r="C32" s="10">
        <v>6400000</v>
      </c>
      <c r="D32" s="10"/>
      <c r="E32" s="10">
        <v>60825669826</v>
      </c>
      <c r="F32" s="10"/>
      <c r="G32" s="10">
        <v>51976886400</v>
      </c>
      <c r="H32" s="10"/>
      <c r="I32" s="10">
        <v>2000000</v>
      </c>
      <c r="J32" s="10"/>
      <c r="K32" s="10">
        <v>17699698489</v>
      </c>
      <c r="L32" s="10"/>
      <c r="M32" s="10">
        <v>0</v>
      </c>
      <c r="N32" s="10"/>
      <c r="O32" s="10">
        <v>0</v>
      </c>
      <c r="P32" s="10"/>
      <c r="Q32" s="10">
        <v>8400000</v>
      </c>
      <c r="R32" s="10"/>
      <c r="S32" s="10">
        <v>10120</v>
      </c>
      <c r="T32" s="10"/>
      <c r="U32" s="10">
        <v>78525368315</v>
      </c>
      <c r="V32" s="10"/>
      <c r="W32" s="10">
        <v>84502202400</v>
      </c>
      <c r="X32" s="4"/>
      <c r="Y32" s="5">
        <v>3.6600000000000001E-2</v>
      </c>
    </row>
    <row r="33" spans="1:25" ht="24.75" x14ac:dyDescent="0.55000000000000004">
      <c r="A33" s="4" t="s">
        <v>39</v>
      </c>
      <c r="B33" s="4"/>
      <c r="C33" s="10">
        <v>4970000</v>
      </c>
      <c r="D33" s="10"/>
      <c r="E33" s="10">
        <v>58467004066</v>
      </c>
      <c r="F33" s="10"/>
      <c r="G33" s="10">
        <v>43327557945</v>
      </c>
      <c r="H33" s="10"/>
      <c r="I33" s="10">
        <v>1400000</v>
      </c>
      <c r="J33" s="10"/>
      <c r="K33" s="10">
        <v>14083001710</v>
      </c>
      <c r="L33" s="10"/>
      <c r="M33" s="10">
        <v>0</v>
      </c>
      <c r="N33" s="10"/>
      <c r="O33" s="10">
        <v>0</v>
      </c>
      <c r="P33" s="10"/>
      <c r="Q33" s="10">
        <v>6370000</v>
      </c>
      <c r="R33" s="10"/>
      <c r="S33" s="10">
        <v>10050</v>
      </c>
      <c r="T33" s="10"/>
      <c r="U33" s="10">
        <v>72550005776</v>
      </c>
      <c r="V33" s="10"/>
      <c r="W33" s="10">
        <v>63637589925</v>
      </c>
      <c r="X33" s="4"/>
      <c r="Y33" s="5">
        <v>2.76E-2</v>
      </c>
    </row>
    <row r="34" spans="1:25" ht="24.75" x14ac:dyDescent="0.55000000000000004">
      <c r="A34" s="4" t="s">
        <v>40</v>
      </c>
      <c r="B34" s="4"/>
      <c r="C34" s="10">
        <v>9060000</v>
      </c>
      <c r="D34" s="10"/>
      <c r="E34" s="10">
        <v>88465457134</v>
      </c>
      <c r="F34" s="10"/>
      <c r="G34" s="10">
        <v>105191166240</v>
      </c>
      <c r="H34" s="10"/>
      <c r="I34" s="10">
        <v>0</v>
      </c>
      <c r="J34" s="10"/>
      <c r="K34" s="10">
        <v>0</v>
      </c>
      <c r="L34" s="10"/>
      <c r="M34" s="10">
        <v>-4000000</v>
      </c>
      <c r="N34" s="10"/>
      <c r="O34" s="10">
        <v>51801267000</v>
      </c>
      <c r="P34" s="10"/>
      <c r="Q34" s="10">
        <v>5060000</v>
      </c>
      <c r="R34" s="10"/>
      <c r="S34" s="10">
        <v>14370</v>
      </c>
      <c r="T34" s="10"/>
      <c r="U34" s="10">
        <v>49407860175</v>
      </c>
      <c r="V34" s="10"/>
      <c r="W34" s="10">
        <v>72279562410</v>
      </c>
      <c r="X34" s="4"/>
      <c r="Y34" s="5">
        <v>3.1300000000000001E-2</v>
      </c>
    </row>
    <row r="35" spans="1:25" ht="24.75" x14ac:dyDescent="0.55000000000000004">
      <c r="A35" s="4" t="s">
        <v>41</v>
      </c>
      <c r="B35" s="4"/>
      <c r="C35" s="10">
        <v>9800000</v>
      </c>
      <c r="D35" s="10"/>
      <c r="E35" s="10">
        <v>145373071871</v>
      </c>
      <c r="F35" s="10"/>
      <c r="G35" s="10">
        <v>123037544700</v>
      </c>
      <c r="H35" s="10"/>
      <c r="I35" s="10">
        <v>0</v>
      </c>
      <c r="J35" s="10"/>
      <c r="K35" s="10">
        <v>0</v>
      </c>
      <c r="L35" s="10"/>
      <c r="M35" s="10">
        <v>-300000</v>
      </c>
      <c r="N35" s="10"/>
      <c r="O35" s="10">
        <v>3931803126</v>
      </c>
      <c r="P35" s="10"/>
      <c r="Q35" s="10">
        <v>9500000</v>
      </c>
      <c r="R35" s="10"/>
      <c r="S35" s="10">
        <v>14240</v>
      </c>
      <c r="T35" s="10"/>
      <c r="U35" s="10">
        <v>140922875793</v>
      </c>
      <c r="V35" s="10"/>
      <c r="W35" s="10">
        <v>134475084000</v>
      </c>
      <c r="X35" s="4"/>
      <c r="Y35" s="5">
        <v>5.8200000000000002E-2</v>
      </c>
    </row>
    <row r="36" spans="1:25" ht="24.75" x14ac:dyDescent="0.55000000000000004">
      <c r="A36" s="4" t="s">
        <v>42</v>
      </c>
      <c r="B36" s="4"/>
      <c r="C36" s="10">
        <v>7500000</v>
      </c>
      <c r="D36" s="10"/>
      <c r="E36" s="10">
        <v>78328307599</v>
      </c>
      <c r="F36" s="10"/>
      <c r="G36" s="10">
        <v>66255917625</v>
      </c>
      <c r="H36" s="10"/>
      <c r="I36" s="10">
        <v>0</v>
      </c>
      <c r="J36" s="10"/>
      <c r="K36" s="10">
        <v>0</v>
      </c>
      <c r="L36" s="10"/>
      <c r="M36" s="10">
        <v>-3000000</v>
      </c>
      <c r="N36" s="10"/>
      <c r="O36" s="10">
        <v>30904806436</v>
      </c>
      <c r="P36" s="10"/>
      <c r="Q36" s="10">
        <v>4500000</v>
      </c>
      <c r="R36" s="10"/>
      <c r="S36" s="10">
        <v>11120</v>
      </c>
      <c r="T36" s="10"/>
      <c r="U36" s="10">
        <v>46996984572</v>
      </c>
      <c r="V36" s="10"/>
      <c r="W36" s="10">
        <v>49742262000</v>
      </c>
      <c r="X36" s="4"/>
      <c r="Y36" s="5">
        <v>2.1499999999999998E-2</v>
      </c>
    </row>
    <row r="37" spans="1:25" ht="24.75" x14ac:dyDescent="0.55000000000000004">
      <c r="A37" s="4" t="s">
        <v>43</v>
      </c>
      <c r="B37" s="4"/>
      <c r="C37" s="10">
        <v>1051724</v>
      </c>
      <c r="D37" s="10"/>
      <c r="E37" s="10">
        <v>16711442874</v>
      </c>
      <c r="F37" s="10"/>
      <c r="G37" s="10">
        <v>9283740230.7360001</v>
      </c>
      <c r="H37" s="10"/>
      <c r="I37" s="10">
        <v>0</v>
      </c>
      <c r="J37" s="10"/>
      <c r="K37" s="10">
        <v>0</v>
      </c>
      <c r="L37" s="10"/>
      <c r="M37" s="10">
        <v>-100000</v>
      </c>
      <c r="N37" s="10"/>
      <c r="O37" s="10">
        <v>966814375</v>
      </c>
      <c r="P37" s="10"/>
      <c r="Q37" s="10">
        <v>951724</v>
      </c>
      <c r="R37" s="10"/>
      <c r="S37" s="10">
        <v>9490</v>
      </c>
      <c r="T37" s="10"/>
      <c r="U37" s="10">
        <v>15122485803</v>
      </c>
      <c r="V37" s="10"/>
      <c r="W37" s="10">
        <v>8978121188.4780006</v>
      </c>
      <c r="X37" s="4"/>
      <c r="Y37" s="5">
        <v>3.8999999999999998E-3</v>
      </c>
    </row>
    <row r="38" spans="1:25" ht="24.75" x14ac:dyDescent="0.55000000000000004">
      <c r="A38" s="4" t="s">
        <v>44</v>
      </c>
      <c r="B38" s="4"/>
      <c r="C38" s="10">
        <v>10233449</v>
      </c>
      <c r="D38" s="10"/>
      <c r="E38" s="10">
        <v>88343197155</v>
      </c>
      <c r="F38" s="10"/>
      <c r="G38" s="10">
        <v>67576315936.8433</v>
      </c>
      <c r="H38" s="10"/>
      <c r="I38" s="10">
        <v>0</v>
      </c>
      <c r="J38" s="10"/>
      <c r="K38" s="10">
        <v>0</v>
      </c>
      <c r="L38" s="10"/>
      <c r="M38" s="10">
        <v>-700000</v>
      </c>
      <c r="N38" s="10"/>
      <c r="O38" s="10">
        <v>5201864580</v>
      </c>
      <c r="P38" s="10"/>
      <c r="Q38" s="10">
        <v>9533449</v>
      </c>
      <c r="R38" s="10"/>
      <c r="S38" s="10">
        <v>7990</v>
      </c>
      <c r="T38" s="10"/>
      <c r="U38" s="10">
        <v>82300245458</v>
      </c>
      <c r="V38" s="10"/>
      <c r="W38" s="10">
        <v>75719032577.815506</v>
      </c>
      <c r="X38" s="4"/>
      <c r="Y38" s="5">
        <v>3.2800000000000003E-2</v>
      </c>
    </row>
    <row r="39" spans="1:25" ht="24.75" x14ac:dyDescent="0.55000000000000004">
      <c r="A39" s="4" t="s">
        <v>45</v>
      </c>
      <c r="B39" s="4"/>
      <c r="C39" s="10">
        <v>303736</v>
      </c>
      <c r="D39" s="10"/>
      <c r="E39" s="10">
        <v>6171439382</v>
      </c>
      <c r="F39" s="10"/>
      <c r="G39" s="10">
        <v>9072959562.5400009</v>
      </c>
      <c r="H39" s="10"/>
      <c r="I39" s="10">
        <v>2138819</v>
      </c>
      <c r="J39" s="10"/>
      <c r="K39" s="10">
        <v>74144180040</v>
      </c>
      <c r="L39" s="10"/>
      <c r="M39" s="10">
        <v>-303736</v>
      </c>
      <c r="N39" s="10"/>
      <c r="O39" s="10">
        <v>9649420723</v>
      </c>
      <c r="P39" s="10"/>
      <c r="Q39" s="10">
        <v>2138819</v>
      </c>
      <c r="R39" s="10"/>
      <c r="S39" s="10">
        <v>34850</v>
      </c>
      <c r="T39" s="10"/>
      <c r="U39" s="10">
        <v>74144180040</v>
      </c>
      <c r="V39" s="10"/>
      <c r="W39" s="10">
        <v>74094341989.207504</v>
      </c>
      <c r="X39" s="4"/>
      <c r="Y39" s="5">
        <v>3.2099999999999997E-2</v>
      </c>
    </row>
    <row r="40" spans="1:25" ht="24.75" x14ac:dyDescent="0.55000000000000004">
      <c r="A40" s="4" t="s">
        <v>46</v>
      </c>
      <c r="B40" s="4"/>
      <c r="C40" s="10">
        <v>1000000</v>
      </c>
      <c r="D40" s="10"/>
      <c r="E40" s="10">
        <v>38127974847</v>
      </c>
      <c r="F40" s="10"/>
      <c r="G40" s="10">
        <v>34632702000</v>
      </c>
      <c r="H40" s="10"/>
      <c r="I40" s="10">
        <v>0</v>
      </c>
      <c r="J40" s="10"/>
      <c r="K40" s="10">
        <v>0</v>
      </c>
      <c r="L40" s="10"/>
      <c r="M40" s="10">
        <v>-500000</v>
      </c>
      <c r="N40" s="10"/>
      <c r="O40" s="10">
        <v>17743792533</v>
      </c>
      <c r="P40" s="10"/>
      <c r="Q40" s="10">
        <v>500000</v>
      </c>
      <c r="R40" s="10"/>
      <c r="S40" s="10">
        <v>37120</v>
      </c>
      <c r="T40" s="10"/>
      <c r="U40" s="10">
        <v>19063987422</v>
      </c>
      <c r="V40" s="10"/>
      <c r="W40" s="10">
        <v>18449568000</v>
      </c>
      <c r="X40" s="4"/>
      <c r="Y40" s="5">
        <v>8.0000000000000002E-3</v>
      </c>
    </row>
    <row r="41" spans="1:25" ht="24.75" x14ac:dyDescent="0.55000000000000004">
      <c r="A41" s="4" t="s">
        <v>47</v>
      </c>
      <c r="B41" s="4"/>
      <c r="C41" s="10">
        <v>600000</v>
      </c>
      <c r="D41" s="10"/>
      <c r="E41" s="10">
        <v>44472358074</v>
      </c>
      <c r="F41" s="10"/>
      <c r="G41" s="10">
        <v>41839564500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600000</v>
      </c>
      <c r="R41" s="10"/>
      <c r="S41" s="10">
        <v>81150</v>
      </c>
      <c r="T41" s="10"/>
      <c r="U41" s="10">
        <v>44472358074</v>
      </c>
      <c r="V41" s="10"/>
      <c r="W41" s="10">
        <v>48400294500</v>
      </c>
      <c r="X41" s="4"/>
      <c r="Y41" s="5">
        <v>2.1000000000000001E-2</v>
      </c>
    </row>
    <row r="42" spans="1:25" ht="24.75" x14ac:dyDescent="0.55000000000000004">
      <c r="A42" s="4" t="s">
        <v>48</v>
      </c>
      <c r="B42" s="4"/>
      <c r="C42" s="10">
        <v>16000000</v>
      </c>
      <c r="D42" s="10"/>
      <c r="E42" s="10">
        <v>162660565518</v>
      </c>
      <c r="F42" s="10"/>
      <c r="G42" s="10">
        <v>173998512000</v>
      </c>
      <c r="H42" s="10"/>
      <c r="I42" s="10">
        <v>4000000</v>
      </c>
      <c r="J42" s="10"/>
      <c r="K42" s="10">
        <v>48944975864</v>
      </c>
      <c r="L42" s="10"/>
      <c r="M42" s="10">
        <v>-1000000</v>
      </c>
      <c r="N42" s="10"/>
      <c r="O42" s="10">
        <v>12133374372</v>
      </c>
      <c r="P42" s="10"/>
      <c r="Q42" s="10">
        <v>19000000</v>
      </c>
      <c r="R42" s="10"/>
      <c r="S42" s="10">
        <v>12080</v>
      </c>
      <c r="T42" s="10"/>
      <c r="U42" s="10">
        <v>201439256038</v>
      </c>
      <c r="V42" s="10"/>
      <c r="W42" s="10">
        <v>228154356000</v>
      </c>
      <c r="X42" s="4"/>
      <c r="Y42" s="5">
        <v>9.8799999999999999E-2</v>
      </c>
    </row>
    <row r="43" spans="1:25" ht="24.75" x14ac:dyDescent="0.55000000000000004">
      <c r="A43" s="4" t="s">
        <v>49</v>
      </c>
      <c r="B43" s="4"/>
      <c r="C43" s="10">
        <v>7600000</v>
      </c>
      <c r="D43" s="10"/>
      <c r="E43" s="10">
        <v>29921290784</v>
      </c>
      <c r="F43" s="10"/>
      <c r="G43" s="10">
        <v>16575187320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7600000</v>
      </c>
      <c r="R43" s="10"/>
      <c r="S43" s="10">
        <v>2433</v>
      </c>
      <c r="T43" s="10"/>
      <c r="U43" s="10">
        <v>29921290784</v>
      </c>
      <c r="V43" s="10"/>
      <c r="W43" s="10">
        <v>18380779740</v>
      </c>
      <c r="X43" s="4"/>
      <c r="Y43" s="5">
        <v>8.0000000000000002E-3</v>
      </c>
    </row>
    <row r="44" spans="1:25" ht="24.75" x14ac:dyDescent="0.55000000000000004">
      <c r="A44" s="4" t="s">
        <v>50</v>
      </c>
      <c r="B44" s="4"/>
      <c r="C44" s="10">
        <v>45631190</v>
      </c>
      <c r="D44" s="10"/>
      <c r="E44" s="10">
        <v>119075241132</v>
      </c>
      <c r="F44" s="10"/>
      <c r="G44" s="10">
        <v>86727716610.084</v>
      </c>
      <c r="H44" s="10"/>
      <c r="I44" s="10">
        <v>0</v>
      </c>
      <c r="J44" s="10"/>
      <c r="K44" s="10">
        <v>0</v>
      </c>
      <c r="L44" s="10"/>
      <c r="M44" s="10">
        <v>0</v>
      </c>
      <c r="N44" s="10"/>
      <c r="O44" s="10">
        <v>0</v>
      </c>
      <c r="P44" s="10"/>
      <c r="Q44" s="10">
        <v>45631190</v>
      </c>
      <c r="R44" s="10"/>
      <c r="S44" s="10">
        <v>2027</v>
      </c>
      <c r="T44" s="10"/>
      <c r="U44" s="10">
        <v>119075241132</v>
      </c>
      <c r="V44" s="10"/>
      <c r="W44" s="10">
        <v>91944080318.326508</v>
      </c>
      <c r="X44" s="4"/>
      <c r="Y44" s="5">
        <v>3.9800000000000002E-2</v>
      </c>
    </row>
    <row r="45" spans="1:25" ht="24.75" x14ac:dyDescent="0.55000000000000004">
      <c r="A45" s="4" t="s">
        <v>51</v>
      </c>
      <c r="B45" s="4"/>
      <c r="C45" s="10">
        <v>2449489</v>
      </c>
      <c r="D45" s="10"/>
      <c r="E45" s="10">
        <v>81470084940</v>
      </c>
      <c r="F45" s="10"/>
      <c r="G45" s="10">
        <v>65961834900.790497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2449489</v>
      </c>
      <c r="R45" s="10"/>
      <c r="S45" s="10">
        <v>30770</v>
      </c>
      <c r="T45" s="10"/>
      <c r="U45" s="10">
        <v>81470084940</v>
      </c>
      <c r="V45" s="10"/>
      <c r="W45" s="10">
        <v>74922320409.6465</v>
      </c>
      <c r="X45" s="4"/>
      <c r="Y45" s="5">
        <v>3.2399999999999998E-2</v>
      </c>
    </row>
    <row r="46" spans="1:25" ht="24.75" x14ac:dyDescent="0.55000000000000004">
      <c r="A46" s="4" t="s">
        <v>52</v>
      </c>
      <c r="B46" s="4"/>
      <c r="C46" s="10">
        <v>3000000</v>
      </c>
      <c r="D46" s="10"/>
      <c r="E46" s="10">
        <v>81256402675</v>
      </c>
      <c r="F46" s="10"/>
      <c r="G46" s="10">
        <v>51650838000</v>
      </c>
      <c r="H46" s="10"/>
      <c r="I46" s="10">
        <v>0</v>
      </c>
      <c r="J46" s="10"/>
      <c r="K46" s="10">
        <v>0</v>
      </c>
      <c r="L46" s="10"/>
      <c r="M46" s="10">
        <v>-700000</v>
      </c>
      <c r="N46" s="10"/>
      <c r="O46" s="10">
        <v>12521787616</v>
      </c>
      <c r="P46" s="10"/>
      <c r="Q46" s="10">
        <v>2300000</v>
      </c>
      <c r="R46" s="10"/>
      <c r="S46" s="10">
        <v>18190</v>
      </c>
      <c r="T46" s="10"/>
      <c r="U46" s="10">
        <v>62296575380</v>
      </c>
      <c r="V46" s="10"/>
      <c r="W46" s="10">
        <v>41588069850</v>
      </c>
      <c r="X46" s="4"/>
      <c r="Y46" s="5">
        <v>1.7999999999999999E-2</v>
      </c>
    </row>
    <row r="47" spans="1:25" ht="24.75" x14ac:dyDescent="0.55000000000000004">
      <c r="A47" s="4" t="s">
        <v>53</v>
      </c>
      <c r="B47" s="4"/>
      <c r="C47" s="10">
        <v>1756700</v>
      </c>
      <c r="D47" s="10"/>
      <c r="E47" s="10">
        <v>27492463717</v>
      </c>
      <c r="F47" s="10"/>
      <c r="G47" s="10">
        <v>37876111203.150002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1756700</v>
      </c>
      <c r="R47" s="10"/>
      <c r="S47" s="10">
        <v>24910</v>
      </c>
      <c r="T47" s="10"/>
      <c r="U47" s="10">
        <v>27492463717</v>
      </c>
      <c r="V47" s="10"/>
      <c r="W47" s="10">
        <v>43499028587.849998</v>
      </c>
      <c r="X47" s="4"/>
      <c r="Y47" s="5">
        <v>1.8800000000000001E-2</v>
      </c>
    </row>
    <row r="48" spans="1:25" ht="24.75" x14ac:dyDescent="0.55000000000000004">
      <c r="A48" s="4" t="s">
        <v>54</v>
      </c>
      <c r="B48" s="4"/>
      <c r="C48" s="10">
        <v>2600000</v>
      </c>
      <c r="D48" s="10"/>
      <c r="E48" s="10">
        <v>24746380049</v>
      </c>
      <c r="F48" s="10"/>
      <c r="G48" s="10">
        <v>17187124500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2600000</v>
      </c>
      <c r="R48" s="10"/>
      <c r="S48" s="10">
        <v>8220</v>
      </c>
      <c r="T48" s="10"/>
      <c r="U48" s="10">
        <v>24746380049</v>
      </c>
      <c r="V48" s="10"/>
      <c r="W48" s="10">
        <v>21244836600</v>
      </c>
      <c r="X48" s="4"/>
      <c r="Y48" s="5">
        <v>9.1999999999999998E-3</v>
      </c>
    </row>
    <row r="49" spans="1:25" ht="24.75" x14ac:dyDescent="0.55000000000000004">
      <c r="A49" s="4" t="s">
        <v>55</v>
      </c>
      <c r="B49" s="4"/>
      <c r="C49" s="10">
        <v>1000000</v>
      </c>
      <c r="D49" s="10"/>
      <c r="E49" s="10">
        <v>18608729322</v>
      </c>
      <c r="F49" s="10"/>
      <c r="G49" s="10">
        <v>26063991000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1000000</v>
      </c>
      <c r="R49" s="10"/>
      <c r="S49" s="10">
        <v>30690</v>
      </c>
      <c r="T49" s="10"/>
      <c r="U49" s="10">
        <v>18608729322</v>
      </c>
      <c r="V49" s="10"/>
      <c r="W49" s="10">
        <v>30507394500</v>
      </c>
      <c r="X49" s="4"/>
      <c r="Y49" s="5">
        <v>1.32E-2</v>
      </c>
    </row>
    <row r="50" spans="1:25" ht="24.75" x14ac:dyDescent="0.55000000000000004">
      <c r="A50" s="4" t="s">
        <v>56</v>
      </c>
      <c r="B50" s="4"/>
      <c r="C50" s="10">
        <v>9500608</v>
      </c>
      <c r="D50" s="10"/>
      <c r="E50" s="10">
        <v>139041157387</v>
      </c>
      <c r="F50" s="10"/>
      <c r="G50" s="10">
        <v>151294151706.048</v>
      </c>
      <c r="H50" s="10"/>
      <c r="I50" s="10">
        <v>0</v>
      </c>
      <c r="J50" s="10"/>
      <c r="K50" s="10">
        <v>0</v>
      </c>
      <c r="L50" s="10"/>
      <c r="M50" s="10">
        <v>0</v>
      </c>
      <c r="N50" s="10"/>
      <c r="O50" s="10">
        <v>0</v>
      </c>
      <c r="P50" s="10"/>
      <c r="Q50" s="10">
        <v>9500608</v>
      </c>
      <c r="R50" s="10"/>
      <c r="S50" s="10">
        <v>15980</v>
      </c>
      <c r="T50" s="10"/>
      <c r="U50" s="10">
        <v>139041157387</v>
      </c>
      <c r="V50" s="10"/>
      <c r="W50" s="10">
        <v>150916388530.75201</v>
      </c>
      <c r="X50" s="4"/>
      <c r="Y50" s="5">
        <v>6.54E-2</v>
      </c>
    </row>
    <row r="51" spans="1:25" ht="24.75" x14ac:dyDescent="0.55000000000000004">
      <c r="A51" s="4" t="s">
        <v>57</v>
      </c>
      <c r="B51" s="4"/>
      <c r="C51" s="10">
        <v>7000000</v>
      </c>
      <c r="D51" s="10"/>
      <c r="E51" s="10">
        <v>48308711491</v>
      </c>
      <c r="F51" s="10"/>
      <c r="G51" s="10">
        <v>50378454000</v>
      </c>
      <c r="H51" s="10"/>
      <c r="I51" s="10">
        <v>0</v>
      </c>
      <c r="J51" s="10"/>
      <c r="K51" s="10">
        <v>0</v>
      </c>
      <c r="L51" s="10"/>
      <c r="M51" s="10">
        <v>-1000000</v>
      </c>
      <c r="N51" s="10"/>
      <c r="O51" s="10">
        <v>7608532071</v>
      </c>
      <c r="P51" s="10"/>
      <c r="Q51" s="10">
        <v>6000000</v>
      </c>
      <c r="R51" s="10"/>
      <c r="S51" s="10">
        <v>7570</v>
      </c>
      <c r="T51" s="10"/>
      <c r="U51" s="10">
        <v>41407466992</v>
      </c>
      <c r="V51" s="10"/>
      <c r="W51" s="10">
        <v>45149751000</v>
      </c>
      <c r="X51" s="4"/>
      <c r="Y51" s="5">
        <v>1.9599999999999999E-2</v>
      </c>
    </row>
    <row r="52" spans="1:25" ht="24.75" x14ac:dyDescent="0.55000000000000004">
      <c r="A52" s="4" t="s">
        <v>58</v>
      </c>
      <c r="B52" s="4"/>
      <c r="C52" s="10">
        <v>5790572</v>
      </c>
      <c r="D52" s="10"/>
      <c r="E52" s="10">
        <f>48213564040-31</f>
        <v>48213564009</v>
      </c>
      <c r="F52" s="10"/>
      <c r="G52" s="10">
        <f>26466631008.1668-39</f>
        <v>26466630969.166801</v>
      </c>
      <c r="H52" s="10"/>
      <c r="I52" s="10">
        <v>0</v>
      </c>
      <c r="J52" s="10"/>
      <c r="K52" s="10">
        <v>0</v>
      </c>
      <c r="L52" s="10"/>
      <c r="M52" s="10">
        <v>0</v>
      </c>
      <c r="N52" s="10"/>
      <c r="O52" s="10">
        <v>0</v>
      </c>
      <c r="P52" s="10"/>
      <c r="Q52" s="10">
        <v>5790572</v>
      </c>
      <c r="R52" s="10"/>
      <c r="S52" s="10">
        <v>5370</v>
      </c>
      <c r="T52" s="10"/>
      <c r="U52" s="10">
        <v>48213564040</v>
      </c>
      <c r="V52" s="10"/>
      <c r="W52" s="10">
        <v>30910354178.742001</v>
      </c>
      <c r="X52" s="4"/>
      <c r="Y52" s="5">
        <v>1.34E-2</v>
      </c>
    </row>
    <row r="53" spans="1:25" ht="24.75" x14ac:dyDescent="0.55000000000000004">
      <c r="A53" s="4" t="s">
        <v>59</v>
      </c>
      <c r="B53" s="4"/>
      <c r="C53" s="10">
        <v>0</v>
      </c>
      <c r="D53" s="10"/>
      <c r="E53" s="10">
        <v>0</v>
      </c>
      <c r="F53" s="10"/>
      <c r="G53" s="10">
        <v>0</v>
      </c>
      <c r="H53" s="10"/>
      <c r="I53" s="10">
        <v>2500000</v>
      </c>
      <c r="J53" s="10"/>
      <c r="K53" s="10">
        <v>11820300562</v>
      </c>
      <c r="L53" s="10"/>
      <c r="M53" s="10">
        <v>0</v>
      </c>
      <c r="N53" s="10"/>
      <c r="O53" s="10">
        <v>0</v>
      </c>
      <c r="P53" s="10"/>
      <c r="Q53" s="10">
        <v>2500000</v>
      </c>
      <c r="R53" s="10"/>
      <c r="S53" s="10">
        <v>5063</v>
      </c>
      <c r="T53" s="10"/>
      <c r="U53" s="10">
        <v>11820300562</v>
      </c>
      <c r="V53" s="10"/>
      <c r="W53" s="10">
        <v>12582187875</v>
      </c>
      <c r="X53" s="4"/>
      <c r="Y53" s="5">
        <v>5.4000000000000003E-3</v>
      </c>
    </row>
    <row r="54" spans="1:25" ht="24.75" x14ac:dyDescent="0.55000000000000004">
      <c r="A54" s="4" t="s">
        <v>60</v>
      </c>
      <c r="B54" s="4"/>
      <c r="C54" s="10">
        <v>0</v>
      </c>
      <c r="D54" s="10"/>
      <c r="E54" s="10">
        <v>0</v>
      </c>
      <c r="F54" s="10"/>
      <c r="G54" s="10">
        <v>0</v>
      </c>
      <c r="H54" s="10"/>
      <c r="I54" s="10">
        <v>2000000</v>
      </c>
      <c r="J54" s="10"/>
      <c r="K54" s="10">
        <v>10609836767</v>
      </c>
      <c r="L54" s="10"/>
      <c r="M54" s="10">
        <v>0</v>
      </c>
      <c r="N54" s="10"/>
      <c r="O54" s="10">
        <v>0</v>
      </c>
      <c r="P54" s="10"/>
      <c r="Q54" s="10">
        <v>2000000</v>
      </c>
      <c r="R54" s="10"/>
      <c r="S54" s="10">
        <v>5740</v>
      </c>
      <c r="T54" s="10"/>
      <c r="U54" s="10">
        <v>10609836767</v>
      </c>
      <c r="V54" s="10"/>
      <c r="W54" s="10">
        <v>11411694000</v>
      </c>
      <c r="X54" s="4"/>
      <c r="Y54" s="5">
        <v>4.8999999999999998E-3</v>
      </c>
    </row>
    <row r="55" spans="1:25" ht="24.75" x14ac:dyDescent="0.55000000000000004">
      <c r="A55" s="4" t="s">
        <v>61</v>
      </c>
      <c r="B55" s="4"/>
      <c r="C55" s="10">
        <v>0</v>
      </c>
      <c r="D55" s="10"/>
      <c r="E55" s="10">
        <v>0</v>
      </c>
      <c r="F55" s="10"/>
      <c r="G55" s="10">
        <v>0</v>
      </c>
      <c r="H55" s="10"/>
      <c r="I55" s="10">
        <v>14333015</v>
      </c>
      <c r="J55" s="10"/>
      <c r="K55" s="10">
        <v>25165791277</v>
      </c>
      <c r="L55" s="10"/>
      <c r="M55" s="10">
        <v>0</v>
      </c>
      <c r="N55" s="10"/>
      <c r="O55" s="10">
        <v>0</v>
      </c>
      <c r="P55" s="10"/>
      <c r="Q55" s="10">
        <v>14333015</v>
      </c>
      <c r="R55" s="10"/>
      <c r="S55" s="10">
        <v>1940</v>
      </c>
      <c r="T55" s="10"/>
      <c r="U55" s="10">
        <f>25165791277-31</f>
        <v>25165791246</v>
      </c>
      <c r="V55" s="10"/>
      <c r="W55" s="10">
        <f>27640603107.855-41</f>
        <v>27640603066.855</v>
      </c>
      <c r="X55" s="4"/>
      <c r="Y55" s="5">
        <v>1.2E-2</v>
      </c>
    </row>
    <row r="56" spans="1:25" ht="25.5" thickBot="1" x14ac:dyDescent="0.5">
      <c r="C56" s="11">
        <f>SUM(C9:C55)</f>
        <v>235614762</v>
      </c>
      <c r="D56" s="10"/>
      <c r="E56" s="11">
        <f>SUM(E9:E55)</f>
        <v>2179485538704</v>
      </c>
      <c r="F56" s="10"/>
      <c r="G56" s="11">
        <f>SUM(G9:G55)</f>
        <v>1979412428235.4709</v>
      </c>
      <c r="H56" s="10"/>
      <c r="I56" s="11">
        <f>SUM(I9:I55)</f>
        <v>34571750</v>
      </c>
      <c r="J56" s="10"/>
      <c r="K56" s="11">
        <f>SUM(K9:K55)</f>
        <v>229000720793</v>
      </c>
      <c r="L56" s="10"/>
      <c r="M56" s="11">
        <f>SUM(M9:M55)</f>
        <v>-31445603</v>
      </c>
      <c r="N56" s="10"/>
      <c r="O56" s="11">
        <f>SUM(O9:O55)</f>
        <v>279737843613</v>
      </c>
      <c r="P56" s="10"/>
      <c r="Q56" s="11">
        <f>SUM(Q9:Q55)</f>
        <v>240900909</v>
      </c>
      <c r="R56" s="10"/>
      <c r="S56" s="11">
        <f>SUM(S9:S55)</f>
        <v>856467</v>
      </c>
      <c r="T56" s="10"/>
      <c r="U56" s="11">
        <f>SUM(U9:U55)</f>
        <v>2122496960621</v>
      </c>
      <c r="V56" s="10"/>
      <c r="W56" s="11">
        <f>SUM(W9:W55)</f>
        <v>2203858584037.981</v>
      </c>
    </row>
    <row r="57" spans="1:25" ht="25.5" thickTop="1" x14ac:dyDescent="0.45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5" ht="24.75" x14ac:dyDescent="0.45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5" ht="24.75" x14ac:dyDescent="0.45">
      <c r="C59" s="10"/>
      <c r="D59" s="10"/>
      <c r="E59" s="3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1:25" ht="24.75" x14ac:dyDescent="0.45">
      <c r="C60" s="10"/>
      <c r="D60" s="10"/>
      <c r="E60" s="2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25" ht="24.75" x14ac:dyDescent="0.45">
      <c r="C61" s="10"/>
      <c r="D61" s="10"/>
      <c r="E61" s="2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1:25" ht="24.75" x14ac:dyDescent="0.45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1:25" ht="24.75" x14ac:dyDescent="0.45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5" ht="24.75" x14ac:dyDescent="0.45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3:23" ht="24.75" x14ac:dyDescent="0.4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3:23" ht="24.75" x14ac:dyDescent="0.4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3:23" ht="24.75" x14ac:dyDescent="0.4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3:23" ht="24.75" x14ac:dyDescent="0.4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3:23" ht="24.75" x14ac:dyDescent="0.4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3:23" ht="24.75" x14ac:dyDescent="0.4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3:23" ht="24.75" x14ac:dyDescent="0.4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3:23" ht="24.75" x14ac:dyDescent="0.4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3:23" ht="24.75" x14ac:dyDescent="0.4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3:23" ht="24.75" x14ac:dyDescent="0.4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3:23" ht="24.75" x14ac:dyDescent="0.4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3:23" ht="24.75" x14ac:dyDescent="0.4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3:23" ht="24.75" x14ac:dyDescent="0.4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3:23" ht="24.75" x14ac:dyDescent="0.4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3:23" ht="24.75" x14ac:dyDescent="0.4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3:23" ht="24.75" x14ac:dyDescent="0.4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3:23" ht="24.75" x14ac:dyDescent="0.4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3:23" ht="24.75" x14ac:dyDescent="0.45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3:23" ht="24.75" x14ac:dyDescent="0.4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3:23" ht="24.75" x14ac:dyDescent="0.4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3:23" ht="24.75" x14ac:dyDescent="0.4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3:23" ht="24.75" x14ac:dyDescent="0.4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3:23" ht="24.75" x14ac:dyDescent="0.4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3:23" ht="24.75" x14ac:dyDescent="0.4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3:23" ht="24.75" x14ac:dyDescent="0.4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3:23" ht="24.75" x14ac:dyDescent="0.4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3:23" ht="24.75" x14ac:dyDescent="0.4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3:23" ht="24.75" x14ac:dyDescent="0.4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3:23" ht="24.75" x14ac:dyDescent="0.4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3:23" ht="24.75" x14ac:dyDescent="0.45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3:23" ht="24.75" x14ac:dyDescent="0.45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3:23" ht="24.75" x14ac:dyDescent="0.45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3:23" ht="24.75" x14ac:dyDescent="0.45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3:23" ht="24.75" x14ac:dyDescent="0.45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3:23" ht="24.75" x14ac:dyDescent="0.45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3:23" ht="24.75" x14ac:dyDescent="0.45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3:23" ht="24.75" x14ac:dyDescent="0.45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3:23" ht="24.75" x14ac:dyDescent="0.45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3:23" ht="24.75" x14ac:dyDescent="0.45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3:23" ht="24.75" x14ac:dyDescent="0.45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3:23" ht="24.75" x14ac:dyDescent="0.45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3:23" ht="24.75" x14ac:dyDescent="0.45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3:23" ht="24.75" x14ac:dyDescent="0.45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3:23" ht="24.75" x14ac:dyDescent="0.45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3:23" ht="24.75" x14ac:dyDescent="0.45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view="pageBreakPreview" zoomScaleNormal="85" zoomScaleSheetLayoutView="100" workbookViewId="0">
      <selection activeCell="E18" sqref="E17:G18"/>
    </sheetView>
  </sheetViews>
  <sheetFormatPr defaultRowHeight="18.75" x14ac:dyDescent="0.45"/>
  <cols>
    <col min="1" max="1" width="24.5703125" style="1" bestFit="1" customWidth="1"/>
    <col min="2" max="2" width="1" style="1" customWidth="1"/>
    <col min="3" max="3" width="17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5" t="s">
        <v>0</v>
      </c>
      <c r="B2" s="15"/>
      <c r="C2" s="15"/>
      <c r="D2" s="15"/>
      <c r="E2" s="15"/>
      <c r="F2" s="15"/>
      <c r="G2" s="15"/>
    </row>
    <row r="3" spans="1:7" ht="30" x14ac:dyDescent="0.45">
      <c r="A3" s="15" t="s">
        <v>92</v>
      </c>
      <c r="B3" s="15"/>
      <c r="C3" s="15"/>
      <c r="D3" s="15"/>
      <c r="E3" s="15"/>
      <c r="F3" s="15"/>
      <c r="G3" s="15"/>
    </row>
    <row r="4" spans="1:7" ht="30" x14ac:dyDescent="0.45">
      <c r="A4" s="15" t="s">
        <v>2</v>
      </c>
      <c r="B4" s="15"/>
      <c r="C4" s="15"/>
      <c r="D4" s="15"/>
      <c r="E4" s="15"/>
      <c r="F4" s="15"/>
      <c r="G4" s="15"/>
    </row>
    <row r="6" spans="1:7" ht="30" x14ac:dyDescent="0.45">
      <c r="A6" s="18" t="s">
        <v>96</v>
      </c>
      <c r="C6" s="18" t="s">
        <v>70</v>
      </c>
      <c r="E6" s="18" t="s">
        <v>132</v>
      </c>
      <c r="G6" s="18" t="s">
        <v>13</v>
      </c>
    </row>
    <row r="7" spans="1:7" ht="21" x14ac:dyDescent="0.55000000000000004">
      <c r="A7" s="2" t="s">
        <v>139</v>
      </c>
      <c r="C7" s="12">
        <v>287000427377</v>
      </c>
      <c r="E7" s="8">
        <v>0.99670000000000003</v>
      </c>
      <c r="G7" s="8">
        <v>0.12429999999999999</v>
      </c>
    </row>
    <row r="8" spans="1:7" ht="21" x14ac:dyDescent="0.55000000000000004">
      <c r="A8" s="2" t="s">
        <v>140</v>
      </c>
      <c r="C8" s="12">
        <v>0</v>
      </c>
      <c r="E8" s="8">
        <v>0</v>
      </c>
      <c r="G8" s="8">
        <v>0</v>
      </c>
    </row>
    <row r="9" spans="1:7" ht="21" x14ac:dyDescent="0.55000000000000004">
      <c r="A9" s="2" t="s">
        <v>141</v>
      </c>
      <c r="C9" s="12">
        <v>318537849</v>
      </c>
      <c r="E9" s="8">
        <v>1.1000000000000001E-3</v>
      </c>
      <c r="G9" s="8">
        <v>1E-4</v>
      </c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3"/>
  <sheetViews>
    <sheetView rightToLeft="1" view="pageBreakPreview" zoomScaleNormal="115" zoomScaleSheetLayoutView="100" workbookViewId="0">
      <selection activeCell="I15" sqref="I15"/>
    </sheetView>
  </sheetViews>
  <sheetFormatPr defaultRowHeight="18.75" x14ac:dyDescent="0.45"/>
  <cols>
    <col min="1" max="1" width="19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425781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14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8" t="s">
        <v>93</v>
      </c>
      <c r="B6" s="18" t="s">
        <v>93</v>
      </c>
      <c r="C6" s="18" t="s">
        <v>93</v>
      </c>
      <c r="D6" s="18" t="s">
        <v>93</v>
      </c>
      <c r="E6" s="18" t="s">
        <v>93</v>
      </c>
      <c r="G6" s="18" t="s">
        <v>94</v>
      </c>
      <c r="H6" s="18" t="s">
        <v>94</v>
      </c>
      <c r="I6" s="18" t="s">
        <v>94</v>
      </c>
      <c r="J6" s="18" t="s">
        <v>94</v>
      </c>
      <c r="K6" s="18" t="s">
        <v>94</v>
      </c>
      <c r="M6" s="18" t="s">
        <v>95</v>
      </c>
      <c r="N6" s="18" t="s">
        <v>95</v>
      </c>
      <c r="O6" s="18" t="s">
        <v>95</v>
      </c>
      <c r="P6" s="18" t="s">
        <v>95</v>
      </c>
      <c r="Q6" s="18" t="s">
        <v>95</v>
      </c>
    </row>
    <row r="7" spans="1:17" ht="30" x14ac:dyDescent="0.45">
      <c r="A7" s="18" t="s">
        <v>96</v>
      </c>
      <c r="C7" s="18" t="s">
        <v>97</v>
      </c>
      <c r="E7" s="18" t="s">
        <v>63</v>
      </c>
      <c r="G7" s="18" t="s">
        <v>98</v>
      </c>
      <c r="I7" s="18" t="s">
        <v>99</v>
      </c>
      <c r="K7" s="18" t="s">
        <v>100</v>
      </c>
      <c r="M7" s="18" t="s">
        <v>98</v>
      </c>
      <c r="O7" s="18" t="s">
        <v>99</v>
      </c>
      <c r="Q7" s="18" t="s">
        <v>100</v>
      </c>
    </row>
    <row r="8" spans="1:17" x14ac:dyDescent="0.45">
      <c r="A8" s="1" t="s">
        <v>73</v>
      </c>
      <c r="C8" s="3">
        <v>30</v>
      </c>
      <c r="E8" s="12">
        <v>0</v>
      </c>
      <c r="G8" s="12">
        <v>274137575</v>
      </c>
      <c r="H8" s="12"/>
      <c r="I8" s="12">
        <v>0</v>
      </c>
      <c r="J8" s="12"/>
      <c r="K8" s="12">
        <v>274137575</v>
      </c>
      <c r="L8" s="12"/>
      <c r="M8" s="12">
        <v>429668083</v>
      </c>
      <c r="N8" s="12"/>
      <c r="O8" s="12">
        <v>0</v>
      </c>
      <c r="P8" s="12"/>
      <c r="Q8" s="12">
        <v>429668083</v>
      </c>
    </row>
    <row r="9" spans="1:17" x14ac:dyDescent="0.45">
      <c r="A9" s="1" t="s">
        <v>76</v>
      </c>
      <c r="C9" s="3">
        <v>28</v>
      </c>
      <c r="E9" s="12">
        <v>10</v>
      </c>
      <c r="G9" s="12">
        <v>2292015</v>
      </c>
      <c r="H9" s="12"/>
      <c r="I9" s="12">
        <v>12913</v>
      </c>
      <c r="J9" s="12"/>
      <c r="K9" s="12">
        <v>2279102</v>
      </c>
      <c r="L9" s="12"/>
      <c r="M9" s="12">
        <v>4094966</v>
      </c>
      <c r="N9" s="12"/>
      <c r="O9" s="12">
        <v>13305</v>
      </c>
      <c r="P9" s="12"/>
      <c r="Q9" s="12">
        <v>4081661</v>
      </c>
    </row>
    <row r="10" spans="1:17" x14ac:dyDescent="0.45">
      <c r="A10" s="1" t="s">
        <v>79</v>
      </c>
      <c r="C10" s="3">
        <v>23</v>
      </c>
      <c r="E10" s="12">
        <v>10</v>
      </c>
      <c r="G10" s="12">
        <v>31369</v>
      </c>
      <c r="H10" s="12"/>
      <c r="I10" s="12">
        <v>16</v>
      </c>
      <c r="J10" s="12"/>
      <c r="K10" s="12">
        <v>31353</v>
      </c>
      <c r="L10" s="12"/>
      <c r="M10" s="12">
        <v>117804</v>
      </c>
      <c r="N10" s="12"/>
      <c r="O10" s="12">
        <v>71</v>
      </c>
      <c r="P10" s="12"/>
      <c r="Q10" s="12">
        <v>117733</v>
      </c>
    </row>
    <row r="11" spans="1:17" x14ac:dyDescent="0.45">
      <c r="A11" s="1" t="s">
        <v>82</v>
      </c>
      <c r="C11" s="3">
        <v>26</v>
      </c>
      <c r="E11" s="12">
        <v>10</v>
      </c>
      <c r="G11" s="12">
        <v>42076890</v>
      </c>
      <c r="H11" s="12"/>
      <c r="I11" s="12">
        <v>43765</v>
      </c>
      <c r="J11" s="12"/>
      <c r="K11" s="12">
        <v>42033125</v>
      </c>
      <c r="L11" s="12"/>
      <c r="M11" s="12">
        <v>82586608</v>
      </c>
      <c r="N11" s="12"/>
      <c r="O11" s="12">
        <v>78969</v>
      </c>
      <c r="P11" s="12"/>
      <c r="Q11" s="12">
        <v>82507639</v>
      </c>
    </row>
    <row r="12" spans="1:17" ht="19.5" thickBot="1" x14ac:dyDescent="0.5">
      <c r="G12" s="13">
        <f>SUM(G8:G11)</f>
        <v>318537849</v>
      </c>
      <c r="H12" s="12"/>
      <c r="I12" s="13">
        <f>SUM(I8:I11)</f>
        <v>56694</v>
      </c>
      <c r="J12" s="12"/>
      <c r="K12" s="13">
        <f>SUM(K8:K11)</f>
        <v>318481155</v>
      </c>
      <c r="L12" s="12"/>
      <c r="M12" s="13">
        <f>SUM(M8:M11)</f>
        <v>516467461</v>
      </c>
      <c r="N12" s="12"/>
      <c r="O12" s="13">
        <f>SUM(O8:O11)</f>
        <v>92345</v>
      </c>
      <c r="P12" s="12"/>
      <c r="Q12" s="13">
        <f>SUM(Q8:Q11)</f>
        <v>516375116</v>
      </c>
    </row>
    <row r="13" spans="1:17" ht="19.5" thickTop="1" x14ac:dyDescent="0.45"/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6"/>
  <sheetViews>
    <sheetView rightToLeft="1" view="pageBreakPreview" zoomScaleNormal="100" zoomScaleSheetLayoutView="100" workbookViewId="0">
      <selection activeCell="C14" sqref="C14"/>
    </sheetView>
  </sheetViews>
  <sheetFormatPr defaultRowHeight="18.75" x14ac:dyDescent="0.45"/>
  <cols>
    <col min="1" max="1" width="24.8554687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8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4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45">
      <c r="A6" s="19" t="s">
        <v>65</v>
      </c>
      <c r="C6" s="18" t="s">
        <v>66</v>
      </c>
      <c r="D6" s="18" t="s">
        <v>66</v>
      </c>
      <c r="E6" s="18" t="s">
        <v>66</v>
      </c>
      <c r="F6" s="18" t="s">
        <v>66</v>
      </c>
      <c r="G6" s="18" t="s">
        <v>66</v>
      </c>
      <c r="H6" s="18" t="s">
        <v>66</v>
      </c>
      <c r="I6" s="18" t="s">
        <v>66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30" x14ac:dyDescent="0.45">
      <c r="A7" s="18" t="s">
        <v>65</v>
      </c>
      <c r="C7" s="18" t="s">
        <v>67</v>
      </c>
      <c r="E7" s="18" t="s">
        <v>68</v>
      </c>
      <c r="G7" s="18" t="s">
        <v>69</v>
      </c>
      <c r="I7" s="18" t="s">
        <v>63</v>
      </c>
      <c r="K7" s="18" t="s">
        <v>70</v>
      </c>
      <c r="M7" s="18" t="s">
        <v>71</v>
      </c>
      <c r="O7" s="18" t="s">
        <v>72</v>
      </c>
      <c r="Q7" s="18" t="s">
        <v>70</v>
      </c>
      <c r="S7" s="17" t="s">
        <v>64</v>
      </c>
    </row>
    <row r="8" spans="1:19" x14ac:dyDescent="0.45">
      <c r="A8" s="1" t="s">
        <v>73</v>
      </c>
      <c r="C8" s="6">
        <v>279927370</v>
      </c>
      <c r="E8" s="1" t="s">
        <v>74</v>
      </c>
      <c r="G8" s="1" t="s">
        <v>75</v>
      </c>
      <c r="I8" s="12">
        <v>0</v>
      </c>
      <c r="J8" s="12"/>
      <c r="K8" s="12">
        <v>55767131428</v>
      </c>
      <c r="L8" s="12"/>
      <c r="M8" s="12">
        <v>384225441669</v>
      </c>
      <c r="N8" s="12"/>
      <c r="O8" s="12">
        <v>402487985896</v>
      </c>
      <c r="P8" s="12"/>
      <c r="Q8" s="12">
        <v>37504587201</v>
      </c>
      <c r="S8" s="8">
        <v>1.6199999999999999E-2</v>
      </c>
    </row>
    <row r="9" spans="1:19" x14ac:dyDescent="0.45">
      <c r="A9" s="1" t="s">
        <v>76</v>
      </c>
      <c r="C9" s="7" t="s">
        <v>77</v>
      </c>
      <c r="E9" s="1" t="s">
        <v>74</v>
      </c>
      <c r="G9" s="1" t="s">
        <v>78</v>
      </c>
      <c r="I9" s="12">
        <v>10</v>
      </c>
      <c r="J9" s="12"/>
      <c r="K9" s="12">
        <v>94351606</v>
      </c>
      <c r="L9" s="12"/>
      <c r="M9" s="12">
        <v>2000595822</v>
      </c>
      <c r="N9" s="12"/>
      <c r="O9" s="12">
        <v>0</v>
      </c>
      <c r="P9" s="12"/>
      <c r="Q9" s="12">
        <v>2094947428</v>
      </c>
      <c r="S9" s="8">
        <v>8.9999999999999998E-4</v>
      </c>
    </row>
    <row r="10" spans="1:19" x14ac:dyDescent="0.45">
      <c r="A10" s="1" t="s">
        <v>79</v>
      </c>
      <c r="C10" s="7" t="s">
        <v>80</v>
      </c>
      <c r="E10" s="1" t="s">
        <v>74</v>
      </c>
      <c r="G10" s="1" t="s">
        <v>81</v>
      </c>
      <c r="I10" s="12">
        <v>10</v>
      </c>
      <c r="J10" s="12"/>
      <c r="K10" s="12">
        <v>4560622</v>
      </c>
      <c r="L10" s="12"/>
      <c r="M10" s="12">
        <v>28799</v>
      </c>
      <c r="N10" s="12"/>
      <c r="O10" s="12">
        <v>0</v>
      </c>
      <c r="P10" s="12"/>
      <c r="Q10" s="12">
        <v>4589421</v>
      </c>
      <c r="S10" s="8">
        <v>0</v>
      </c>
    </row>
    <row r="11" spans="1:19" x14ac:dyDescent="0.45">
      <c r="A11" s="1" t="s">
        <v>82</v>
      </c>
      <c r="C11" s="7" t="s">
        <v>83</v>
      </c>
      <c r="E11" s="1" t="s">
        <v>74</v>
      </c>
      <c r="G11" s="1" t="s">
        <v>81</v>
      </c>
      <c r="I11" s="12">
        <v>10</v>
      </c>
      <c r="J11" s="12"/>
      <c r="K11" s="12">
        <v>4560639322</v>
      </c>
      <c r="L11" s="12"/>
      <c r="M11" s="12">
        <v>5018261595</v>
      </c>
      <c r="N11" s="12"/>
      <c r="O11" s="12">
        <v>9570250000</v>
      </c>
      <c r="P11" s="12"/>
      <c r="Q11" s="12">
        <v>8650917</v>
      </c>
      <c r="S11" s="8">
        <v>0</v>
      </c>
    </row>
    <row r="12" spans="1:19" x14ac:dyDescent="0.45">
      <c r="A12" s="1" t="s">
        <v>84</v>
      </c>
      <c r="C12" s="7" t="s">
        <v>85</v>
      </c>
      <c r="E12" s="1" t="s">
        <v>74</v>
      </c>
      <c r="G12" s="1" t="s">
        <v>86</v>
      </c>
      <c r="I12" s="12">
        <v>0</v>
      </c>
      <c r="J12" s="12"/>
      <c r="K12" s="12">
        <v>20678</v>
      </c>
      <c r="L12" s="12"/>
      <c r="M12" s="12">
        <v>0</v>
      </c>
      <c r="N12" s="12"/>
      <c r="O12" s="12">
        <v>0</v>
      </c>
      <c r="P12" s="12"/>
      <c r="Q12" s="12">
        <v>20678</v>
      </c>
      <c r="S12" s="8">
        <v>0</v>
      </c>
    </row>
    <row r="13" spans="1:19" x14ac:dyDescent="0.45">
      <c r="A13" s="1" t="s">
        <v>87</v>
      </c>
      <c r="C13" s="6">
        <v>279914422</v>
      </c>
      <c r="E13" s="1" t="s">
        <v>88</v>
      </c>
      <c r="G13" s="1" t="s">
        <v>89</v>
      </c>
      <c r="I13" s="12">
        <v>0</v>
      </c>
      <c r="J13" s="12"/>
      <c r="K13" s="12">
        <v>6397067417</v>
      </c>
      <c r="L13" s="12"/>
      <c r="M13" s="12">
        <v>0</v>
      </c>
      <c r="N13" s="12"/>
      <c r="O13" s="12">
        <v>6390000300</v>
      </c>
      <c r="P13" s="12"/>
      <c r="Q13" s="12">
        <v>7067117</v>
      </c>
      <c r="S13" s="8">
        <v>0</v>
      </c>
    </row>
    <row r="14" spans="1:19" x14ac:dyDescent="0.45">
      <c r="A14" s="1" t="s">
        <v>84</v>
      </c>
      <c r="C14" s="7" t="s">
        <v>90</v>
      </c>
      <c r="E14" s="1" t="s">
        <v>88</v>
      </c>
      <c r="G14" s="1" t="s">
        <v>91</v>
      </c>
      <c r="I14" s="12">
        <v>0</v>
      </c>
      <c r="J14" s="12"/>
      <c r="K14" s="12">
        <v>70858</v>
      </c>
      <c r="L14" s="12"/>
      <c r="M14" s="12">
        <v>0</v>
      </c>
      <c r="N14" s="12"/>
      <c r="O14" s="12">
        <v>0</v>
      </c>
      <c r="P14" s="12"/>
      <c r="Q14" s="12">
        <v>70858</v>
      </c>
      <c r="S14" s="8">
        <v>0</v>
      </c>
    </row>
    <row r="15" spans="1:19" ht="19.5" thickBot="1" x14ac:dyDescent="0.5">
      <c r="I15" s="12"/>
      <c r="J15" s="12"/>
      <c r="K15" s="13">
        <f>SUM(K8:K14)</f>
        <v>66823841931</v>
      </c>
      <c r="L15" s="12"/>
      <c r="M15" s="13">
        <f>SUM(M8:M14)</f>
        <v>391244327885</v>
      </c>
      <c r="N15" s="12"/>
      <c r="O15" s="13">
        <f>SUM(O8:O14)</f>
        <v>418448236196</v>
      </c>
      <c r="P15" s="12"/>
      <c r="Q15" s="13">
        <f>SUM(Q8:Q14)</f>
        <v>39619933620</v>
      </c>
    </row>
    <row r="16" spans="1:19" ht="19.5" thickTop="1" x14ac:dyDescent="0.45">
      <c r="I16" s="12"/>
      <c r="J16" s="12"/>
      <c r="K16" s="12"/>
      <c r="L16" s="12"/>
      <c r="M16" s="12"/>
      <c r="N16" s="12"/>
      <c r="O16" s="12"/>
      <c r="P16" s="12"/>
      <c r="Q16" s="12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view="pageBreakPreview" zoomScale="85" zoomScaleNormal="85" zoomScaleSheetLayoutView="85" workbookViewId="0">
      <selection activeCell="G17" sqref="G17"/>
    </sheetView>
  </sheetViews>
  <sheetFormatPr defaultRowHeight="18.75" x14ac:dyDescent="0.45"/>
  <cols>
    <col min="1" max="1" width="27.4257812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33.42578125" style="1" bestFit="1" customWidth="1"/>
    <col min="6" max="6" width="1" style="1" customWidth="1"/>
    <col min="7" max="7" width="23.1406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.28515625" style="1" bestFit="1" customWidth="1"/>
    <col min="12" max="12" width="1" style="1" customWidth="1"/>
    <col min="13" max="13" width="23.8554687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23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45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45">
      <c r="A6" s="19" t="s">
        <v>3</v>
      </c>
      <c r="C6" s="18" t="s">
        <v>101</v>
      </c>
      <c r="D6" s="18" t="s">
        <v>101</v>
      </c>
      <c r="E6" s="18" t="s">
        <v>101</v>
      </c>
      <c r="F6" s="18" t="s">
        <v>101</v>
      </c>
      <c r="G6" s="18" t="s">
        <v>101</v>
      </c>
      <c r="I6" s="18" t="s">
        <v>94</v>
      </c>
      <c r="J6" s="18" t="s">
        <v>94</v>
      </c>
      <c r="K6" s="18" t="s">
        <v>94</v>
      </c>
      <c r="L6" s="18" t="s">
        <v>94</v>
      </c>
      <c r="M6" s="18" t="s">
        <v>94</v>
      </c>
      <c r="O6" s="18" t="s">
        <v>95</v>
      </c>
      <c r="P6" s="18" t="s">
        <v>95</v>
      </c>
      <c r="Q6" s="18" t="s">
        <v>95</v>
      </c>
      <c r="R6" s="18" t="s">
        <v>95</v>
      </c>
      <c r="S6" s="18" t="s">
        <v>95</v>
      </c>
    </row>
    <row r="7" spans="1:19" ht="67.5" customHeight="1" x14ac:dyDescent="0.45">
      <c r="A7" s="18" t="s">
        <v>3</v>
      </c>
      <c r="C7" s="18" t="s">
        <v>102</v>
      </c>
      <c r="E7" s="17" t="s">
        <v>103</v>
      </c>
      <c r="G7" s="17" t="s">
        <v>104</v>
      </c>
      <c r="I7" s="17" t="s">
        <v>105</v>
      </c>
      <c r="K7" s="18" t="s">
        <v>99</v>
      </c>
      <c r="M7" s="17" t="s">
        <v>106</v>
      </c>
      <c r="O7" s="17" t="s">
        <v>105</v>
      </c>
      <c r="Q7" s="18" t="s">
        <v>99</v>
      </c>
      <c r="S7" s="17" t="s">
        <v>106</v>
      </c>
    </row>
    <row r="8" spans="1:19" x14ac:dyDescent="0.45">
      <c r="A8" s="1" t="s">
        <v>39</v>
      </c>
      <c r="C8" s="1" t="s">
        <v>107</v>
      </c>
      <c r="E8" s="12">
        <v>6370000</v>
      </c>
      <c r="F8" s="12"/>
      <c r="G8" s="12">
        <v>720</v>
      </c>
      <c r="H8" s="12"/>
      <c r="I8" s="12">
        <v>4586400000</v>
      </c>
      <c r="J8" s="12"/>
      <c r="K8" s="12">
        <v>437611896</v>
      </c>
      <c r="L8" s="12"/>
      <c r="M8" s="12">
        <v>4148788104</v>
      </c>
      <c r="N8" s="12"/>
      <c r="O8" s="12">
        <v>4586400000</v>
      </c>
      <c r="P8" s="12"/>
      <c r="Q8" s="12">
        <v>437611896</v>
      </c>
      <c r="R8" s="12"/>
      <c r="S8" s="12">
        <v>4148788104</v>
      </c>
    </row>
    <row r="9" spans="1:19" ht="20.25" customHeight="1" x14ac:dyDescent="0.45">
      <c r="A9" s="1" t="s">
        <v>41</v>
      </c>
      <c r="C9" s="1" t="s">
        <v>108</v>
      </c>
      <c r="E9" s="12">
        <v>9800000</v>
      </c>
      <c r="F9" s="12"/>
      <c r="G9" s="12">
        <v>1930</v>
      </c>
      <c r="H9" s="12"/>
      <c r="I9" s="12">
        <v>0</v>
      </c>
      <c r="J9" s="12"/>
      <c r="K9" s="12">
        <v>0</v>
      </c>
      <c r="L9" s="12"/>
      <c r="M9" s="12">
        <v>0</v>
      </c>
      <c r="N9" s="12"/>
      <c r="O9" s="12">
        <v>18914000000</v>
      </c>
      <c r="P9" s="12"/>
      <c r="Q9" s="12">
        <v>318417508</v>
      </c>
      <c r="R9" s="12"/>
      <c r="S9" s="12">
        <v>18595582492</v>
      </c>
    </row>
    <row r="10" spans="1:19" x14ac:dyDescent="0.45">
      <c r="A10" s="1" t="s">
        <v>42</v>
      </c>
      <c r="C10" s="1" t="s">
        <v>109</v>
      </c>
      <c r="E10" s="12">
        <v>5000000</v>
      </c>
      <c r="F10" s="12"/>
      <c r="G10" s="12">
        <v>2000</v>
      </c>
      <c r="H10" s="12"/>
      <c r="I10" s="12">
        <v>0</v>
      </c>
      <c r="J10" s="12"/>
      <c r="K10" s="12">
        <v>0</v>
      </c>
      <c r="L10" s="12"/>
      <c r="M10" s="12">
        <v>0</v>
      </c>
      <c r="N10" s="12"/>
      <c r="O10" s="12">
        <v>10000000000</v>
      </c>
      <c r="P10" s="12"/>
      <c r="Q10" s="12">
        <v>407358739</v>
      </c>
      <c r="R10" s="12"/>
      <c r="S10" s="12">
        <v>9592641261</v>
      </c>
    </row>
    <row r="11" spans="1:19" x14ac:dyDescent="0.45">
      <c r="A11" s="1" t="s">
        <v>51</v>
      </c>
      <c r="C11" s="1" t="s">
        <v>110</v>
      </c>
      <c r="E11" s="12">
        <v>2449489</v>
      </c>
      <c r="F11" s="12"/>
      <c r="G11" s="12">
        <v>3530</v>
      </c>
      <c r="H11" s="12"/>
      <c r="I11" s="12">
        <v>0</v>
      </c>
      <c r="J11" s="12"/>
      <c r="K11" s="12">
        <v>0</v>
      </c>
      <c r="L11" s="12"/>
      <c r="M11" s="12">
        <v>0</v>
      </c>
      <c r="N11" s="12"/>
      <c r="O11" s="12">
        <v>8646696170</v>
      </c>
      <c r="P11" s="12"/>
      <c r="Q11" s="12">
        <v>0</v>
      </c>
      <c r="R11" s="12"/>
      <c r="S11" s="12">
        <v>8646696170</v>
      </c>
    </row>
    <row r="12" spans="1:19" x14ac:dyDescent="0.45">
      <c r="A12" s="1" t="s">
        <v>43</v>
      </c>
      <c r="C12" s="1" t="s">
        <v>6</v>
      </c>
      <c r="E12" s="12">
        <v>400000</v>
      </c>
      <c r="F12" s="12"/>
      <c r="G12" s="12">
        <v>1220</v>
      </c>
      <c r="H12" s="12"/>
      <c r="I12" s="12">
        <v>488000000</v>
      </c>
      <c r="J12" s="12"/>
      <c r="K12" s="12">
        <v>69877934</v>
      </c>
      <c r="L12" s="12"/>
      <c r="M12" s="12">
        <v>418122066</v>
      </c>
      <c r="N12" s="12"/>
      <c r="O12" s="12">
        <v>488000000</v>
      </c>
      <c r="P12" s="12"/>
      <c r="Q12" s="12">
        <v>69877934</v>
      </c>
      <c r="R12" s="12"/>
      <c r="S12" s="12">
        <v>418122066</v>
      </c>
    </row>
    <row r="13" spans="1:19" x14ac:dyDescent="0.45">
      <c r="A13" s="1" t="s">
        <v>58</v>
      </c>
      <c r="C13" s="1" t="s">
        <v>111</v>
      </c>
      <c r="E13" s="12">
        <v>2895286</v>
      </c>
      <c r="F13" s="12"/>
      <c r="G13" s="12">
        <v>700</v>
      </c>
      <c r="H13" s="12"/>
      <c r="I13" s="12">
        <v>0</v>
      </c>
      <c r="J13" s="12"/>
      <c r="K13" s="12">
        <v>0</v>
      </c>
      <c r="L13" s="12"/>
      <c r="M13" s="12">
        <v>0</v>
      </c>
      <c r="N13" s="12"/>
      <c r="O13" s="12">
        <v>2026700200</v>
      </c>
      <c r="P13" s="12"/>
      <c r="Q13" s="12">
        <v>239875144</v>
      </c>
      <c r="R13" s="12"/>
      <c r="S13" s="12">
        <v>1786825056</v>
      </c>
    </row>
    <row r="14" spans="1:19" x14ac:dyDescent="0.45">
      <c r="A14" s="1" t="s">
        <v>23</v>
      </c>
      <c r="C14" s="1" t="s">
        <v>112</v>
      </c>
      <c r="E14" s="12">
        <v>775000</v>
      </c>
      <c r="F14" s="12"/>
      <c r="G14" s="12">
        <v>9400</v>
      </c>
      <c r="H14" s="12"/>
      <c r="I14" s="12">
        <v>7285000000</v>
      </c>
      <c r="J14" s="12"/>
      <c r="K14" s="12">
        <v>34761418</v>
      </c>
      <c r="L14" s="12"/>
      <c r="M14" s="12">
        <v>7250238582</v>
      </c>
      <c r="N14" s="12"/>
      <c r="O14" s="12">
        <v>7285000000</v>
      </c>
      <c r="P14" s="12"/>
      <c r="Q14" s="12">
        <v>34761418</v>
      </c>
      <c r="R14" s="12"/>
      <c r="S14" s="12">
        <v>7250238582</v>
      </c>
    </row>
    <row r="15" spans="1:19" x14ac:dyDescent="0.45">
      <c r="A15" s="1" t="s">
        <v>29</v>
      </c>
      <c r="C15" s="1" t="s">
        <v>113</v>
      </c>
      <c r="E15" s="12">
        <v>325402</v>
      </c>
      <c r="F15" s="12"/>
      <c r="G15" s="12">
        <v>430</v>
      </c>
      <c r="H15" s="12"/>
      <c r="I15" s="12">
        <v>0</v>
      </c>
      <c r="J15" s="12"/>
      <c r="K15" s="12">
        <v>0</v>
      </c>
      <c r="L15" s="12"/>
      <c r="M15" s="12">
        <v>0</v>
      </c>
      <c r="N15" s="12"/>
      <c r="O15" s="12">
        <f>139922860+2676</f>
        <v>139925536</v>
      </c>
      <c r="P15" s="12"/>
      <c r="Q15" s="12">
        <v>8463802</v>
      </c>
      <c r="R15" s="12"/>
      <c r="S15" s="12">
        <v>131459058</v>
      </c>
    </row>
    <row r="16" spans="1:19" ht="19.5" thickBot="1" x14ac:dyDescent="0.5">
      <c r="E16" s="12"/>
      <c r="F16" s="12"/>
      <c r="G16" s="12"/>
      <c r="H16" s="12"/>
      <c r="I16" s="13">
        <f>SUM(I8:I15)</f>
        <v>12359400000</v>
      </c>
      <c r="J16" s="12"/>
      <c r="K16" s="13">
        <f>SUM(K8:K15)</f>
        <v>542251248</v>
      </c>
      <c r="L16" s="12"/>
      <c r="M16" s="13">
        <f>SUM(M8:M15)</f>
        <v>11817148752</v>
      </c>
      <c r="N16" s="12"/>
      <c r="O16" s="13">
        <f>SUM(O8:O15)</f>
        <v>52086721906</v>
      </c>
      <c r="P16" s="12"/>
      <c r="Q16" s="13">
        <f>SUM(Q8:Q15)</f>
        <v>1516366441</v>
      </c>
      <c r="R16" s="12"/>
      <c r="S16" s="13">
        <f>SUM(S8:S15)</f>
        <v>50570352789</v>
      </c>
    </row>
    <row r="17" spans="5:19" ht="19.5" thickTop="1" x14ac:dyDescent="0.45"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5:19" x14ac:dyDescent="0.45"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5:19" x14ac:dyDescent="0.45">
      <c r="K19" s="3"/>
      <c r="O19" s="3"/>
    </row>
    <row r="20" spans="5:19" x14ac:dyDescent="0.45">
      <c r="O20" s="20"/>
    </row>
    <row r="21" spans="5:19" x14ac:dyDescent="0.45">
      <c r="O21" s="20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9"/>
  <sheetViews>
    <sheetView rightToLeft="1" view="pageBreakPreview" zoomScaleNormal="100" zoomScaleSheetLayoutView="100" workbookViewId="0">
      <selection activeCell="G16" sqref="G16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42578125" style="1" bestFit="1" customWidth="1"/>
    <col min="8" max="8" width="1" style="1" customWidth="1"/>
    <col min="9" max="9" width="21.85546875" style="1" customWidth="1"/>
    <col min="10" max="10" width="1" style="1" customWidth="1"/>
    <col min="11" max="11" width="13.285156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2.5703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9" t="s">
        <v>3</v>
      </c>
      <c r="C6" s="18" t="s">
        <v>94</v>
      </c>
      <c r="D6" s="18" t="s">
        <v>94</v>
      </c>
      <c r="E6" s="18" t="s">
        <v>94</v>
      </c>
      <c r="F6" s="18" t="s">
        <v>94</v>
      </c>
      <c r="G6" s="18" t="s">
        <v>94</v>
      </c>
      <c r="H6" s="18" t="s">
        <v>94</v>
      </c>
      <c r="I6" s="18" t="s">
        <v>94</v>
      </c>
      <c r="K6" s="18" t="s">
        <v>95</v>
      </c>
      <c r="L6" s="18" t="s">
        <v>95</v>
      </c>
      <c r="M6" s="18" t="s">
        <v>95</v>
      </c>
      <c r="N6" s="18" t="s">
        <v>95</v>
      </c>
      <c r="O6" s="18" t="s">
        <v>95</v>
      </c>
      <c r="P6" s="18" t="s">
        <v>95</v>
      </c>
      <c r="Q6" s="18" t="s">
        <v>95</v>
      </c>
    </row>
    <row r="7" spans="1:17" ht="59.25" customHeight="1" x14ac:dyDescent="0.45">
      <c r="A7" s="18" t="s">
        <v>3</v>
      </c>
      <c r="C7" s="18" t="s">
        <v>7</v>
      </c>
      <c r="E7" s="18" t="s">
        <v>114</v>
      </c>
      <c r="G7" s="18" t="s">
        <v>115</v>
      </c>
      <c r="I7" s="17" t="s">
        <v>116</v>
      </c>
      <c r="K7" s="18" t="s">
        <v>7</v>
      </c>
      <c r="M7" s="18" t="s">
        <v>114</v>
      </c>
      <c r="O7" s="18" t="s">
        <v>115</v>
      </c>
      <c r="Q7" s="17" t="s">
        <v>116</v>
      </c>
    </row>
    <row r="8" spans="1:17" x14ac:dyDescent="0.45">
      <c r="A8" s="1" t="s">
        <v>53</v>
      </c>
      <c r="C8" s="12">
        <v>1756700</v>
      </c>
      <c r="D8" s="12"/>
      <c r="E8" s="12">
        <v>43499028587</v>
      </c>
      <c r="F8" s="12"/>
      <c r="G8" s="12">
        <v>37876111203</v>
      </c>
      <c r="H8" s="12"/>
      <c r="I8" s="12">
        <v>5622917384</v>
      </c>
      <c r="J8" s="12"/>
      <c r="K8" s="12">
        <v>1756700</v>
      </c>
      <c r="L8" s="12"/>
      <c r="M8" s="12">
        <v>43499028587</v>
      </c>
      <c r="N8" s="12"/>
      <c r="O8" s="12">
        <v>42102030479</v>
      </c>
      <c r="P8" s="12"/>
      <c r="Q8" s="12">
        <v>1396998108</v>
      </c>
    </row>
    <row r="9" spans="1:17" x14ac:dyDescent="0.45">
      <c r="A9" s="1" t="s">
        <v>58</v>
      </c>
      <c r="C9" s="12">
        <v>5790572</v>
      </c>
      <c r="D9" s="12"/>
      <c r="E9" s="12">
        <v>30910354178</v>
      </c>
      <c r="F9" s="12"/>
      <c r="G9" s="12">
        <v>26466631008</v>
      </c>
      <c r="H9" s="12"/>
      <c r="I9" s="12">
        <v>4443723170</v>
      </c>
      <c r="J9" s="12"/>
      <c r="K9" s="12">
        <v>5790572</v>
      </c>
      <c r="L9" s="12"/>
      <c r="M9" s="12">
        <v>30910354178</v>
      </c>
      <c r="N9" s="12"/>
      <c r="O9" s="12">
        <v>39388644782</v>
      </c>
      <c r="P9" s="12"/>
      <c r="Q9" s="12">
        <v>-8478290603</v>
      </c>
    </row>
    <row r="10" spans="1:17" x14ac:dyDescent="0.45">
      <c r="A10" s="1" t="s">
        <v>60</v>
      </c>
      <c r="C10" s="12">
        <v>2000000</v>
      </c>
      <c r="D10" s="12"/>
      <c r="E10" s="12">
        <v>11411694000</v>
      </c>
      <c r="F10" s="12"/>
      <c r="G10" s="12">
        <v>10609836767</v>
      </c>
      <c r="H10" s="12"/>
      <c r="I10" s="12">
        <v>801857233</v>
      </c>
      <c r="J10" s="12"/>
      <c r="K10" s="12">
        <v>2000000</v>
      </c>
      <c r="L10" s="12"/>
      <c r="M10" s="12">
        <v>11411694000</v>
      </c>
      <c r="N10" s="12"/>
      <c r="O10" s="12">
        <v>10609836767</v>
      </c>
      <c r="P10" s="12"/>
      <c r="Q10" s="12">
        <v>801857233</v>
      </c>
    </row>
    <row r="11" spans="1:17" x14ac:dyDescent="0.45">
      <c r="A11" s="1" t="s">
        <v>49</v>
      </c>
      <c r="C11" s="12">
        <v>7600000</v>
      </c>
      <c r="D11" s="12"/>
      <c r="E11" s="12">
        <v>18380779740</v>
      </c>
      <c r="F11" s="12"/>
      <c r="G11" s="12">
        <v>16575187320</v>
      </c>
      <c r="H11" s="12"/>
      <c r="I11" s="12">
        <v>1805592420</v>
      </c>
      <c r="J11" s="12"/>
      <c r="K11" s="12">
        <v>7600000</v>
      </c>
      <c r="L11" s="12"/>
      <c r="M11" s="12">
        <v>18380779740</v>
      </c>
      <c r="N11" s="12"/>
      <c r="O11" s="12">
        <v>17731068660</v>
      </c>
      <c r="P11" s="12"/>
      <c r="Q11" s="12">
        <v>649711080</v>
      </c>
    </row>
    <row r="12" spans="1:17" x14ac:dyDescent="0.45">
      <c r="A12" s="1" t="s">
        <v>27</v>
      </c>
      <c r="C12" s="12">
        <v>810000</v>
      </c>
      <c r="D12" s="12"/>
      <c r="E12" s="12">
        <v>30154009725</v>
      </c>
      <c r="F12" s="12"/>
      <c r="G12" s="12">
        <v>26490438450</v>
      </c>
      <c r="H12" s="12"/>
      <c r="I12" s="12">
        <v>3663571275</v>
      </c>
      <c r="J12" s="12"/>
      <c r="K12" s="12">
        <v>810000</v>
      </c>
      <c r="L12" s="12"/>
      <c r="M12" s="12">
        <v>30154009725</v>
      </c>
      <c r="N12" s="12"/>
      <c r="O12" s="12">
        <v>22309136113</v>
      </c>
      <c r="P12" s="12"/>
      <c r="Q12" s="12">
        <v>7844873612</v>
      </c>
    </row>
    <row r="13" spans="1:17" x14ac:dyDescent="0.45">
      <c r="A13" s="1" t="s">
        <v>26</v>
      </c>
      <c r="C13" s="12">
        <v>1006920</v>
      </c>
      <c r="D13" s="12"/>
      <c r="E13" s="12">
        <v>7146631817</v>
      </c>
      <c r="F13" s="12"/>
      <c r="G13" s="12">
        <v>5645238578</v>
      </c>
      <c r="H13" s="12"/>
      <c r="I13" s="12">
        <v>1501393239</v>
      </c>
      <c r="J13" s="12"/>
      <c r="K13" s="12">
        <v>1006920</v>
      </c>
      <c r="L13" s="12"/>
      <c r="M13" s="12">
        <v>7146631817</v>
      </c>
      <c r="N13" s="12"/>
      <c r="O13" s="12">
        <v>5705294308</v>
      </c>
      <c r="P13" s="12"/>
      <c r="Q13" s="12">
        <v>1441337509</v>
      </c>
    </row>
    <row r="14" spans="1:17" x14ac:dyDescent="0.45">
      <c r="A14" s="1" t="s">
        <v>59</v>
      </c>
      <c r="C14" s="12">
        <v>2500000</v>
      </c>
      <c r="D14" s="12"/>
      <c r="E14" s="12">
        <v>12582187875</v>
      </c>
      <c r="F14" s="12"/>
      <c r="G14" s="12">
        <v>11820300562</v>
      </c>
      <c r="H14" s="12"/>
      <c r="I14" s="12">
        <v>761887313</v>
      </c>
      <c r="J14" s="12"/>
      <c r="K14" s="12">
        <v>2500000</v>
      </c>
      <c r="L14" s="12"/>
      <c r="M14" s="12">
        <v>12582187875</v>
      </c>
      <c r="N14" s="12"/>
      <c r="O14" s="12">
        <v>11820300562</v>
      </c>
      <c r="P14" s="12"/>
      <c r="Q14" s="12">
        <v>761887313</v>
      </c>
    </row>
    <row r="15" spans="1:17" x14ac:dyDescent="0.45">
      <c r="A15" s="1" t="s">
        <v>24</v>
      </c>
      <c r="C15" s="12">
        <v>11527272</v>
      </c>
      <c r="D15" s="12"/>
      <c r="E15" s="12">
        <v>41583566890</v>
      </c>
      <c r="F15" s="12"/>
      <c r="G15" s="12">
        <v>33066747260</v>
      </c>
      <c r="H15" s="12"/>
      <c r="I15" s="12">
        <v>8516819630</v>
      </c>
      <c r="J15" s="12"/>
      <c r="K15" s="12">
        <v>11527272</v>
      </c>
      <c r="L15" s="12"/>
      <c r="M15" s="12">
        <v>41583566890</v>
      </c>
      <c r="N15" s="12"/>
      <c r="O15" s="12">
        <v>31875683639</v>
      </c>
      <c r="P15" s="12"/>
      <c r="Q15" s="12">
        <v>9707883251</v>
      </c>
    </row>
    <row r="16" spans="1:17" x14ac:dyDescent="0.45">
      <c r="A16" s="1" t="s">
        <v>23</v>
      </c>
      <c r="C16" s="12">
        <v>775000</v>
      </c>
      <c r="D16" s="12"/>
      <c r="E16" s="12">
        <v>69180909750</v>
      </c>
      <c r="F16" s="12"/>
      <c r="G16" s="12">
        <v>58973258812</v>
      </c>
      <c r="H16" s="12"/>
      <c r="I16" s="12">
        <v>10207650938</v>
      </c>
      <c r="J16" s="12"/>
      <c r="K16" s="12">
        <v>775000</v>
      </c>
      <c r="L16" s="12"/>
      <c r="M16" s="12">
        <v>69180909750</v>
      </c>
      <c r="N16" s="12"/>
      <c r="O16" s="12">
        <v>54043797993</v>
      </c>
      <c r="P16" s="12"/>
      <c r="Q16" s="12">
        <v>15137111757</v>
      </c>
    </row>
    <row r="17" spans="1:17" x14ac:dyDescent="0.45">
      <c r="A17" s="1" t="s">
        <v>47</v>
      </c>
      <c r="C17" s="12">
        <v>600000</v>
      </c>
      <c r="D17" s="12"/>
      <c r="E17" s="12">
        <v>48400294500</v>
      </c>
      <c r="F17" s="12"/>
      <c r="G17" s="12">
        <v>41839564500</v>
      </c>
      <c r="H17" s="12"/>
      <c r="I17" s="12">
        <v>6560730000</v>
      </c>
      <c r="J17" s="12"/>
      <c r="K17" s="12">
        <v>600000</v>
      </c>
      <c r="L17" s="12"/>
      <c r="M17" s="12">
        <v>48400294500</v>
      </c>
      <c r="N17" s="12"/>
      <c r="O17" s="12">
        <v>39871848842</v>
      </c>
      <c r="P17" s="12"/>
      <c r="Q17" s="12">
        <v>8528445658</v>
      </c>
    </row>
    <row r="18" spans="1:17" x14ac:dyDescent="0.45">
      <c r="A18" s="1" t="s">
        <v>51</v>
      </c>
      <c r="C18" s="12">
        <v>2449489</v>
      </c>
      <c r="D18" s="12"/>
      <c r="E18" s="12">
        <v>74922320409</v>
      </c>
      <c r="F18" s="12"/>
      <c r="G18" s="12">
        <v>65961834900</v>
      </c>
      <c r="H18" s="12"/>
      <c r="I18" s="12">
        <v>8960485509</v>
      </c>
      <c r="J18" s="12"/>
      <c r="K18" s="12">
        <v>2449489</v>
      </c>
      <c r="L18" s="12"/>
      <c r="M18" s="12">
        <v>74922320409</v>
      </c>
      <c r="N18" s="12"/>
      <c r="O18" s="12">
        <v>77990312718</v>
      </c>
      <c r="P18" s="12"/>
      <c r="Q18" s="12">
        <v>-3067992308</v>
      </c>
    </row>
    <row r="19" spans="1:17" x14ac:dyDescent="0.45">
      <c r="A19" s="1" t="s">
        <v>15</v>
      </c>
      <c r="C19" s="12">
        <v>26147000</v>
      </c>
      <c r="D19" s="12"/>
      <c r="E19" s="12">
        <v>76128884850</v>
      </c>
      <c r="F19" s="12"/>
      <c r="G19" s="12">
        <v>66211919110</v>
      </c>
      <c r="H19" s="12"/>
      <c r="I19" s="12">
        <v>9916965740</v>
      </c>
      <c r="J19" s="12"/>
      <c r="K19" s="12">
        <v>26147000</v>
      </c>
      <c r="L19" s="12"/>
      <c r="M19" s="12">
        <v>76128884850</v>
      </c>
      <c r="N19" s="12"/>
      <c r="O19" s="12">
        <v>58527126499</v>
      </c>
      <c r="P19" s="12"/>
      <c r="Q19" s="12">
        <v>17601758351</v>
      </c>
    </row>
    <row r="20" spans="1:17" x14ac:dyDescent="0.45">
      <c r="A20" s="1" t="s">
        <v>46</v>
      </c>
      <c r="C20" s="12">
        <v>500000</v>
      </c>
      <c r="D20" s="12"/>
      <c r="E20" s="12">
        <v>18449568000</v>
      </c>
      <c r="F20" s="12"/>
      <c r="G20" s="12">
        <v>10010083500</v>
      </c>
      <c r="H20" s="12"/>
      <c r="I20" s="12">
        <v>8439484500</v>
      </c>
      <c r="J20" s="12"/>
      <c r="K20" s="12">
        <v>500000</v>
      </c>
      <c r="L20" s="12"/>
      <c r="M20" s="12">
        <v>18449568000</v>
      </c>
      <c r="N20" s="12"/>
      <c r="O20" s="12">
        <v>24622618500</v>
      </c>
      <c r="P20" s="12"/>
      <c r="Q20" s="12">
        <v>-6173050500</v>
      </c>
    </row>
    <row r="21" spans="1:17" x14ac:dyDescent="0.45">
      <c r="A21" s="1" t="s">
        <v>31</v>
      </c>
      <c r="C21" s="12">
        <v>4560000</v>
      </c>
      <c r="D21" s="12"/>
      <c r="E21" s="12">
        <v>26861775768</v>
      </c>
      <c r="F21" s="12"/>
      <c r="G21" s="12">
        <v>25837347600</v>
      </c>
      <c r="H21" s="12"/>
      <c r="I21" s="12">
        <v>1024428168</v>
      </c>
      <c r="J21" s="12"/>
      <c r="K21" s="12">
        <v>4560000</v>
      </c>
      <c r="L21" s="12"/>
      <c r="M21" s="12">
        <v>26861775768</v>
      </c>
      <c r="N21" s="12"/>
      <c r="O21" s="12">
        <v>24255615240</v>
      </c>
      <c r="P21" s="12"/>
      <c r="Q21" s="12">
        <v>2606160528</v>
      </c>
    </row>
    <row r="22" spans="1:17" x14ac:dyDescent="0.45">
      <c r="A22" s="1" t="s">
        <v>29</v>
      </c>
      <c r="C22" s="12">
        <v>325402</v>
      </c>
      <c r="D22" s="12"/>
      <c r="E22" s="12">
        <v>8167512917</v>
      </c>
      <c r="F22" s="12"/>
      <c r="G22" s="12">
        <v>7391194857</v>
      </c>
      <c r="H22" s="12"/>
      <c r="I22" s="12">
        <v>776318060</v>
      </c>
      <c r="J22" s="12"/>
      <c r="K22" s="12">
        <v>325402</v>
      </c>
      <c r="L22" s="12"/>
      <c r="M22" s="12">
        <v>8167512917</v>
      </c>
      <c r="N22" s="12"/>
      <c r="O22" s="12">
        <v>6045900353</v>
      </c>
      <c r="P22" s="12"/>
      <c r="Q22" s="12">
        <v>2121612564</v>
      </c>
    </row>
    <row r="23" spans="1:17" x14ac:dyDescent="0.45">
      <c r="A23" s="1" t="s">
        <v>45</v>
      </c>
      <c r="C23" s="12">
        <v>2138819</v>
      </c>
      <c r="D23" s="12"/>
      <c r="E23" s="12">
        <v>74094341989</v>
      </c>
      <c r="F23" s="12"/>
      <c r="G23" s="12">
        <v>74260724545</v>
      </c>
      <c r="H23" s="12"/>
      <c r="I23" s="12">
        <v>-166382555</v>
      </c>
      <c r="J23" s="12"/>
      <c r="K23" s="12">
        <v>2138819</v>
      </c>
      <c r="L23" s="12"/>
      <c r="M23" s="12">
        <v>74094341989</v>
      </c>
      <c r="N23" s="12"/>
      <c r="O23" s="12">
        <v>74144180040</v>
      </c>
      <c r="P23" s="12"/>
      <c r="Q23" s="12">
        <v>-49838050</v>
      </c>
    </row>
    <row r="24" spans="1:17" x14ac:dyDescent="0.45">
      <c r="A24" s="1" t="s">
        <v>55</v>
      </c>
      <c r="C24" s="12">
        <v>1000000</v>
      </c>
      <c r="D24" s="12"/>
      <c r="E24" s="12">
        <v>30507394500</v>
      </c>
      <c r="F24" s="12"/>
      <c r="G24" s="12">
        <v>26063991000</v>
      </c>
      <c r="H24" s="12"/>
      <c r="I24" s="12">
        <v>4443403500</v>
      </c>
      <c r="J24" s="12"/>
      <c r="K24" s="12">
        <v>1000000</v>
      </c>
      <c r="L24" s="12"/>
      <c r="M24" s="12">
        <v>30507394500</v>
      </c>
      <c r="N24" s="12"/>
      <c r="O24" s="12">
        <v>25676311500</v>
      </c>
      <c r="P24" s="12"/>
      <c r="Q24" s="12">
        <v>4831083000</v>
      </c>
    </row>
    <row r="25" spans="1:17" x14ac:dyDescent="0.45">
      <c r="A25" s="1" t="s">
        <v>54</v>
      </c>
      <c r="C25" s="12">
        <v>2600000</v>
      </c>
      <c r="D25" s="12"/>
      <c r="E25" s="12">
        <v>21244836600</v>
      </c>
      <c r="F25" s="12"/>
      <c r="G25" s="12">
        <v>17187124500</v>
      </c>
      <c r="H25" s="12"/>
      <c r="I25" s="12">
        <v>4057712100</v>
      </c>
      <c r="J25" s="12"/>
      <c r="K25" s="12">
        <v>2600000</v>
      </c>
      <c r="L25" s="12"/>
      <c r="M25" s="12">
        <v>21244836600</v>
      </c>
      <c r="N25" s="12"/>
      <c r="O25" s="12">
        <v>17833257000</v>
      </c>
      <c r="P25" s="12"/>
      <c r="Q25" s="12">
        <v>3411579600</v>
      </c>
    </row>
    <row r="26" spans="1:17" x14ac:dyDescent="0.45">
      <c r="A26" s="1" t="s">
        <v>30</v>
      </c>
      <c r="C26" s="12">
        <v>2500000</v>
      </c>
      <c r="D26" s="12"/>
      <c r="E26" s="12">
        <v>18489330000</v>
      </c>
      <c r="F26" s="12"/>
      <c r="G26" s="12">
        <v>14982000665</v>
      </c>
      <c r="H26" s="12"/>
      <c r="I26" s="12">
        <v>3507329335</v>
      </c>
      <c r="J26" s="12"/>
      <c r="K26" s="12">
        <v>2500000</v>
      </c>
      <c r="L26" s="12"/>
      <c r="M26" s="12">
        <v>18489330000</v>
      </c>
      <c r="N26" s="12"/>
      <c r="O26" s="12">
        <v>16664107989</v>
      </c>
      <c r="P26" s="12"/>
      <c r="Q26" s="12">
        <v>1825222011</v>
      </c>
    </row>
    <row r="27" spans="1:17" x14ac:dyDescent="0.45">
      <c r="A27" s="1" t="s">
        <v>17</v>
      </c>
      <c r="C27" s="12">
        <v>11602409</v>
      </c>
      <c r="D27" s="12"/>
      <c r="E27" s="12">
        <v>50170179799</v>
      </c>
      <c r="F27" s="12"/>
      <c r="G27" s="12">
        <v>46676590185</v>
      </c>
      <c r="H27" s="12"/>
      <c r="I27" s="12">
        <v>3493589614</v>
      </c>
      <c r="J27" s="12"/>
      <c r="K27" s="12">
        <v>11602409</v>
      </c>
      <c r="L27" s="12"/>
      <c r="M27" s="12">
        <v>50170179799</v>
      </c>
      <c r="N27" s="12"/>
      <c r="O27" s="12">
        <v>42182346929</v>
      </c>
      <c r="P27" s="12"/>
      <c r="Q27" s="12">
        <v>7987832870</v>
      </c>
    </row>
    <row r="28" spans="1:17" x14ac:dyDescent="0.45">
      <c r="A28" s="1" t="s">
        <v>40</v>
      </c>
      <c r="C28" s="12">
        <v>5060000</v>
      </c>
      <c r="D28" s="12"/>
      <c r="E28" s="12">
        <v>72279562410</v>
      </c>
      <c r="F28" s="12"/>
      <c r="G28" s="12">
        <v>58952841750</v>
      </c>
      <c r="H28" s="12"/>
      <c r="I28" s="12">
        <v>13326720660</v>
      </c>
      <c r="J28" s="12"/>
      <c r="K28" s="12">
        <v>5060000</v>
      </c>
      <c r="L28" s="12"/>
      <c r="M28" s="12">
        <v>72279562410</v>
      </c>
      <c r="N28" s="12"/>
      <c r="O28" s="12">
        <v>58491480510</v>
      </c>
      <c r="P28" s="12"/>
      <c r="Q28" s="12">
        <v>13788081900</v>
      </c>
    </row>
    <row r="29" spans="1:17" x14ac:dyDescent="0.45">
      <c r="A29" s="1" t="s">
        <v>39</v>
      </c>
      <c r="C29" s="12">
        <v>6370000</v>
      </c>
      <c r="D29" s="12"/>
      <c r="E29" s="12">
        <v>63637589925</v>
      </c>
      <c r="F29" s="12"/>
      <c r="G29" s="12">
        <v>57410559655</v>
      </c>
      <c r="H29" s="12"/>
      <c r="I29" s="12">
        <v>6227030270</v>
      </c>
      <c r="J29" s="12"/>
      <c r="K29" s="12">
        <v>6370000</v>
      </c>
      <c r="L29" s="12"/>
      <c r="M29" s="12">
        <v>63637589925</v>
      </c>
      <c r="N29" s="12"/>
      <c r="O29" s="12">
        <v>59333439557</v>
      </c>
      <c r="P29" s="12"/>
      <c r="Q29" s="12">
        <v>4304150368</v>
      </c>
    </row>
    <row r="30" spans="1:17" x14ac:dyDescent="0.45">
      <c r="A30" s="1" t="s">
        <v>41</v>
      </c>
      <c r="C30" s="12">
        <v>9500000</v>
      </c>
      <c r="D30" s="12"/>
      <c r="E30" s="12">
        <v>134475084000</v>
      </c>
      <c r="F30" s="12"/>
      <c r="G30" s="12">
        <v>118677641400</v>
      </c>
      <c r="H30" s="12"/>
      <c r="I30" s="12">
        <v>15797442600</v>
      </c>
      <c r="J30" s="12"/>
      <c r="K30" s="12">
        <v>9500000</v>
      </c>
      <c r="L30" s="12"/>
      <c r="M30" s="12">
        <v>134475084000</v>
      </c>
      <c r="N30" s="12"/>
      <c r="O30" s="12">
        <v>138063604500</v>
      </c>
      <c r="P30" s="12"/>
      <c r="Q30" s="12">
        <v>-3588520500</v>
      </c>
    </row>
    <row r="31" spans="1:17" x14ac:dyDescent="0.45">
      <c r="A31" s="1" t="s">
        <v>57</v>
      </c>
      <c r="C31" s="12">
        <v>6000000</v>
      </c>
      <c r="D31" s="12"/>
      <c r="E31" s="12">
        <v>45149751000</v>
      </c>
      <c r="F31" s="12"/>
      <c r="G31" s="12">
        <v>43976771999</v>
      </c>
      <c r="H31" s="12"/>
      <c r="I31" s="12">
        <v>1172979001</v>
      </c>
      <c r="J31" s="12"/>
      <c r="K31" s="12">
        <v>6000000</v>
      </c>
      <c r="L31" s="12"/>
      <c r="M31" s="12">
        <v>45149751000</v>
      </c>
      <c r="N31" s="12"/>
      <c r="O31" s="12">
        <v>38410091989</v>
      </c>
      <c r="P31" s="12"/>
      <c r="Q31" s="12">
        <v>6739659011</v>
      </c>
    </row>
    <row r="32" spans="1:17" x14ac:dyDescent="0.45">
      <c r="A32" s="1" t="s">
        <v>50</v>
      </c>
      <c r="C32" s="12">
        <v>45631190</v>
      </c>
      <c r="D32" s="12"/>
      <c r="E32" s="12">
        <v>91944080318</v>
      </c>
      <c r="F32" s="12"/>
      <c r="G32" s="12">
        <v>86727716610</v>
      </c>
      <c r="H32" s="12"/>
      <c r="I32" s="12">
        <v>5216363708</v>
      </c>
      <c r="J32" s="12"/>
      <c r="K32" s="12">
        <v>45631190</v>
      </c>
      <c r="L32" s="12"/>
      <c r="M32" s="12">
        <v>91944080318</v>
      </c>
      <c r="N32" s="12"/>
      <c r="O32" s="12">
        <v>86001959775</v>
      </c>
      <c r="P32" s="12"/>
      <c r="Q32" s="12">
        <v>5942120543</v>
      </c>
    </row>
    <row r="33" spans="1:17" x14ac:dyDescent="0.45">
      <c r="A33" s="1" t="s">
        <v>38</v>
      </c>
      <c r="C33" s="12">
        <v>8400000</v>
      </c>
      <c r="D33" s="12"/>
      <c r="E33" s="12">
        <v>84502202400</v>
      </c>
      <c r="F33" s="12"/>
      <c r="G33" s="12">
        <v>69676584889</v>
      </c>
      <c r="H33" s="12"/>
      <c r="I33" s="12">
        <v>14825617511</v>
      </c>
      <c r="J33" s="12"/>
      <c r="K33" s="12">
        <v>8400000</v>
      </c>
      <c r="L33" s="12"/>
      <c r="M33" s="12">
        <v>84502202400</v>
      </c>
      <c r="N33" s="12"/>
      <c r="O33" s="12">
        <v>70567253689</v>
      </c>
      <c r="P33" s="12"/>
      <c r="Q33" s="12">
        <v>13934948711</v>
      </c>
    </row>
    <row r="34" spans="1:17" x14ac:dyDescent="0.45">
      <c r="A34" s="1" t="s">
        <v>35</v>
      </c>
      <c r="C34" s="12">
        <v>628000</v>
      </c>
      <c r="D34" s="12"/>
      <c r="E34" s="12">
        <v>14751344142</v>
      </c>
      <c r="F34" s="12"/>
      <c r="G34" s="12">
        <v>12291646941</v>
      </c>
      <c r="H34" s="12"/>
      <c r="I34" s="12">
        <v>2459697201</v>
      </c>
      <c r="J34" s="12"/>
      <c r="K34" s="12">
        <v>628000</v>
      </c>
      <c r="L34" s="12"/>
      <c r="M34" s="12">
        <v>14751344142</v>
      </c>
      <c r="N34" s="12"/>
      <c r="O34" s="12">
        <v>12479025365</v>
      </c>
      <c r="P34" s="12"/>
      <c r="Q34" s="12">
        <v>2272318777</v>
      </c>
    </row>
    <row r="35" spans="1:17" x14ac:dyDescent="0.45">
      <c r="A35" s="1" t="s">
        <v>34</v>
      </c>
      <c r="C35" s="12">
        <v>1350000</v>
      </c>
      <c r="D35" s="12"/>
      <c r="E35" s="12">
        <v>58845274875</v>
      </c>
      <c r="F35" s="12"/>
      <c r="G35" s="12">
        <v>52135437375</v>
      </c>
      <c r="H35" s="12"/>
      <c r="I35" s="12">
        <v>6709837500</v>
      </c>
      <c r="J35" s="12"/>
      <c r="K35" s="12">
        <v>1350000</v>
      </c>
      <c r="L35" s="12"/>
      <c r="M35" s="12">
        <v>58845274875</v>
      </c>
      <c r="N35" s="12"/>
      <c r="O35" s="12">
        <v>54470460825</v>
      </c>
      <c r="P35" s="12"/>
      <c r="Q35" s="12">
        <v>4374814050</v>
      </c>
    </row>
    <row r="36" spans="1:17" x14ac:dyDescent="0.45">
      <c r="A36" s="1" t="s">
        <v>42</v>
      </c>
      <c r="C36" s="12">
        <v>4500000</v>
      </c>
      <c r="D36" s="12"/>
      <c r="E36" s="12">
        <v>49742262000</v>
      </c>
      <c r="F36" s="12"/>
      <c r="G36" s="12">
        <v>39277400447</v>
      </c>
      <c r="H36" s="12"/>
      <c r="I36" s="12">
        <v>10464861553</v>
      </c>
      <c r="J36" s="12"/>
      <c r="K36" s="12">
        <v>4500000</v>
      </c>
      <c r="L36" s="12"/>
      <c r="M36" s="12">
        <v>49742262000</v>
      </c>
      <c r="N36" s="12"/>
      <c r="O36" s="12">
        <v>40467775322</v>
      </c>
      <c r="P36" s="12"/>
      <c r="Q36" s="12">
        <v>9274486678</v>
      </c>
    </row>
    <row r="37" spans="1:17" x14ac:dyDescent="0.45">
      <c r="A37" s="1" t="s">
        <v>21</v>
      </c>
      <c r="C37" s="12">
        <v>3639777</v>
      </c>
      <c r="D37" s="12"/>
      <c r="E37" s="12">
        <v>170811460630</v>
      </c>
      <c r="F37" s="12"/>
      <c r="G37" s="12">
        <v>137126760387</v>
      </c>
      <c r="H37" s="12"/>
      <c r="I37" s="12">
        <v>33684700243</v>
      </c>
      <c r="J37" s="12"/>
      <c r="K37" s="12">
        <v>3639777</v>
      </c>
      <c r="L37" s="12"/>
      <c r="M37" s="12">
        <v>170811460630</v>
      </c>
      <c r="N37" s="12"/>
      <c r="O37" s="12">
        <v>111836099302</v>
      </c>
      <c r="P37" s="12"/>
      <c r="Q37" s="12">
        <v>58975361328</v>
      </c>
    </row>
    <row r="38" spans="1:17" x14ac:dyDescent="0.45">
      <c r="A38" s="1" t="s">
        <v>56</v>
      </c>
      <c r="C38" s="12">
        <v>9500608</v>
      </c>
      <c r="D38" s="12"/>
      <c r="E38" s="12">
        <v>150916388530</v>
      </c>
      <c r="F38" s="12"/>
      <c r="G38" s="12">
        <v>151294151706</v>
      </c>
      <c r="H38" s="12"/>
      <c r="I38" s="12">
        <v>-377763175</v>
      </c>
      <c r="J38" s="12"/>
      <c r="K38" s="12">
        <v>9500608</v>
      </c>
      <c r="L38" s="12"/>
      <c r="M38" s="12">
        <v>150916388530</v>
      </c>
      <c r="N38" s="12"/>
      <c r="O38" s="12">
        <v>131457963425</v>
      </c>
      <c r="P38" s="12"/>
      <c r="Q38" s="12">
        <v>19458425105</v>
      </c>
    </row>
    <row r="39" spans="1:17" x14ac:dyDescent="0.45">
      <c r="A39" s="1" t="s">
        <v>48</v>
      </c>
      <c r="C39" s="12">
        <v>19000000</v>
      </c>
      <c r="D39" s="12"/>
      <c r="E39" s="12">
        <v>228154356000</v>
      </c>
      <c r="F39" s="12"/>
      <c r="G39" s="12">
        <v>212673408683</v>
      </c>
      <c r="H39" s="12"/>
      <c r="I39" s="12">
        <v>15480947317</v>
      </c>
      <c r="J39" s="12"/>
      <c r="K39" s="12">
        <v>19000000</v>
      </c>
      <c r="L39" s="12"/>
      <c r="M39" s="12">
        <v>228154356000</v>
      </c>
      <c r="N39" s="12"/>
      <c r="O39" s="12">
        <v>202996163596</v>
      </c>
      <c r="P39" s="12"/>
      <c r="Q39" s="12">
        <v>25158192404</v>
      </c>
    </row>
    <row r="40" spans="1:17" x14ac:dyDescent="0.45">
      <c r="A40" s="1" t="s">
        <v>61</v>
      </c>
      <c r="C40" s="12">
        <v>14333015</v>
      </c>
      <c r="D40" s="12"/>
      <c r="E40" s="12">
        <v>27640603107</v>
      </c>
      <c r="F40" s="12"/>
      <c r="G40" s="12">
        <v>25165791277</v>
      </c>
      <c r="H40" s="12"/>
      <c r="I40" s="12">
        <v>2474811830</v>
      </c>
      <c r="J40" s="12"/>
      <c r="K40" s="12">
        <v>14333015</v>
      </c>
      <c r="L40" s="12"/>
      <c r="M40" s="12">
        <v>27640603107</v>
      </c>
      <c r="N40" s="12"/>
      <c r="O40" s="12">
        <v>25165791277</v>
      </c>
      <c r="P40" s="12"/>
      <c r="Q40" s="12">
        <v>2474811830</v>
      </c>
    </row>
    <row r="41" spans="1:17" x14ac:dyDescent="0.45">
      <c r="A41" s="1" t="s">
        <v>44</v>
      </c>
      <c r="C41" s="12">
        <v>9533449</v>
      </c>
      <c r="D41" s="12"/>
      <c r="E41" s="12">
        <v>75719032577</v>
      </c>
      <c r="F41" s="12"/>
      <c r="G41" s="12">
        <v>63455749997</v>
      </c>
      <c r="H41" s="12"/>
      <c r="I41" s="12">
        <v>12263282580</v>
      </c>
      <c r="J41" s="12"/>
      <c r="K41" s="12">
        <v>9533449</v>
      </c>
      <c r="L41" s="12"/>
      <c r="M41" s="12">
        <v>75719032577</v>
      </c>
      <c r="N41" s="12"/>
      <c r="O41" s="12">
        <v>56118864061</v>
      </c>
      <c r="P41" s="12"/>
      <c r="Q41" s="12">
        <v>19600168516</v>
      </c>
    </row>
    <row r="42" spans="1:17" x14ac:dyDescent="0.45">
      <c r="A42" s="1" t="s">
        <v>37</v>
      </c>
      <c r="C42" s="12">
        <v>4200000</v>
      </c>
      <c r="D42" s="12"/>
      <c r="E42" s="12">
        <v>64837905300</v>
      </c>
      <c r="F42" s="12"/>
      <c r="G42" s="12">
        <v>54692631000</v>
      </c>
      <c r="H42" s="12"/>
      <c r="I42" s="12">
        <v>10145274300</v>
      </c>
      <c r="J42" s="12"/>
      <c r="K42" s="12">
        <v>4200000</v>
      </c>
      <c r="L42" s="12"/>
      <c r="M42" s="12">
        <v>64837905300</v>
      </c>
      <c r="N42" s="12"/>
      <c r="O42" s="12">
        <v>59827893300</v>
      </c>
      <c r="P42" s="12"/>
      <c r="Q42" s="12">
        <v>5010012000</v>
      </c>
    </row>
    <row r="43" spans="1:17" x14ac:dyDescent="0.45">
      <c r="A43" s="1" t="s">
        <v>32</v>
      </c>
      <c r="C43" s="12">
        <v>765000</v>
      </c>
      <c r="D43" s="12"/>
      <c r="E43" s="12">
        <v>91367857237</v>
      </c>
      <c r="F43" s="12"/>
      <c r="G43" s="12">
        <v>77637815032</v>
      </c>
      <c r="H43" s="12"/>
      <c r="I43" s="12">
        <v>13730042205</v>
      </c>
      <c r="J43" s="12"/>
      <c r="K43" s="12">
        <v>765000</v>
      </c>
      <c r="L43" s="12"/>
      <c r="M43" s="12">
        <v>91367857237</v>
      </c>
      <c r="N43" s="12"/>
      <c r="O43" s="12">
        <v>86199090570</v>
      </c>
      <c r="P43" s="12"/>
      <c r="Q43" s="12">
        <v>5168766667</v>
      </c>
    </row>
    <row r="44" spans="1:17" x14ac:dyDescent="0.45">
      <c r="A44" s="1" t="s">
        <v>43</v>
      </c>
      <c r="C44" s="12">
        <v>951724</v>
      </c>
      <c r="D44" s="12"/>
      <c r="E44" s="12">
        <v>8978121188</v>
      </c>
      <c r="F44" s="12"/>
      <c r="G44" s="12">
        <v>8174408115</v>
      </c>
      <c r="H44" s="12"/>
      <c r="I44" s="12">
        <v>803713073</v>
      </c>
      <c r="J44" s="12"/>
      <c r="K44" s="12">
        <v>951724</v>
      </c>
      <c r="L44" s="12"/>
      <c r="M44" s="12">
        <v>8978121188</v>
      </c>
      <c r="N44" s="12"/>
      <c r="O44" s="12">
        <v>10557779993</v>
      </c>
      <c r="P44" s="12"/>
      <c r="Q44" s="12">
        <v>-1579658804</v>
      </c>
    </row>
    <row r="45" spans="1:17" x14ac:dyDescent="0.45">
      <c r="A45" s="1" t="s">
        <v>52</v>
      </c>
      <c r="C45" s="12">
        <v>2300000</v>
      </c>
      <c r="D45" s="12"/>
      <c r="E45" s="12">
        <f>41588069850+8</f>
        <v>41588069858</v>
      </c>
      <c r="F45" s="12"/>
      <c r="G45" s="12">
        <v>40292723198</v>
      </c>
      <c r="H45" s="12"/>
      <c r="I45" s="12">
        <v>1295346652</v>
      </c>
      <c r="J45" s="12"/>
      <c r="K45" s="12">
        <v>2300000</v>
      </c>
      <c r="L45" s="12"/>
      <c r="M45" s="12">
        <v>41588069850</v>
      </c>
      <c r="N45" s="12"/>
      <c r="O45" s="12">
        <v>37319519638</v>
      </c>
      <c r="P45" s="12"/>
      <c r="Q45" s="12">
        <v>4268550212</v>
      </c>
    </row>
    <row r="46" spans="1:17" x14ac:dyDescent="0.45">
      <c r="A46" s="1" t="s">
        <v>33</v>
      </c>
      <c r="C46" s="12">
        <v>0</v>
      </c>
      <c r="D46" s="12"/>
      <c r="E46" s="12">
        <v>0</v>
      </c>
      <c r="F46" s="12"/>
      <c r="G46" s="12">
        <v>0</v>
      </c>
      <c r="H46" s="12"/>
      <c r="I46" s="12">
        <v>0</v>
      </c>
      <c r="J46" s="12"/>
      <c r="K46" s="12">
        <v>876920</v>
      </c>
      <c r="L46" s="12"/>
      <c r="M46" s="12">
        <f>16126493031+8</f>
        <v>16126493039</v>
      </c>
      <c r="N46" s="12"/>
      <c r="O46" s="12">
        <f>17643255078+121</f>
        <v>17643255199</v>
      </c>
      <c r="P46" s="12"/>
      <c r="Q46" s="12">
        <f>-1516762047-117</f>
        <v>-1516762164</v>
      </c>
    </row>
    <row r="47" spans="1:17" x14ac:dyDescent="0.45">
      <c r="A47" s="1" t="s">
        <v>117</v>
      </c>
      <c r="C47" s="12">
        <v>0</v>
      </c>
      <c r="D47" s="12"/>
      <c r="E47" s="12">
        <v>0</v>
      </c>
      <c r="F47" s="12"/>
      <c r="G47" s="12">
        <v>0</v>
      </c>
      <c r="H47" s="12"/>
      <c r="I47" s="12">
        <v>0</v>
      </c>
      <c r="J47" s="12"/>
      <c r="K47" s="12">
        <v>0</v>
      </c>
      <c r="L47" s="12"/>
      <c r="M47" s="12">
        <v>0</v>
      </c>
      <c r="N47" s="12"/>
      <c r="O47" s="12">
        <v>0</v>
      </c>
      <c r="P47" s="12"/>
      <c r="Q47" s="12">
        <v>0</v>
      </c>
    </row>
    <row r="48" spans="1:17" x14ac:dyDescent="0.45">
      <c r="A48" s="1" t="s">
        <v>20</v>
      </c>
      <c r="C48" s="12">
        <v>0</v>
      </c>
      <c r="D48" s="12"/>
      <c r="E48" s="12">
        <v>0</v>
      </c>
      <c r="F48" s="12"/>
      <c r="G48" s="12">
        <v>-9719423275</v>
      </c>
      <c r="H48" s="12"/>
      <c r="I48" s="12">
        <v>9719423275</v>
      </c>
      <c r="J48" s="12"/>
      <c r="K48" s="12">
        <v>0</v>
      </c>
      <c r="L48" s="12"/>
      <c r="M48" s="12">
        <v>0</v>
      </c>
      <c r="N48" s="12"/>
      <c r="O48" s="12">
        <v>0</v>
      </c>
      <c r="P48" s="12"/>
      <c r="Q48" s="12">
        <v>0</v>
      </c>
    </row>
    <row r="49" spans="1:17" x14ac:dyDescent="0.45">
      <c r="A49" s="1" t="s">
        <v>36</v>
      </c>
      <c r="C49" s="12">
        <v>0</v>
      </c>
      <c r="D49" s="12"/>
      <c r="E49" s="12">
        <v>0</v>
      </c>
      <c r="F49" s="12"/>
      <c r="G49" s="12">
        <v>-1984044202</v>
      </c>
      <c r="H49" s="12"/>
      <c r="I49" s="12">
        <v>1984044202</v>
      </c>
      <c r="J49" s="12"/>
      <c r="K49" s="12">
        <v>0</v>
      </c>
      <c r="L49" s="12"/>
      <c r="M49" s="12">
        <v>0</v>
      </c>
      <c r="N49" s="12"/>
      <c r="O49" s="12">
        <v>0</v>
      </c>
      <c r="P49" s="12"/>
      <c r="Q49" s="12">
        <v>0</v>
      </c>
    </row>
    <row r="50" spans="1:17" x14ac:dyDescent="0.45">
      <c r="A50" s="1" t="s">
        <v>22</v>
      </c>
      <c r="C50" s="12">
        <v>0</v>
      </c>
      <c r="D50" s="12"/>
      <c r="E50" s="12">
        <v>0</v>
      </c>
      <c r="F50" s="12"/>
      <c r="G50" s="12">
        <v>-3152132550</v>
      </c>
      <c r="H50" s="12"/>
      <c r="I50" s="12">
        <v>3152132550</v>
      </c>
      <c r="J50" s="12"/>
      <c r="K50" s="12">
        <v>0</v>
      </c>
      <c r="L50" s="12"/>
      <c r="M50" s="12">
        <v>0</v>
      </c>
      <c r="N50" s="12"/>
      <c r="O50" s="12">
        <v>0</v>
      </c>
      <c r="P50" s="12"/>
      <c r="Q50" s="12">
        <v>0</v>
      </c>
    </row>
    <row r="51" spans="1:17" x14ac:dyDescent="0.45">
      <c r="A51" s="1" t="s">
        <v>16</v>
      </c>
      <c r="C51" s="12">
        <v>0</v>
      </c>
      <c r="D51" s="12"/>
      <c r="E51" s="12">
        <v>0</v>
      </c>
      <c r="F51" s="12"/>
      <c r="G51" s="12">
        <v>4461296400</v>
      </c>
      <c r="H51" s="12"/>
      <c r="I51" s="12">
        <v>-4461296400</v>
      </c>
      <c r="J51" s="12"/>
      <c r="K51" s="12">
        <v>0</v>
      </c>
      <c r="L51" s="12"/>
      <c r="M51" s="12">
        <v>0</v>
      </c>
      <c r="N51" s="12"/>
      <c r="O51" s="12">
        <v>0</v>
      </c>
      <c r="P51" s="12"/>
      <c r="Q51" s="12">
        <v>0</v>
      </c>
    </row>
    <row r="52" spans="1:17" x14ac:dyDescent="0.45">
      <c r="A52" s="1" t="s">
        <v>28</v>
      </c>
      <c r="C52" s="12">
        <v>0</v>
      </c>
      <c r="D52" s="12"/>
      <c r="E52" s="12">
        <v>0</v>
      </c>
      <c r="F52" s="12"/>
      <c r="G52" s="12">
        <f>-28558349+8</f>
        <v>-28558341</v>
      </c>
      <c r="H52" s="12"/>
      <c r="I52" s="12">
        <f>28558349-2</f>
        <v>28558347</v>
      </c>
      <c r="J52" s="12"/>
      <c r="K52" s="12">
        <v>0</v>
      </c>
      <c r="L52" s="12"/>
      <c r="M52" s="12">
        <v>0</v>
      </c>
      <c r="N52" s="12"/>
      <c r="O52" s="12">
        <v>0</v>
      </c>
      <c r="P52" s="12"/>
      <c r="Q52" s="12">
        <v>0</v>
      </c>
    </row>
    <row r="53" spans="1:17" ht="19.5" thickBot="1" x14ac:dyDescent="0.5">
      <c r="C53" s="13">
        <f>SUM(C8:C52)</f>
        <v>239852346</v>
      </c>
      <c r="D53" s="12"/>
      <c r="E53" s="13">
        <f>SUM(E8:E52)</f>
        <v>2187626547391</v>
      </c>
      <c r="F53" s="12"/>
      <c r="G53" s="13">
        <f>SUM(G8:G52)</f>
        <v>1923163303815</v>
      </c>
      <c r="H53" s="12"/>
      <c r="I53" s="13">
        <f>SUM(I8:I52)</f>
        <v>264463243576</v>
      </c>
      <c r="J53" s="12"/>
      <c r="K53" s="13">
        <f>SUM(K8:K52)</f>
        <v>240729266</v>
      </c>
      <c r="L53" s="12"/>
      <c r="M53" s="13">
        <f>SUM(M8:M52)</f>
        <v>2203753040422</v>
      </c>
      <c r="N53" s="12"/>
      <c r="O53" s="13">
        <f>SUM(O8:O52)</f>
        <v>1940806930806</v>
      </c>
      <c r="P53" s="12"/>
      <c r="Q53" s="13">
        <f>SUM(Q8:Q52)</f>
        <v>262946109616</v>
      </c>
    </row>
    <row r="54" spans="1:17" ht="19.5" thickTop="1" x14ac:dyDescent="0.4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spans="1:17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20"/>
    </row>
    <row r="56" spans="1:17" x14ac:dyDescent="0.45">
      <c r="E56" s="20"/>
      <c r="G56" s="3"/>
      <c r="I56" s="3"/>
      <c r="O56" s="20"/>
    </row>
    <row r="57" spans="1:17" x14ac:dyDescent="0.45">
      <c r="E57" s="20"/>
      <c r="G57" s="3"/>
      <c r="I57" s="3"/>
      <c r="Q57" s="20"/>
    </row>
    <row r="58" spans="1:17" x14ac:dyDescent="0.45">
      <c r="G58" s="20"/>
      <c r="I58" s="3"/>
    </row>
    <row r="59" spans="1:17" x14ac:dyDescent="0.45">
      <c r="I5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51"/>
  <sheetViews>
    <sheetView rightToLeft="1" view="pageBreakPreview" zoomScale="85" zoomScaleNormal="130" zoomScaleSheetLayoutView="85" workbookViewId="0">
      <selection activeCell="I15" sqref="I15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140625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45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45">
      <c r="A6" s="19" t="s">
        <v>3</v>
      </c>
      <c r="C6" s="18" t="s">
        <v>94</v>
      </c>
      <c r="D6" s="18" t="s">
        <v>94</v>
      </c>
      <c r="E6" s="18" t="s">
        <v>94</v>
      </c>
      <c r="F6" s="18" t="s">
        <v>94</v>
      </c>
      <c r="G6" s="18" t="s">
        <v>94</v>
      </c>
      <c r="H6" s="18" t="s">
        <v>94</v>
      </c>
      <c r="I6" s="18" t="s">
        <v>94</v>
      </c>
      <c r="K6" s="18" t="s">
        <v>95</v>
      </c>
      <c r="L6" s="18" t="s">
        <v>95</v>
      </c>
      <c r="M6" s="18" t="s">
        <v>95</v>
      </c>
      <c r="N6" s="18" t="s">
        <v>95</v>
      </c>
      <c r="O6" s="18" t="s">
        <v>95</v>
      </c>
      <c r="P6" s="18" t="s">
        <v>95</v>
      </c>
      <c r="Q6" s="18" t="s">
        <v>95</v>
      </c>
    </row>
    <row r="7" spans="1:17" ht="30" x14ac:dyDescent="0.45">
      <c r="A7" s="18" t="s">
        <v>3</v>
      </c>
      <c r="C7" s="18" t="s">
        <v>7</v>
      </c>
      <c r="E7" s="18" t="s">
        <v>114</v>
      </c>
      <c r="G7" s="18" t="s">
        <v>115</v>
      </c>
      <c r="I7" s="18" t="s">
        <v>118</v>
      </c>
      <c r="K7" s="18" t="s">
        <v>7</v>
      </c>
      <c r="M7" s="18" t="s">
        <v>114</v>
      </c>
      <c r="O7" s="18" t="s">
        <v>115</v>
      </c>
      <c r="Q7" s="18" t="s">
        <v>118</v>
      </c>
    </row>
    <row r="8" spans="1:17" x14ac:dyDescent="0.45">
      <c r="A8" s="1" t="s">
        <v>42</v>
      </c>
      <c r="C8" s="12">
        <v>3000000</v>
      </c>
      <c r="D8" s="12"/>
      <c r="E8" s="12">
        <v>30904806436</v>
      </c>
      <c r="F8" s="12"/>
      <c r="G8" s="12">
        <v>26978517178</v>
      </c>
      <c r="H8" s="12"/>
      <c r="I8" s="12">
        <v>3926289258</v>
      </c>
      <c r="J8" s="12"/>
      <c r="K8" s="12">
        <v>3000000</v>
      </c>
      <c r="L8" s="12"/>
      <c r="M8" s="12">
        <v>30904806436</v>
      </c>
      <c r="N8" s="12"/>
      <c r="O8" s="12">
        <v>26978517178</v>
      </c>
      <c r="P8" s="12"/>
      <c r="Q8" s="12">
        <v>3926289258</v>
      </c>
    </row>
    <row r="9" spans="1:17" x14ac:dyDescent="0.45">
      <c r="A9" s="1" t="s">
        <v>36</v>
      </c>
      <c r="C9" s="12">
        <v>1394767</v>
      </c>
      <c r="D9" s="12"/>
      <c r="E9" s="12">
        <v>5236690201</v>
      </c>
      <c r="F9" s="12"/>
      <c r="G9" s="12">
        <v>6886595532</v>
      </c>
      <c r="H9" s="12"/>
      <c r="I9" s="12">
        <v>-1649905331</v>
      </c>
      <c r="J9" s="12"/>
      <c r="K9" s="12">
        <v>1394767</v>
      </c>
      <c r="L9" s="12"/>
      <c r="M9" s="12">
        <v>5236690201</v>
      </c>
      <c r="N9" s="12"/>
      <c r="O9" s="12">
        <v>6886595532</v>
      </c>
      <c r="P9" s="12"/>
      <c r="Q9" s="12">
        <v>-1649905331</v>
      </c>
    </row>
    <row r="10" spans="1:17" x14ac:dyDescent="0.45">
      <c r="A10" s="1" t="s">
        <v>28</v>
      </c>
      <c r="C10" s="12">
        <v>100100</v>
      </c>
      <c r="D10" s="12"/>
      <c r="E10" s="12">
        <v>5079699878</v>
      </c>
      <c r="F10" s="12"/>
      <c r="G10" s="12">
        <v>5071811173</v>
      </c>
      <c r="H10" s="12"/>
      <c r="I10" s="12">
        <v>7888705</v>
      </c>
      <c r="J10" s="12"/>
      <c r="K10" s="12">
        <v>100100</v>
      </c>
      <c r="L10" s="12"/>
      <c r="M10" s="12">
        <v>5079699878</v>
      </c>
      <c r="N10" s="12"/>
      <c r="O10" s="12">
        <v>5071811173</v>
      </c>
      <c r="P10" s="12"/>
      <c r="Q10" s="12">
        <v>7888705</v>
      </c>
    </row>
    <row r="11" spans="1:17" x14ac:dyDescent="0.45">
      <c r="A11" s="1" t="s">
        <v>20</v>
      </c>
      <c r="C11" s="12">
        <v>6300000</v>
      </c>
      <c r="D11" s="12"/>
      <c r="E11" s="12">
        <v>31754530337</v>
      </c>
      <c r="F11" s="12"/>
      <c r="G11" s="12">
        <v>40681297435</v>
      </c>
      <c r="H11" s="12"/>
      <c r="I11" s="12">
        <v>-8926767098</v>
      </c>
      <c r="J11" s="12"/>
      <c r="K11" s="12">
        <v>11450002</v>
      </c>
      <c r="L11" s="12"/>
      <c r="M11" s="12">
        <v>57082811327</v>
      </c>
      <c r="N11" s="12"/>
      <c r="O11" s="12">
        <v>73936656674</v>
      </c>
      <c r="P11" s="12"/>
      <c r="Q11" s="12">
        <v>-16853845347</v>
      </c>
    </row>
    <row r="12" spans="1:17" x14ac:dyDescent="0.45">
      <c r="A12" s="1" t="s">
        <v>48</v>
      </c>
      <c r="C12" s="12">
        <v>1000000</v>
      </c>
      <c r="D12" s="12"/>
      <c r="E12" s="12">
        <v>12133374372</v>
      </c>
      <c r="F12" s="12"/>
      <c r="G12" s="12">
        <v>10270079181</v>
      </c>
      <c r="H12" s="12"/>
      <c r="I12" s="12">
        <v>1863295191</v>
      </c>
      <c r="J12" s="12"/>
      <c r="K12" s="12">
        <v>1200001</v>
      </c>
      <c r="L12" s="12"/>
      <c r="M12" s="12">
        <v>14181979220</v>
      </c>
      <c r="N12" s="12"/>
      <c r="O12" s="12">
        <v>12282046434</v>
      </c>
      <c r="P12" s="12"/>
      <c r="Q12" s="12">
        <v>1899932786</v>
      </c>
    </row>
    <row r="13" spans="1:17" x14ac:dyDescent="0.45">
      <c r="A13" s="1" t="s">
        <v>57</v>
      </c>
      <c r="C13" s="12">
        <v>1000000</v>
      </c>
      <c r="D13" s="12"/>
      <c r="E13" s="12">
        <v>7608532071</v>
      </c>
      <c r="F13" s="12"/>
      <c r="G13" s="12">
        <v>6401682001</v>
      </c>
      <c r="H13" s="12"/>
      <c r="I13" s="12">
        <v>1206850070</v>
      </c>
      <c r="J13" s="12"/>
      <c r="K13" s="12">
        <v>1500000</v>
      </c>
      <c r="L13" s="12"/>
      <c r="M13" s="12">
        <v>11039992710</v>
      </c>
      <c r="N13" s="12"/>
      <c r="O13" s="12">
        <v>9602523011</v>
      </c>
      <c r="P13" s="12"/>
      <c r="Q13" s="12">
        <v>1437469699</v>
      </c>
    </row>
    <row r="14" spans="1:17" x14ac:dyDescent="0.45">
      <c r="A14" s="1" t="s">
        <v>16</v>
      </c>
      <c r="C14" s="12">
        <v>6000000</v>
      </c>
      <c r="D14" s="12"/>
      <c r="E14" s="12">
        <v>23839307204</v>
      </c>
      <c r="F14" s="12"/>
      <c r="G14" s="12">
        <v>17624506500</v>
      </c>
      <c r="H14" s="12"/>
      <c r="I14" s="12">
        <v>6214800704</v>
      </c>
      <c r="J14" s="12"/>
      <c r="K14" s="12">
        <v>6000000</v>
      </c>
      <c r="L14" s="12"/>
      <c r="M14" s="12">
        <v>23839307204</v>
      </c>
      <c r="N14" s="12"/>
      <c r="O14" s="12">
        <v>17624506500</v>
      </c>
      <c r="P14" s="12"/>
      <c r="Q14" s="12">
        <v>6214800704</v>
      </c>
    </row>
    <row r="15" spans="1:17" x14ac:dyDescent="0.45">
      <c r="A15" s="1" t="s">
        <v>15</v>
      </c>
      <c r="C15" s="12">
        <v>2000000</v>
      </c>
      <c r="D15" s="12"/>
      <c r="E15" s="12">
        <v>5359420610</v>
      </c>
      <c r="F15" s="12"/>
      <c r="G15" s="12">
        <v>4464361924</v>
      </c>
      <c r="H15" s="12"/>
      <c r="I15" s="12">
        <v>895058686</v>
      </c>
      <c r="J15" s="12"/>
      <c r="K15" s="12">
        <v>4100000</v>
      </c>
      <c r="L15" s="12"/>
      <c r="M15" s="12">
        <v>10698501001</v>
      </c>
      <c r="N15" s="12"/>
      <c r="O15" s="12">
        <v>9164050218</v>
      </c>
      <c r="P15" s="12"/>
      <c r="Q15" s="12">
        <v>1534450783</v>
      </c>
    </row>
    <row r="16" spans="1:17" x14ac:dyDescent="0.45">
      <c r="A16" s="1" t="s">
        <v>32</v>
      </c>
      <c r="C16" s="12">
        <v>75000</v>
      </c>
      <c r="D16" s="12"/>
      <c r="E16" s="12">
        <v>7734980916</v>
      </c>
      <c r="F16" s="12"/>
      <c r="G16" s="12">
        <v>8450891168</v>
      </c>
      <c r="H16" s="12"/>
      <c r="I16" s="12">
        <v>-715910252</v>
      </c>
      <c r="J16" s="12"/>
      <c r="K16" s="12">
        <v>185000</v>
      </c>
      <c r="L16" s="12"/>
      <c r="M16" s="12">
        <v>19047046455</v>
      </c>
      <c r="N16" s="12"/>
      <c r="O16" s="12">
        <v>20845531597</v>
      </c>
      <c r="P16" s="12"/>
      <c r="Q16" s="12">
        <v>-1798485142</v>
      </c>
    </row>
    <row r="17" spans="1:17" x14ac:dyDescent="0.45">
      <c r="A17" s="1" t="s">
        <v>44</v>
      </c>
      <c r="C17" s="12">
        <v>700000</v>
      </c>
      <c r="D17" s="12"/>
      <c r="E17" s="12">
        <v>5201864580</v>
      </c>
      <c r="F17" s="12"/>
      <c r="G17" s="12">
        <v>4120565939</v>
      </c>
      <c r="H17" s="12"/>
      <c r="I17" s="12">
        <v>1081298641</v>
      </c>
      <c r="J17" s="12"/>
      <c r="K17" s="12">
        <v>700000</v>
      </c>
      <c r="L17" s="12"/>
      <c r="M17" s="12">
        <v>5201864580</v>
      </c>
      <c r="N17" s="12"/>
      <c r="O17" s="12">
        <v>4120565939</v>
      </c>
      <c r="P17" s="12"/>
      <c r="Q17" s="12">
        <v>1081298641</v>
      </c>
    </row>
    <row r="18" spans="1:17" x14ac:dyDescent="0.45">
      <c r="A18" s="1" t="s">
        <v>45</v>
      </c>
      <c r="C18" s="12">
        <v>303736</v>
      </c>
      <c r="D18" s="12"/>
      <c r="E18" s="12">
        <v>9649420723</v>
      </c>
      <c r="F18" s="12"/>
      <c r="G18" s="12">
        <v>8956415057</v>
      </c>
      <c r="H18" s="12"/>
      <c r="I18" s="12">
        <v>693005666</v>
      </c>
      <c r="J18" s="12"/>
      <c r="K18" s="12">
        <v>303736</v>
      </c>
      <c r="L18" s="12"/>
      <c r="M18" s="12">
        <v>9649420723</v>
      </c>
      <c r="N18" s="12"/>
      <c r="O18" s="12">
        <v>8956415057</v>
      </c>
      <c r="P18" s="12"/>
      <c r="Q18" s="12">
        <v>693005666</v>
      </c>
    </row>
    <row r="19" spans="1:17" x14ac:dyDescent="0.45">
      <c r="A19" s="1" t="s">
        <v>22</v>
      </c>
      <c r="C19" s="12">
        <v>350000</v>
      </c>
      <c r="D19" s="12"/>
      <c r="E19" s="12">
        <v>34260754792</v>
      </c>
      <c r="F19" s="12"/>
      <c r="G19" s="12">
        <v>31030761825</v>
      </c>
      <c r="H19" s="12"/>
      <c r="I19" s="12">
        <v>3229992967</v>
      </c>
      <c r="J19" s="12"/>
      <c r="K19" s="12">
        <v>387707</v>
      </c>
      <c r="L19" s="12"/>
      <c r="M19" s="12">
        <v>36930516158</v>
      </c>
      <c r="N19" s="12"/>
      <c r="O19" s="12">
        <v>34373838785</v>
      </c>
      <c r="P19" s="12"/>
      <c r="Q19" s="12">
        <v>2556677373</v>
      </c>
    </row>
    <row r="20" spans="1:17" x14ac:dyDescent="0.45">
      <c r="A20" s="1" t="s">
        <v>46</v>
      </c>
      <c r="C20" s="12">
        <v>500000</v>
      </c>
      <c r="D20" s="12"/>
      <c r="E20" s="12">
        <v>17743792533</v>
      </c>
      <c r="F20" s="12"/>
      <c r="G20" s="12">
        <v>24622618500</v>
      </c>
      <c r="H20" s="12"/>
      <c r="I20" s="12">
        <v>-6878825967</v>
      </c>
      <c r="J20" s="12"/>
      <c r="K20" s="12">
        <v>500000</v>
      </c>
      <c r="L20" s="12"/>
      <c r="M20" s="12">
        <v>17743792533</v>
      </c>
      <c r="N20" s="12"/>
      <c r="O20" s="12">
        <v>24622618500</v>
      </c>
      <c r="P20" s="12"/>
      <c r="Q20" s="12">
        <v>-6878825967</v>
      </c>
    </row>
    <row r="21" spans="1:17" x14ac:dyDescent="0.45">
      <c r="A21" s="1" t="s">
        <v>43</v>
      </c>
      <c r="C21" s="12">
        <v>100000</v>
      </c>
      <c r="D21" s="12"/>
      <c r="E21" s="12">
        <v>966814375</v>
      </c>
      <c r="F21" s="12"/>
      <c r="G21" s="12">
        <v>1109332115</v>
      </c>
      <c r="H21" s="12"/>
      <c r="I21" s="12">
        <v>-142517740</v>
      </c>
      <c r="J21" s="12"/>
      <c r="K21" s="12">
        <v>400000</v>
      </c>
      <c r="L21" s="12"/>
      <c r="M21" s="12">
        <v>3909109030</v>
      </c>
      <c r="N21" s="12"/>
      <c r="O21" s="12">
        <v>2849793847</v>
      </c>
      <c r="P21" s="12"/>
      <c r="Q21" s="12">
        <v>1059315183</v>
      </c>
    </row>
    <row r="22" spans="1:17" x14ac:dyDescent="0.45">
      <c r="A22" s="1" t="s">
        <v>35</v>
      </c>
      <c r="C22" s="12">
        <v>22000</v>
      </c>
      <c r="D22" s="12"/>
      <c r="E22" s="12">
        <v>510206108</v>
      </c>
      <c r="F22" s="12"/>
      <c r="G22" s="12">
        <v>437163309</v>
      </c>
      <c r="H22" s="12"/>
      <c r="I22" s="12">
        <v>73042799</v>
      </c>
      <c r="J22" s="12"/>
      <c r="K22" s="12">
        <v>78652</v>
      </c>
      <c r="L22" s="12"/>
      <c r="M22" s="12">
        <v>1614406141</v>
      </c>
      <c r="N22" s="12"/>
      <c r="O22" s="12">
        <v>1562898572</v>
      </c>
      <c r="P22" s="12"/>
      <c r="Q22" s="12">
        <v>51507569</v>
      </c>
    </row>
    <row r="23" spans="1:17" x14ac:dyDescent="0.45">
      <c r="A23" s="1" t="s">
        <v>52</v>
      </c>
      <c r="C23" s="12">
        <v>700000</v>
      </c>
      <c r="D23" s="12"/>
      <c r="E23" s="12">
        <v>12521787616</v>
      </c>
      <c r="F23" s="12"/>
      <c r="G23" s="12">
        <v>11358114802</v>
      </c>
      <c r="H23" s="12"/>
      <c r="I23" s="12">
        <v>1163672814</v>
      </c>
      <c r="J23" s="12"/>
      <c r="K23" s="12">
        <v>1870680</v>
      </c>
      <c r="L23" s="12"/>
      <c r="M23" s="12">
        <v>32077943234</v>
      </c>
      <c r="N23" s="12"/>
      <c r="O23" s="12">
        <v>30353425844</v>
      </c>
      <c r="P23" s="12"/>
      <c r="Q23" s="12">
        <v>1724517390</v>
      </c>
    </row>
    <row r="24" spans="1:17" x14ac:dyDescent="0.45">
      <c r="A24" s="1" t="s">
        <v>41</v>
      </c>
      <c r="C24" s="12">
        <v>300000</v>
      </c>
      <c r="D24" s="12"/>
      <c r="E24" s="12">
        <v>3931803126</v>
      </c>
      <c r="F24" s="12"/>
      <c r="G24" s="12">
        <v>4359903300</v>
      </c>
      <c r="H24" s="12"/>
      <c r="I24" s="12">
        <v>-428100174</v>
      </c>
      <c r="J24" s="12"/>
      <c r="K24" s="12">
        <v>300000</v>
      </c>
      <c r="L24" s="12"/>
      <c r="M24" s="12">
        <v>3931803126</v>
      </c>
      <c r="N24" s="12"/>
      <c r="O24" s="12">
        <v>4359903300</v>
      </c>
      <c r="P24" s="12"/>
      <c r="Q24" s="12">
        <v>-428100174</v>
      </c>
    </row>
    <row r="25" spans="1:17" x14ac:dyDescent="0.45">
      <c r="A25" s="1" t="s">
        <v>40</v>
      </c>
      <c r="C25" s="12">
        <v>4000000</v>
      </c>
      <c r="D25" s="12"/>
      <c r="E25" s="12">
        <v>51801267000</v>
      </c>
      <c r="F25" s="12"/>
      <c r="G25" s="12">
        <v>46238324490</v>
      </c>
      <c r="H25" s="12"/>
      <c r="I25" s="12">
        <v>5562942510</v>
      </c>
      <c r="J25" s="12"/>
      <c r="K25" s="12">
        <v>4000000</v>
      </c>
      <c r="L25" s="12"/>
      <c r="M25" s="12">
        <v>51801267000</v>
      </c>
      <c r="N25" s="12"/>
      <c r="O25" s="12">
        <v>46238324490</v>
      </c>
      <c r="P25" s="12"/>
      <c r="Q25" s="12">
        <v>5562942510</v>
      </c>
    </row>
    <row r="26" spans="1:17" x14ac:dyDescent="0.45">
      <c r="A26" s="1" t="s">
        <v>24</v>
      </c>
      <c r="C26" s="12">
        <v>3600000</v>
      </c>
      <c r="D26" s="12"/>
      <c r="E26" s="12">
        <v>13498790735</v>
      </c>
      <c r="F26" s="12"/>
      <c r="G26" s="12">
        <v>9954867137</v>
      </c>
      <c r="H26" s="12"/>
      <c r="I26" s="12">
        <v>3543923598</v>
      </c>
      <c r="J26" s="12"/>
      <c r="K26" s="12">
        <v>3600000</v>
      </c>
      <c r="L26" s="12"/>
      <c r="M26" s="12">
        <v>13498790735</v>
      </c>
      <c r="N26" s="12"/>
      <c r="O26" s="12">
        <v>9954867137</v>
      </c>
      <c r="P26" s="12"/>
      <c r="Q26" s="12">
        <v>3543923598</v>
      </c>
    </row>
    <row r="27" spans="1:17" x14ac:dyDescent="0.45">
      <c r="A27" s="1" t="s">
        <v>119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v>0</v>
      </c>
      <c r="J27" s="12"/>
      <c r="K27" s="12">
        <v>2500001</v>
      </c>
      <c r="L27" s="12"/>
      <c r="M27" s="12">
        <v>13853226738</v>
      </c>
      <c r="N27" s="12"/>
      <c r="O27" s="12">
        <v>15246247973</v>
      </c>
      <c r="P27" s="12"/>
      <c r="Q27" s="12">
        <v>-1393021235</v>
      </c>
    </row>
    <row r="28" spans="1:17" x14ac:dyDescent="0.45">
      <c r="A28" s="1" t="s">
        <v>120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v>0</v>
      </c>
      <c r="J28" s="12"/>
      <c r="K28" s="12">
        <v>3600000</v>
      </c>
      <c r="L28" s="12"/>
      <c r="M28" s="12">
        <v>42005002045</v>
      </c>
      <c r="N28" s="12"/>
      <c r="O28" s="12">
        <v>35606871000</v>
      </c>
      <c r="P28" s="12"/>
      <c r="Q28" s="12">
        <v>6398131045</v>
      </c>
    </row>
    <row r="29" spans="1:17" x14ac:dyDescent="0.45">
      <c r="A29" s="1" t="s">
        <v>121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v>0</v>
      </c>
      <c r="J29" s="12"/>
      <c r="K29" s="12">
        <v>62000000</v>
      </c>
      <c r="L29" s="12"/>
      <c r="M29" s="12">
        <v>62056296000</v>
      </c>
      <c r="N29" s="12"/>
      <c r="O29" s="12">
        <v>61631100000</v>
      </c>
      <c r="P29" s="12"/>
      <c r="Q29" s="12">
        <v>425196000</v>
      </c>
    </row>
    <row r="30" spans="1:17" x14ac:dyDescent="0.45">
      <c r="A30" s="1" t="s">
        <v>122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v>0</v>
      </c>
      <c r="J30" s="12"/>
      <c r="K30" s="12">
        <v>62000000</v>
      </c>
      <c r="L30" s="12"/>
      <c r="M30" s="12">
        <v>68679881759</v>
      </c>
      <c r="N30" s="12"/>
      <c r="O30" s="12">
        <v>62056296000</v>
      </c>
      <c r="P30" s="12"/>
      <c r="Q30" s="12">
        <v>6623585759</v>
      </c>
    </row>
    <row r="31" spans="1:17" x14ac:dyDescent="0.45">
      <c r="A31" s="1" t="s">
        <v>51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v>0</v>
      </c>
      <c r="J31" s="12"/>
      <c r="K31" s="12">
        <v>800000</v>
      </c>
      <c r="L31" s="12"/>
      <c r="M31" s="12">
        <v>24605188370</v>
      </c>
      <c r="N31" s="12"/>
      <c r="O31" s="12">
        <v>25471537212</v>
      </c>
      <c r="P31" s="12"/>
      <c r="Q31" s="12">
        <v>-866348842</v>
      </c>
    </row>
    <row r="32" spans="1:17" x14ac:dyDescent="0.45">
      <c r="A32" s="1" t="s">
        <v>23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v>0</v>
      </c>
      <c r="J32" s="12"/>
      <c r="K32" s="12">
        <v>50000</v>
      </c>
      <c r="L32" s="12"/>
      <c r="M32" s="12">
        <v>3757006668</v>
      </c>
      <c r="N32" s="12"/>
      <c r="O32" s="12">
        <v>3486696649</v>
      </c>
      <c r="P32" s="12"/>
      <c r="Q32" s="12">
        <v>270310019</v>
      </c>
    </row>
    <row r="33" spans="1:22" x14ac:dyDescent="0.45">
      <c r="A33" s="1" t="s">
        <v>123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v>0</v>
      </c>
      <c r="J33" s="12"/>
      <c r="K33" s="12">
        <v>2895286</v>
      </c>
      <c r="L33" s="12"/>
      <c r="M33" s="12">
        <v>21210865236</v>
      </c>
      <c r="N33" s="12"/>
      <c r="O33" s="12">
        <v>8792470392</v>
      </c>
      <c r="P33" s="12"/>
      <c r="Q33" s="12">
        <v>12418394844</v>
      </c>
    </row>
    <row r="34" spans="1:22" x14ac:dyDescent="0.45">
      <c r="A34" s="1" t="s">
        <v>124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v>0</v>
      </c>
      <c r="J34" s="12"/>
      <c r="K34" s="12">
        <v>551724</v>
      </c>
      <c r="L34" s="12"/>
      <c r="M34" s="12">
        <v>8214618636</v>
      </c>
      <c r="N34" s="12"/>
      <c r="O34" s="12">
        <v>8214618636</v>
      </c>
      <c r="P34" s="12"/>
      <c r="Q34" s="12">
        <v>0</v>
      </c>
    </row>
    <row r="35" spans="1:22" x14ac:dyDescent="0.45">
      <c r="A35" s="1" t="s">
        <v>125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v>0</v>
      </c>
      <c r="J35" s="12"/>
      <c r="K35" s="12">
        <v>6460</v>
      </c>
      <c r="L35" s="12"/>
      <c r="M35" s="12">
        <v>126116903</v>
      </c>
      <c r="N35" s="12"/>
      <c r="O35" s="12">
        <v>138320467</v>
      </c>
      <c r="P35" s="12"/>
      <c r="Q35" s="12">
        <v>-12203564</v>
      </c>
    </row>
    <row r="36" spans="1:22" x14ac:dyDescent="0.45">
      <c r="A36" s="1" t="s">
        <v>126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v>0</v>
      </c>
      <c r="J36" s="12"/>
      <c r="K36" s="12">
        <v>1</v>
      </c>
      <c r="L36" s="12"/>
      <c r="M36" s="12">
        <v>1</v>
      </c>
      <c r="N36" s="12"/>
      <c r="O36" s="12">
        <v>7972</v>
      </c>
      <c r="P36" s="12"/>
      <c r="Q36" s="12">
        <v>-7971</v>
      </c>
    </row>
    <row r="37" spans="1:22" x14ac:dyDescent="0.45">
      <c r="A37" s="1" t="s">
        <v>127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v>0</v>
      </c>
      <c r="J37" s="12"/>
      <c r="K37" s="12">
        <v>3060000</v>
      </c>
      <c r="L37" s="12"/>
      <c r="M37" s="12">
        <v>26817840000</v>
      </c>
      <c r="N37" s="12"/>
      <c r="O37" s="12">
        <v>33398887140</v>
      </c>
      <c r="P37" s="12"/>
      <c r="Q37" s="12">
        <v>-6581047140</v>
      </c>
    </row>
    <row r="38" spans="1:22" x14ac:dyDescent="0.45">
      <c r="A38" s="1" t="s">
        <v>39</v>
      </c>
      <c r="C38" s="12">
        <v>0</v>
      </c>
      <c r="D38" s="12"/>
      <c r="E38" s="21">
        <v>0</v>
      </c>
      <c r="F38" s="12"/>
      <c r="G38" s="12">
        <v>0</v>
      </c>
      <c r="H38" s="12"/>
      <c r="I38" s="12">
        <v>0</v>
      </c>
      <c r="J38" s="12"/>
      <c r="K38" s="12">
        <v>10774968</v>
      </c>
      <c r="L38" s="12"/>
      <c r="M38" s="12">
        <v>96433642871</v>
      </c>
      <c r="N38" s="12"/>
      <c r="O38" s="12">
        <v>98111449573</v>
      </c>
      <c r="P38" s="12"/>
      <c r="Q38" s="12">
        <v>-1677806702</v>
      </c>
    </row>
    <row r="39" spans="1:22" x14ac:dyDescent="0.45">
      <c r="A39" s="1" t="s">
        <v>128</v>
      </c>
      <c r="C39" s="12">
        <v>0</v>
      </c>
      <c r="D39" s="12"/>
      <c r="E39" s="21">
        <v>0</v>
      </c>
      <c r="F39" s="12"/>
      <c r="G39" s="12">
        <v>0</v>
      </c>
      <c r="H39" s="12"/>
      <c r="I39" s="12">
        <v>0</v>
      </c>
      <c r="J39" s="12"/>
      <c r="K39" s="12">
        <v>4727272</v>
      </c>
      <c r="L39" s="12"/>
      <c r="M39" s="12">
        <v>12281452656</v>
      </c>
      <c r="N39" s="12"/>
      <c r="O39" s="12">
        <v>5380520717</v>
      </c>
      <c r="P39" s="12"/>
      <c r="Q39" s="12">
        <v>6900931939</v>
      </c>
    </row>
    <row r="40" spans="1:22" ht="19.5" thickBot="1" x14ac:dyDescent="0.5">
      <c r="C40" s="13">
        <f>SUM(C8:C39)</f>
        <v>31445603</v>
      </c>
      <c r="D40" s="12"/>
      <c r="E40" s="13">
        <f>SUM(E8:E39)</f>
        <v>279737843613</v>
      </c>
      <c r="F40" s="12"/>
      <c r="G40" s="13">
        <f>SUM(G8:G39)</f>
        <v>269017808566</v>
      </c>
      <c r="H40" s="12"/>
      <c r="I40" s="13">
        <f>SUM(I8:I39)</f>
        <v>10720035047</v>
      </c>
      <c r="J40" s="12"/>
      <c r="K40" s="13">
        <f>SUM(K8:K39)</f>
        <v>194036357</v>
      </c>
      <c r="L40" s="12"/>
      <c r="M40" s="13">
        <f>SUM(M8:M39)</f>
        <v>733510885575</v>
      </c>
      <c r="N40" s="12"/>
      <c r="O40" s="13">
        <f>SUM(O8:O39)</f>
        <v>707319913519</v>
      </c>
      <c r="P40" s="12"/>
      <c r="Q40" s="13">
        <f>SUM(Q8:Q39)</f>
        <v>26190972056</v>
      </c>
    </row>
    <row r="41" spans="1:22" ht="19.5" thickTop="1" x14ac:dyDescent="0.45">
      <c r="C41" s="12"/>
      <c r="D41" s="12"/>
      <c r="E41" s="12"/>
      <c r="F41" s="12"/>
      <c r="G41" s="12"/>
      <c r="H41" s="12"/>
      <c r="I41" s="12"/>
      <c r="J41" s="12"/>
      <c r="K41" s="12"/>
      <c r="L41" s="12"/>
      <c r="P41" s="12"/>
      <c r="Q41" s="12"/>
    </row>
    <row r="42" spans="1:22" x14ac:dyDescent="0.45">
      <c r="C42" s="12"/>
      <c r="D42" s="12"/>
      <c r="E42" s="12"/>
      <c r="F42" s="12"/>
      <c r="G42" s="12"/>
      <c r="H42" s="12"/>
      <c r="I42" s="12"/>
      <c r="J42" s="12"/>
      <c r="K42" s="12"/>
      <c r="L42" s="12"/>
      <c r="P42" s="12"/>
      <c r="Q42" s="12"/>
    </row>
    <row r="43" spans="1:22" ht="21" x14ac:dyDescent="0.55000000000000004">
      <c r="C43" s="12"/>
      <c r="D43" s="12"/>
      <c r="E43" s="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T43" s="12"/>
      <c r="U43" s="12"/>
      <c r="V43" s="12"/>
    </row>
    <row r="44" spans="1:22" ht="21" x14ac:dyDescent="0.55000000000000004">
      <c r="C44" s="2"/>
      <c r="D44" s="12"/>
      <c r="E44" s="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T44" s="12"/>
      <c r="U44" s="12"/>
      <c r="V44" s="12"/>
    </row>
    <row r="45" spans="1:22" ht="21" x14ac:dyDescent="0.55000000000000004">
      <c r="E45" s="2"/>
      <c r="M45" s="3"/>
    </row>
    <row r="46" spans="1:22" ht="21" x14ac:dyDescent="0.55000000000000004">
      <c r="E46" s="2"/>
      <c r="I46" s="3"/>
      <c r="M46" s="20"/>
    </row>
    <row r="47" spans="1:22" ht="21" x14ac:dyDescent="0.55000000000000004">
      <c r="E47" s="2"/>
      <c r="I47" s="3"/>
    </row>
    <row r="48" spans="1:22" ht="21" x14ac:dyDescent="0.55000000000000004">
      <c r="E48" s="2"/>
      <c r="I48" s="3"/>
    </row>
    <row r="49" spans="5:9" ht="21" x14ac:dyDescent="0.55000000000000004">
      <c r="E49" s="2"/>
      <c r="I49" s="3"/>
    </row>
    <row r="51" spans="5:9" x14ac:dyDescent="0.45">
      <c r="I51" s="12"/>
    </row>
  </sheetData>
  <mergeCells count="14">
    <mergeCell ref="A3:Q3"/>
    <mergeCell ref="A2:Q2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4"/>
  <sheetViews>
    <sheetView rightToLeft="1" view="pageBreakPreview" zoomScale="85" zoomScaleNormal="85" zoomScaleSheetLayoutView="85" workbookViewId="0">
      <selection activeCell="O24" sqref="O24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17" style="1" bestFit="1" customWidth="1"/>
    <col min="20" max="20" width="1" style="1" customWidth="1"/>
    <col min="21" max="21" width="16.140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30" x14ac:dyDescent="0.45">
      <c r="A3" s="15" t="s">
        <v>92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30" x14ac:dyDescent="0.4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30" x14ac:dyDescent="0.45">
      <c r="A6" s="19" t="s">
        <v>3</v>
      </c>
      <c r="C6" s="18" t="s">
        <v>94</v>
      </c>
      <c r="D6" s="18" t="s">
        <v>94</v>
      </c>
      <c r="E6" s="18" t="s">
        <v>94</v>
      </c>
      <c r="F6" s="18" t="s">
        <v>94</v>
      </c>
      <c r="G6" s="18" t="s">
        <v>94</v>
      </c>
      <c r="H6" s="18" t="s">
        <v>94</v>
      </c>
      <c r="I6" s="18" t="s">
        <v>94</v>
      </c>
      <c r="J6" s="18" t="s">
        <v>94</v>
      </c>
      <c r="K6" s="18" t="s">
        <v>94</v>
      </c>
      <c r="M6" s="18" t="s">
        <v>95</v>
      </c>
      <c r="N6" s="18" t="s">
        <v>95</v>
      </c>
      <c r="O6" s="18" t="s">
        <v>95</v>
      </c>
      <c r="P6" s="18" t="s">
        <v>95</v>
      </c>
      <c r="Q6" s="18" t="s">
        <v>95</v>
      </c>
      <c r="R6" s="18" t="s">
        <v>95</v>
      </c>
      <c r="S6" s="18" t="s">
        <v>95</v>
      </c>
      <c r="T6" s="18" t="s">
        <v>95</v>
      </c>
      <c r="U6" s="18" t="s">
        <v>95</v>
      </c>
    </row>
    <row r="7" spans="1:21" s="23" customFormat="1" ht="54" customHeight="1" x14ac:dyDescent="0.65">
      <c r="A7" s="18" t="s">
        <v>3</v>
      </c>
      <c r="C7" s="22" t="s">
        <v>129</v>
      </c>
      <c r="E7" s="22" t="s">
        <v>130</v>
      </c>
      <c r="G7" s="22" t="s">
        <v>131</v>
      </c>
      <c r="I7" s="22" t="s">
        <v>70</v>
      </c>
      <c r="K7" s="24" t="s">
        <v>132</v>
      </c>
      <c r="M7" s="22" t="s">
        <v>129</v>
      </c>
      <c r="O7" s="22" t="s">
        <v>130</v>
      </c>
      <c r="Q7" s="22" t="s">
        <v>131</v>
      </c>
      <c r="S7" s="22" t="s">
        <v>70</v>
      </c>
      <c r="U7" s="25" t="s">
        <v>132</v>
      </c>
    </row>
    <row r="8" spans="1:21" x14ac:dyDescent="0.45">
      <c r="A8" s="1" t="s">
        <v>42</v>
      </c>
      <c r="C8" s="12">
        <v>0</v>
      </c>
      <c r="D8" s="12"/>
      <c r="E8" s="12">
        <v>10464861553</v>
      </c>
      <c r="F8" s="12"/>
      <c r="G8" s="12">
        <v>3926289258</v>
      </c>
      <c r="H8" s="12"/>
      <c r="I8" s="12">
        <v>14391150811</v>
      </c>
      <c r="K8" s="8">
        <v>0.05</v>
      </c>
      <c r="M8" s="12">
        <v>9592641261</v>
      </c>
      <c r="N8" s="12"/>
      <c r="O8" s="12">
        <v>9274486678</v>
      </c>
      <c r="P8" s="12"/>
      <c r="Q8" s="12">
        <v>3926289258</v>
      </c>
      <c r="S8" s="3">
        <v>22793417197</v>
      </c>
      <c r="U8" s="8">
        <v>6.6199999999999995E-2</v>
      </c>
    </row>
    <row r="9" spans="1:21" x14ac:dyDescent="0.45">
      <c r="A9" s="1" t="s">
        <v>36</v>
      </c>
      <c r="C9" s="12">
        <v>0</v>
      </c>
      <c r="D9" s="12"/>
      <c r="E9" s="12">
        <v>1984044202</v>
      </c>
      <c r="F9" s="12"/>
      <c r="G9" s="12">
        <v>-1649905331</v>
      </c>
      <c r="H9" s="12"/>
      <c r="I9" s="12">
        <v>334138871</v>
      </c>
      <c r="K9" s="8">
        <v>1.1999999999999999E-3</v>
      </c>
      <c r="M9" s="12">
        <v>0</v>
      </c>
      <c r="N9" s="12"/>
      <c r="O9" s="12">
        <v>0</v>
      </c>
      <c r="P9" s="12"/>
      <c r="Q9" s="12">
        <v>-1649905331</v>
      </c>
      <c r="S9" s="3">
        <v>-1649905331</v>
      </c>
      <c r="U9" s="8">
        <v>-4.7999999999999996E-3</v>
      </c>
    </row>
    <row r="10" spans="1:21" x14ac:dyDescent="0.45">
      <c r="A10" s="1" t="s">
        <v>28</v>
      </c>
      <c r="C10" s="12">
        <v>0</v>
      </c>
      <c r="D10" s="12"/>
      <c r="E10" s="12">
        <v>28558349</v>
      </c>
      <c r="F10" s="12"/>
      <c r="G10" s="12">
        <v>7888705</v>
      </c>
      <c r="H10" s="12"/>
      <c r="I10" s="12">
        <v>36447054</v>
      </c>
      <c r="K10" s="8">
        <v>1E-4</v>
      </c>
      <c r="M10" s="12">
        <v>0</v>
      </c>
      <c r="N10" s="12"/>
      <c r="O10" s="12">
        <v>0</v>
      </c>
      <c r="P10" s="12"/>
      <c r="Q10" s="12">
        <v>7888705</v>
      </c>
      <c r="S10" s="3">
        <v>7888705</v>
      </c>
      <c r="U10" s="8">
        <v>0</v>
      </c>
    </row>
    <row r="11" spans="1:21" x14ac:dyDescent="0.45">
      <c r="A11" s="1" t="s">
        <v>20</v>
      </c>
      <c r="C11" s="12">
        <v>0</v>
      </c>
      <c r="D11" s="12"/>
      <c r="E11" s="12">
        <v>9719423275</v>
      </c>
      <c r="F11" s="12"/>
      <c r="G11" s="12">
        <v>-8926767098</v>
      </c>
      <c r="H11" s="12"/>
      <c r="I11" s="12">
        <v>792656177</v>
      </c>
      <c r="K11" s="8">
        <v>2.8E-3</v>
      </c>
      <c r="M11" s="12">
        <v>0</v>
      </c>
      <c r="N11" s="12"/>
      <c r="O11" s="12">
        <v>0</v>
      </c>
      <c r="P11" s="12"/>
      <c r="Q11" s="12">
        <v>-16853845347</v>
      </c>
      <c r="S11" s="3">
        <v>-16853845347</v>
      </c>
      <c r="U11" s="8">
        <v>-4.8899999999999999E-2</v>
      </c>
    </row>
    <row r="12" spans="1:21" x14ac:dyDescent="0.45">
      <c r="A12" s="1" t="s">
        <v>48</v>
      </c>
      <c r="C12" s="12">
        <v>0</v>
      </c>
      <c r="D12" s="12"/>
      <c r="E12" s="12">
        <v>15480947317</v>
      </c>
      <c r="F12" s="12"/>
      <c r="G12" s="12">
        <v>1863295191</v>
      </c>
      <c r="H12" s="12"/>
      <c r="I12" s="12">
        <v>17344242508</v>
      </c>
      <c r="K12" s="8">
        <v>6.0199999999999997E-2</v>
      </c>
      <c r="M12" s="12">
        <v>0</v>
      </c>
      <c r="N12" s="12"/>
      <c r="O12" s="12">
        <v>25158192404</v>
      </c>
      <c r="P12" s="12"/>
      <c r="Q12" s="12">
        <v>1899932786</v>
      </c>
      <c r="S12" s="3">
        <v>27058125190</v>
      </c>
      <c r="U12" s="8">
        <v>7.85E-2</v>
      </c>
    </row>
    <row r="13" spans="1:21" x14ac:dyDescent="0.45">
      <c r="A13" s="1" t="s">
        <v>57</v>
      </c>
      <c r="C13" s="12">
        <v>0</v>
      </c>
      <c r="D13" s="12"/>
      <c r="E13" s="12">
        <v>1172979001</v>
      </c>
      <c r="F13" s="12"/>
      <c r="G13" s="12">
        <v>1206850070</v>
      </c>
      <c r="H13" s="12"/>
      <c r="I13" s="12">
        <v>2379829071</v>
      </c>
      <c r="K13" s="8">
        <v>8.3000000000000001E-3</v>
      </c>
      <c r="M13" s="12">
        <v>0</v>
      </c>
      <c r="N13" s="12"/>
      <c r="O13" s="12">
        <v>6739659011</v>
      </c>
      <c r="P13" s="12"/>
      <c r="Q13" s="12">
        <v>1437469699</v>
      </c>
      <c r="S13" s="3">
        <v>8177128710</v>
      </c>
      <c r="U13" s="8">
        <v>2.3699999999999999E-2</v>
      </c>
    </row>
    <row r="14" spans="1:21" x14ac:dyDescent="0.45">
      <c r="A14" s="1" t="s">
        <v>16</v>
      </c>
      <c r="C14" s="12">
        <v>0</v>
      </c>
      <c r="D14" s="12"/>
      <c r="E14" s="12">
        <v>-4461296400</v>
      </c>
      <c r="F14" s="12"/>
      <c r="G14" s="12">
        <v>6214800704</v>
      </c>
      <c r="H14" s="12"/>
      <c r="I14" s="12">
        <v>1753504304</v>
      </c>
      <c r="K14" s="8">
        <v>6.1000000000000004E-3</v>
      </c>
      <c r="M14" s="12">
        <v>0</v>
      </c>
      <c r="N14" s="12"/>
      <c r="O14" s="12">
        <v>0</v>
      </c>
      <c r="P14" s="12"/>
      <c r="Q14" s="12">
        <v>6214800704</v>
      </c>
      <c r="S14" s="3">
        <v>6214800704</v>
      </c>
      <c r="U14" s="8">
        <v>1.7999999999999999E-2</v>
      </c>
    </row>
    <row r="15" spans="1:21" x14ac:dyDescent="0.45">
      <c r="A15" s="1" t="s">
        <v>15</v>
      </c>
      <c r="C15" s="12">
        <v>0</v>
      </c>
      <c r="D15" s="12"/>
      <c r="E15" s="12">
        <v>9916965740</v>
      </c>
      <c r="F15" s="12"/>
      <c r="G15" s="12">
        <v>895058686</v>
      </c>
      <c r="H15" s="12"/>
      <c r="I15" s="12">
        <v>10812024426</v>
      </c>
      <c r="K15" s="8">
        <v>3.7499999999999999E-2</v>
      </c>
      <c r="M15" s="12">
        <v>0</v>
      </c>
      <c r="N15" s="12"/>
      <c r="O15" s="12">
        <v>17601758351</v>
      </c>
      <c r="P15" s="12"/>
      <c r="Q15" s="12">
        <v>1534450783</v>
      </c>
      <c r="S15" s="3">
        <v>19136209134</v>
      </c>
      <c r="U15" s="8">
        <v>5.5500000000000001E-2</v>
      </c>
    </row>
    <row r="16" spans="1:21" x14ac:dyDescent="0.45">
      <c r="A16" s="1" t="s">
        <v>32</v>
      </c>
      <c r="C16" s="12">
        <v>0</v>
      </c>
      <c r="D16" s="12"/>
      <c r="E16" s="12">
        <v>13730042205</v>
      </c>
      <c r="F16" s="12"/>
      <c r="G16" s="12">
        <v>-715910252</v>
      </c>
      <c r="H16" s="12"/>
      <c r="I16" s="12">
        <v>13014131953</v>
      </c>
      <c r="K16" s="8">
        <v>4.5199999999999997E-2</v>
      </c>
      <c r="M16" s="12">
        <v>0</v>
      </c>
      <c r="N16" s="12"/>
      <c r="O16" s="12">
        <v>5168766667</v>
      </c>
      <c r="P16" s="12"/>
      <c r="Q16" s="12">
        <v>-1798485142</v>
      </c>
      <c r="S16" s="3">
        <v>3370281525</v>
      </c>
      <c r="U16" s="8">
        <v>9.7999999999999997E-3</v>
      </c>
    </row>
    <row r="17" spans="1:21" x14ac:dyDescent="0.45">
      <c r="A17" s="1" t="s">
        <v>44</v>
      </c>
      <c r="C17" s="12">
        <v>0</v>
      </c>
      <c r="D17" s="12"/>
      <c r="E17" s="12">
        <v>12263282580</v>
      </c>
      <c r="F17" s="12"/>
      <c r="G17" s="12">
        <v>1081298641</v>
      </c>
      <c r="H17" s="12"/>
      <c r="I17" s="12">
        <v>13344581221</v>
      </c>
      <c r="K17" s="8">
        <v>4.6300000000000001E-2</v>
      </c>
      <c r="M17" s="12">
        <v>0</v>
      </c>
      <c r="N17" s="12"/>
      <c r="O17" s="12">
        <v>19600168516</v>
      </c>
      <c r="P17" s="12"/>
      <c r="Q17" s="12">
        <v>1081298641</v>
      </c>
      <c r="S17" s="3">
        <v>20681467157</v>
      </c>
      <c r="U17" s="8">
        <v>0.06</v>
      </c>
    </row>
    <row r="18" spans="1:21" x14ac:dyDescent="0.45">
      <c r="A18" s="1" t="s">
        <v>45</v>
      </c>
      <c r="C18" s="12">
        <v>0</v>
      </c>
      <c r="D18" s="12"/>
      <c r="E18" s="12">
        <v>-166382555</v>
      </c>
      <c r="F18" s="12"/>
      <c r="G18" s="12">
        <v>693005666</v>
      </c>
      <c r="H18" s="12"/>
      <c r="I18" s="12">
        <v>526623111</v>
      </c>
      <c r="K18" s="8">
        <v>1.8E-3</v>
      </c>
      <c r="M18" s="12">
        <v>0</v>
      </c>
      <c r="N18" s="12"/>
      <c r="O18" s="12">
        <v>-49838050</v>
      </c>
      <c r="P18" s="12"/>
      <c r="Q18" s="12">
        <v>693005666</v>
      </c>
      <c r="S18" s="3">
        <v>643167616</v>
      </c>
      <c r="U18" s="8">
        <v>1.9E-3</v>
      </c>
    </row>
    <row r="19" spans="1:21" x14ac:dyDescent="0.45">
      <c r="A19" s="1" t="s">
        <v>22</v>
      </c>
      <c r="C19" s="12">
        <v>0</v>
      </c>
      <c r="D19" s="12"/>
      <c r="E19" s="12">
        <v>3152132550</v>
      </c>
      <c r="F19" s="12"/>
      <c r="G19" s="12">
        <v>3229992967</v>
      </c>
      <c r="H19" s="12"/>
      <c r="I19" s="12">
        <v>6382125517</v>
      </c>
      <c r="K19" s="8">
        <v>2.2200000000000001E-2</v>
      </c>
      <c r="M19" s="12">
        <v>0</v>
      </c>
      <c r="N19" s="12"/>
      <c r="O19" s="12">
        <v>0</v>
      </c>
      <c r="P19" s="12"/>
      <c r="Q19" s="12">
        <v>2556677373</v>
      </c>
      <c r="S19" s="3">
        <v>2556677373</v>
      </c>
      <c r="U19" s="8">
        <v>7.4000000000000003E-3</v>
      </c>
    </row>
    <row r="20" spans="1:21" x14ac:dyDescent="0.45">
      <c r="A20" s="1" t="s">
        <v>46</v>
      </c>
      <c r="C20" s="12">
        <v>0</v>
      </c>
      <c r="D20" s="12"/>
      <c r="E20" s="12">
        <v>8439484500</v>
      </c>
      <c r="F20" s="12"/>
      <c r="G20" s="12">
        <v>-6878825967</v>
      </c>
      <c r="H20" s="12"/>
      <c r="I20" s="12">
        <v>1560658533</v>
      </c>
      <c r="K20" s="8">
        <v>5.4000000000000003E-3</v>
      </c>
      <c r="M20" s="12">
        <v>0</v>
      </c>
      <c r="N20" s="12"/>
      <c r="O20" s="12">
        <v>-6173050500</v>
      </c>
      <c r="P20" s="12"/>
      <c r="Q20" s="12">
        <v>-6878825967</v>
      </c>
      <c r="S20" s="3">
        <v>-13051876467</v>
      </c>
      <c r="U20" s="8">
        <v>-3.7900000000000003E-2</v>
      </c>
    </row>
    <row r="21" spans="1:21" x14ac:dyDescent="0.45">
      <c r="A21" s="1" t="s">
        <v>43</v>
      </c>
      <c r="C21" s="12">
        <v>418122066</v>
      </c>
      <c r="D21" s="12"/>
      <c r="E21" s="12">
        <v>803713073</v>
      </c>
      <c r="F21" s="12"/>
      <c r="G21" s="12">
        <v>-142517740</v>
      </c>
      <c r="H21" s="12"/>
      <c r="I21" s="12">
        <v>1079317399</v>
      </c>
      <c r="K21" s="8">
        <v>3.7000000000000002E-3</v>
      </c>
      <c r="M21" s="12">
        <v>418122066</v>
      </c>
      <c r="N21" s="12"/>
      <c r="O21" s="12">
        <v>-1579658804</v>
      </c>
      <c r="P21" s="12"/>
      <c r="Q21" s="12">
        <v>1059315183</v>
      </c>
      <c r="S21" s="3">
        <v>-102221555</v>
      </c>
      <c r="U21" s="8">
        <v>-2.9999999999999997E-4</v>
      </c>
    </row>
    <row r="22" spans="1:21" x14ac:dyDescent="0.45">
      <c r="A22" s="1" t="s">
        <v>35</v>
      </c>
      <c r="C22" s="12">
        <v>0</v>
      </c>
      <c r="D22" s="12"/>
      <c r="E22" s="12">
        <v>2459697201</v>
      </c>
      <c r="F22" s="12"/>
      <c r="G22" s="12">
        <v>73042799</v>
      </c>
      <c r="H22" s="12"/>
      <c r="I22" s="12">
        <v>2532740000</v>
      </c>
      <c r="K22" s="8">
        <v>8.8000000000000005E-3</v>
      </c>
      <c r="M22" s="12">
        <v>0</v>
      </c>
      <c r="N22" s="12"/>
      <c r="O22" s="12">
        <v>2272318777</v>
      </c>
      <c r="P22" s="12"/>
      <c r="Q22" s="12">
        <v>51507569</v>
      </c>
      <c r="S22" s="3">
        <v>2323826346</v>
      </c>
      <c r="U22" s="8">
        <v>6.7000000000000002E-3</v>
      </c>
    </row>
    <row r="23" spans="1:21" x14ac:dyDescent="0.45">
      <c r="A23" s="1" t="s">
        <v>52</v>
      </c>
      <c r="C23" s="12">
        <v>0</v>
      </c>
      <c r="D23" s="12"/>
      <c r="E23" s="12">
        <v>1295346652</v>
      </c>
      <c r="F23" s="12"/>
      <c r="G23" s="12">
        <v>1163672814</v>
      </c>
      <c r="H23" s="12"/>
      <c r="I23" s="12">
        <v>2459019466</v>
      </c>
      <c r="K23" s="8">
        <v>8.5000000000000006E-3</v>
      </c>
      <c r="M23" s="12">
        <v>0</v>
      </c>
      <c r="N23" s="12"/>
      <c r="O23" s="12">
        <v>4268550212</v>
      </c>
      <c r="P23" s="12"/>
      <c r="Q23" s="12">
        <v>1724517390</v>
      </c>
      <c r="S23" s="3">
        <v>5993067602</v>
      </c>
      <c r="U23" s="8">
        <v>1.7399999999999999E-2</v>
      </c>
    </row>
    <row r="24" spans="1:21" x14ac:dyDescent="0.45">
      <c r="A24" s="1" t="s">
        <v>41</v>
      </c>
      <c r="C24" s="12">
        <v>0</v>
      </c>
      <c r="D24" s="12"/>
      <c r="E24" s="12">
        <v>15797442600</v>
      </c>
      <c r="F24" s="12"/>
      <c r="G24" s="12">
        <v>-428100174</v>
      </c>
      <c r="H24" s="12"/>
      <c r="I24" s="12">
        <v>15369342426</v>
      </c>
      <c r="K24" s="8">
        <v>5.3400000000000003E-2</v>
      </c>
      <c r="M24" s="12">
        <v>18595582492</v>
      </c>
      <c r="N24" s="12"/>
      <c r="O24" s="12">
        <v>-3588520500</v>
      </c>
      <c r="P24" s="12"/>
      <c r="Q24" s="12">
        <v>-428100174</v>
      </c>
      <c r="S24" s="3">
        <v>14578961818</v>
      </c>
      <c r="U24" s="8">
        <v>4.2299999999999997E-2</v>
      </c>
    </row>
    <row r="25" spans="1:21" x14ac:dyDescent="0.45">
      <c r="A25" s="1" t="s">
        <v>40</v>
      </c>
      <c r="C25" s="12">
        <v>0</v>
      </c>
      <c r="D25" s="12"/>
      <c r="E25" s="12">
        <v>13326720660</v>
      </c>
      <c r="F25" s="12"/>
      <c r="G25" s="12">
        <v>5562942510</v>
      </c>
      <c r="H25" s="12"/>
      <c r="I25" s="12">
        <v>18889663170</v>
      </c>
      <c r="K25" s="8">
        <v>6.5600000000000006E-2</v>
      </c>
      <c r="M25" s="12">
        <v>0</v>
      </c>
      <c r="N25" s="12"/>
      <c r="O25" s="12">
        <v>13788081900</v>
      </c>
      <c r="P25" s="12"/>
      <c r="Q25" s="12">
        <v>5562942510</v>
      </c>
      <c r="S25" s="3">
        <v>19351024410</v>
      </c>
      <c r="U25" s="8">
        <v>5.62E-2</v>
      </c>
    </row>
    <row r="26" spans="1:21" x14ac:dyDescent="0.45">
      <c r="A26" s="1" t="s">
        <v>24</v>
      </c>
      <c r="C26" s="12">
        <v>0</v>
      </c>
      <c r="D26" s="12"/>
      <c r="E26" s="12">
        <v>8516819630</v>
      </c>
      <c r="F26" s="12"/>
      <c r="G26" s="12">
        <v>3543923598</v>
      </c>
      <c r="H26" s="12"/>
      <c r="I26" s="12">
        <v>12060743228</v>
      </c>
      <c r="K26" s="8">
        <v>4.19E-2</v>
      </c>
      <c r="M26" s="12">
        <v>0</v>
      </c>
      <c r="N26" s="12"/>
      <c r="O26" s="12">
        <v>9707883251</v>
      </c>
      <c r="P26" s="12"/>
      <c r="Q26" s="12">
        <v>3543923598</v>
      </c>
      <c r="S26" s="3">
        <v>13251806849</v>
      </c>
      <c r="U26" s="8">
        <v>3.85E-2</v>
      </c>
    </row>
    <row r="27" spans="1:21" x14ac:dyDescent="0.45">
      <c r="A27" s="1" t="s">
        <v>119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v>0</v>
      </c>
      <c r="K27" s="8">
        <v>0</v>
      </c>
      <c r="M27" s="12">
        <v>0</v>
      </c>
      <c r="N27" s="12"/>
      <c r="O27" s="12">
        <v>0</v>
      </c>
      <c r="P27" s="12"/>
      <c r="Q27" s="12">
        <v>-1393021235</v>
      </c>
      <c r="S27" s="3">
        <v>-1393021235</v>
      </c>
      <c r="U27" s="8">
        <v>-4.0000000000000001E-3</v>
      </c>
    </row>
    <row r="28" spans="1:21" x14ac:dyDescent="0.45">
      <c r="A28" s="1" t="s">
        <v>120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v>0</v>
      </c>
      <c r="K28" s="8">
        <v>0</v>
      </c>
      <c r="M28" s="12">
        <v>0</v>
      </c>
      <c r="N28" s="12"/>
      <c r="O28" s="12">
        <v>0</v>
      </c>
      <c r="P28" s="12"/>
      <c r="Q28" s="12">
        <v>6398131045</v>
      </c>
      <c r="S28" s="3">
        <v>6398131045</v>
      </c>
      <c r="U28" s="8">
        <v>1.8599999999999998E-2</v>
      </c>
    </row>
    <row r="29" spans="1:21" x14ac:dyDescent="0.45">
      <c r="A29" s="1" t="s">
        <v>121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v>0</v>
      </c>
      <c r="K29" s="8">
        <v>0</v>
      </c>
      <c r="M29" s="12">
        <v>0</v>
      </c>
      <c r="N29" s="12"/>
      <c r="O29" s="12">
        <v>0</v>
      </c>
      <c r="P29" s="12"/>
      <c r="Q29" s="12">
        <v>425196000</v>
      </c>
      <c r="S29" s="3">
        <v>425196000</v>
      </c>
      <c r="U29" s="8">
        <v>1.1999999999999999E-3</v>
      </c>
    </row>
    <row r="30" spans="1:21" x14ac:dyDescent="0.45">
      <c r="A30" s="1" t="s">
        <v>122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v>0</v>
      </c>
      <c r="K30" s="8">
        <v>0</v>
      </c>
      <c r="M30" s="12">
        <v>0</v>
      </c>
      <c r="N30" s="12"/>
      <c r="O30" s="12">
        <v>0</v>
      </c>
      <c r="P30" s="12"/>
      <c r="Q30" s="12">
        <v>6623585759</v>
      </c>
      <c r="S30" s="3">
        <v>6623585759</v>
      </c>
      <c r="U30" s="8">
        <v>1.9199999999999998E-2</v>
      </c>
    </row>
    <row r="31" spans="1:21" x14ac:dyDescent="0.45">
      <c r="A31" s="1" t="s">
        <v>51</v>
      </c>
      <c r="C31" s="12">
        <v>0</v>
      </c>
      <c r="D31" s="12"/>
      <c r="E31" s="12">
        <v>8960485509</v>
      </c>
      <c r="F31" s="12"/>
      <c r="G31" s="12">
        <v>0</v>
      </c>
      <c r="H31" s="12"/>
      <c r="I31" s="12">
        <v>8960485509</v>
      </c>
      <c r="K31" s="8">
        <v>3.1099999999999999E-2</v>
      </c>
      <c r="M31" s="12">
        <v>8646696170</v>
      </c>
      <c r="N31" s="12"/>
      <c r="O31" s="12">
        <v>-3067992308</v>
      </c>
      <c r="P31" s="12"/>
      <c r="Q31" s="12">
        <v>-866348842</v>
      </c>
      <c r="S31" s="3">
        <v>4712355020</v>
      </c>
      <c r="U31" s="8">
        <v>1.37E-2</v>
      </c>
    </row>
    <row r="32" spans="1:21" x14ac:dyDescent="0.45">
      <c r="A32" s="1" t="s">
        <v>23</v>
      </c>
      <c r="C32" s="12">
        <v>7250238582</v>
      </c>
      <c r="D32" s="12"/>
      <c r="E32" s="12">
        <v>10207650938</v>
      </c>
      <c r="F32" s="12"/>
      <c r="G32" s="12">
        <v>0</v>
      </c>
      <c r="H32" s="12"/>
      <c r="I32" s="12">
        <v>17457889520</v>
      </c>
      <c r="K32" s="8">
        <v>6.0600000000000001E-2</v>
      </c>
      <c r="M32" s="12">
        <v>7250238582</v>
      </c>
      <c r="N32" s="12"/>
      <c r="O32" s="12">
        <v>15137111757</v>
      </c>
      <c r="P32" s="12"/>
      <c r="Q32" s="12">
        <v>270310019</v>
      </c>
      <c r="S32" s="3">
        <v>22657660358</v>
      </c>
      <c r="U32" s="8">
        <v>6.5799999999999997E-2</v>
      </c>
    </row>
    <row r="33" spans="1:21" x14ac:dyDescent="0.45">
      <c r="A33" s="1" t="s">
        <v>123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v>0</v>
      </c>
      <c r="K33" s="8">
        <v>0</v>
      </c>
      <c r="M33" s="12">
        <v>0</v>
      </c>
      <c r="N33" s="12"/>
      <c r="O33" s="12">
        <v>0</v>
      </c>
      <c r="P33" s="12"/>
      <c r="Q33" s="12">
        <v>12418394844</v>
      </c>
      <c r="S33" s="3">
        <v>12418394844</v>
      </c>
      <c r="U33" s="8">
        <v>3.5999999999999997E-2</v>
      </c>
    </row>
    <row r="34" spans="1:21" x14ac:dyDescent="0.45">
      <c r="A34" s="1" t="s">
        <v>125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v>0</v>
      </c>
      <c r="K34" s="8">
        <v>0</v>
      </c>
      <c r="M34" s="12">
        <v>0</v>
      </c>
      <c r="N34" s="12"/>
      <c r="O34" s="12">
        <v>0</v>
      </c>
      <c r="P34" s="12"/>
      <c r="Q34" s="12">
        <v>-12203564</v>
      </c>
      <c r="S34" s="3">
        <v>-12203564</v>
      </c>
      <c r="U34" s="8">
        <v>0</v>
      </c>
    </row>
    <row r="35" spans="1:21" x14ac:dyDescent="0.45">
      <c r="A35" s="1" t="s">
        <v>126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v>0</v>
      </c>
      <c r="K35" s="8">
        <v>0</v>
      </c>
      <c r="M35" s="12">
        <v>0</v>
      </c>
      <c r="N35" s="12"/>
      <c r="O35" s="12">
        <v>0</v>
      </c>
      <c r="P35" s="12"/>
      <c r="Q35" s="12">
        <v>-7971</v>
      </c>
      <c r="S35" s="3">
        <v>-7971</v>
      </c>
      <c r="U35" s="8">
        <v>0</v>
      </c>
    </row>
    <row r="36" spans="1:21" x14ac:dyDescent="0.45">
      <c r="A36" s="1" t="s">
        <v>127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v>0</v>
      </c>
      <c r="K36" s="8">
        <v>0</v>
      </c>
      <c r="M36" s="12">
        <v>0</v>
      </c>
      <c r="N36" s="12"/>
      <c r="O36" s="12">
        <v>0</v>
      </c>
      <c r="P36" s="12"/>
      <c r="Q36" s="12">
        <v>-6581047140</v>
      </c>
      <c r="S36" s="3">
        <v>-6581047140</v>
      </c>
      <c r="U36" s="8">
        <v>-1.9099999999999999E-2</v>
      </c>
    </row>
    <row r="37" spans="1:21" x14ac:dyDescent="0.45">
      <c r="A37" s="1" t="s">
        <v>39</v>
      </c>
      <c r="C37" s="12">
        <v>4148788104</v>
      </c>
      <c r="D37" s="12"/>
      <c r="E37" s="12">
        <v>6227030270</v>
      </c>
      <c r="F37" s="12"/>
      <c r="G37" s="12">
        <v>0</v>
      </c>
      <c r="H37" s="12"/>
      <c r="I37" s="12">
        <v>10375818374</v>
      </c>
      <c r="K37" s="8">
        <v>3.5999999999999997E-2</v>
      </c>
      <c r="M37" s="12">
        <v>4148788104</v>
      </c>
      <c r="N37" s="12"/>
      <c r="O37" s="12">
        <v>4304150368</v>
      </c>
      <c r="P37" s="12"/>
      <c r="Q37" s="12">
        <v>-1677806702</v>
      </c>
      <c r="S37" s="3">
        <v>6775131770</v>
      </c>
      <c r="U37" s="8">
        <v>1.9699999999999999E-2</v>
      </c>
    </row>
    <row r="38" spans="1:21" x14ac:dyDescent="0.45">
      <c r="A38" s="1" t="s">
        <v>128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v>0</v>
      </c>
      <c r="K38" s="8">
        <v>0</v>
      </c>
      <c r="M38" s="12">
        <v>0</v>
      </c>
      <c r="N38" s="12"/>
      <c r="O38" s="12">
        <v>0</v>
      </c>
      <c r="P38" s="12"/>
      <c r="Q38" s="12">
        <v>6900931939</v>
      </c>
      <c r="S38" s="3">
        <v>6900931939</v>
      </c>
      <c r="U38" s="8">
        <v>0.02</v>
      </c>
    </row>
    <row r="39" spans="1:21" x14ac:dyDescent="0.45">
      <c r="A39" s="1" t="s">
        <v>58</v>
      </c>
      <c r="C39" s="12">
        <v>0</v>
      </c>
      <c r="D39" s="12"/>
      <c r="E39" s="12">
        <v>4443723170</v>
      </c>
      <c r="F39" s="12"/>
      <c r="G39" s="12">
        <v>0</v>
      </c>
      <c r="H39" s="12"/>
      <c r="I39" s="12">
        <v>4443723170</v>
      </c>
      <c r="K39" s="8">
        <v>1.54E-2</v>
      </c>
      <c r="M39" s="12">
        <v>1786825056</v>
      </c>
      <c r="N39" s="12"/>
      <c r="O39" s="12">
        <v>-8478290603</v>
      </c>
      <c r="P39" s="12"/>
      <c r="Q39" s="12">
        <v>0</v>
      </c>
      <c r="S39" s="3">
        <v>-6691465547</v>
      </c>
      <c r="U39" s="8">
        <v>-1.9400000000000001E-2</v>
      </c>
    </row>
    <row r="40" spans="1:21" x14ac:dyDescent="0.45">
      <c r="A40" s="1" t="s">
        <v>29</v>
      </c>
      <c r="C40" s="12">
        <v>0</v>
      </c>
      <c r="D40" s="12"/>
      <c r="E40" s="12">
        <v>776318060</v>
      </c>
      <c r="F40" s="12"/>
      <c r="G40" s="12">
        <v>0</v>
      </c>
      <c r="H40" s="12"/>
      <c r="I40" s="12">
        <v>776318060</v>
      </c>
      <c r="K40" s="8">
        <v>2.7000000000000001E-3</v>
      </c>
      <c r="M40" s="12">
        <v>131459058</v>
      </c>
      <c r="N40" s="12"/>
      <c r="O40" s="12">
        <v>2121612564</v>
      </c>
      <c r="P40" s="12"/>
      <c r="Q40" s="12">
        <v>0</v>
      </c>
      <c r="S40" s="3">
        <v>2253071622</v>
      </c>
      <c r="U40" s="8">
        <v>6.4999999999999997E-3</v>
      </c>
    </row>
    <row r="41" spans="1:21" x14ac:dyDescent="0.45">
      <c r="A41" s="1" t="s">
        <v>53</v>
      </c>
      <c r="C41" s="12">
        <v>0</v>
      </c>
      <c r="D41" s="12"/>
      <c r="E41" s="12">
        <v>5622917384</v>
      </c>
      <c r="F41" s="12"/>
      <c r="G41" s="12">
        <v>0</v>
      </c>
      <c r="H41" s="12"/>
      <c r="I41" s="12">
        <v>5622917384</v>
      </c>
      <c r="K41" s="8">
        <v>1.95E-2</v>
      </c>
      <c r="M41" s="12">
        <v>0</v>
      </c>
      <c r="N41" s="12"/>
      <c r="O41" s="12">
        <v>1396998108</v>
      </c>
      <c r="P41" s="12"/>
      <c r="Q41" s="12">
        <v>0</v>
      </c>
      <c r="S41" s="3">
        <v>1396998108</v>
      </c>
      <c r="U41" s="8">
        <v>4.1000000000000003E-3</v>
      </c>
    </row>
    <row r="42" spans="1:21" x14ac:dyDescent="0.45">
      <c r="A42" s="1" t="s">
        <v>60</v>
      </c>
      <c r="C42" s="12">
        <v>0</v>
      </c>
      <c r="D42" s="12"/>
      <c r="E42" s="12">
        <v>801857233</v>
      </c>
      <c r="F42" s="12"/>
      <c r="G42" s="12">
        <v>0</v>
      </c>
      <c r="H42" s="12"/>
      <c r="I42" s="12">
        <v>801857233</v>
      </c>
      <c r="K42" s="8">
        <v>2.8E-3</v>
      </c>
      <c r="M42" s="12">
        <v>0</v>
      </c>
      <c r="N42" s="12"/>
      <c r="O42" s="12">
        <v>801857233</v>
      </c>
      <c r="P42" s="12"/>
      <c r="Q42" s="12">
        <v>0</v>
      </c>
      <c r="S42" s="3">
        <v>801857233</v>
      </c>
      <c r="U42" s="8">
        <v>2.3E-3</v>
      </c>
    </row>
    <row r="43" spans="1:21" x14ac:dyDescent="0.45">
      <c r="A43" s="1" t="s">
        <v>49</v>
      </c>
      <c r="C43" s="12">
        <v>0</v>
      </c>
      <c r="D43" s="12"/>
      <c r="E43" s="12">
        <v>1805592420</v>
      </c>
      <c r="F43" s="12"/>
      <c r="G43" s="12">
        <v>0</v>
      </c>
      <c r="H43" s="12"/>
      <c r="I43" s="12">
        <v>1805592420</v>
      </c>
      <c r="K43" s="8">
        <v>6.3E-3</v>
      </c>
      <c r="M43" s="12">
        <v>0</v>
      </c>
      <c r="N43" s="12"/>
      <c r="O43" s="12">
        <v>649711080</v>
      </c>
      <c r="P43" s="12"/>
      <c r="Q43" s="12">
        <v>0</v>
      </c>
      <c r="S43" s="3">
        <v>649711080</v>
      </c>
      <c r="U43" s="8">
        <v>1.9E-3</v>
      </c>
    </row>
    <row r="44" spans="1:21" x14ac:dyDescent="0.45">
      <c r="A44" s="1" t="s">
        <v>27</v>
      </c>
      <c r="C44" s="12">
        <v>0</v>
      </c>
      <c r="D44" s="12"/>
      <c r="E44" s="12">
        <v>3663571275</v>
      </c>
      <c r="F44" s="12"/>
      <c r="G44" s="12">
        <v>0</v>
      </c>
      <c r="H44" s="12"/>
      <c r="I44" s="12">
        <v>3663571275</v>
      </c>
      <c r="K44" s="8">
        <v>1.2699999999999999E-2</v>
      </c>
      <c r="M44" s="12">
        <v>0</v>
      </c>
      <c r="N44" s="12"/>
      <c r="O44" s="12">
        <v>7844873612</v>
      </c>
      <c r="P44" s="12"/>
      <c r="Q44" s="12">
        <v>0</v>
      </c>
      <c r="S44" s="3">
        <v>7844873612</v>
      </c>
      <c r="U44" s="8">
        <v>2.2800000000000001E-2</v>
      </c>
    </row>
    <row r="45" spans="1:21" x14ac:dyDescent="0.45">
      <c r="A45" s="1" t="s">
        <v>26</v>
      </c>
      <c r="C45" s="12">
        <v>0</v>
      </c>
      <c r="D45" s="12"/>
      <c r="E45" s="12">
        <v>1501393239</v>
      </c>
      <c r="F45" s="12"/>
      <c r="G45" s="12">
        <v>0</v>
      </c>
      <c r="H45" s="12"/>
      <c r="I45" s="12">
        <v>1501393239</v>
      </c>
      <c r="K45" s="8">
        <v>5.1999999999999998E-3</v>
      </c>
      <c r="M45" s="12">
        <v>0</v>
      </c>
      <c r="N45" s="12"/>
      <c r="O45" s="12">
        <v>1441337509</v>
      </c>
      <c r="P45" s="12"/>
      <c r="Q45" s="12">
        <v>0</v>
      </c>
      <c r="S45" s="3">
        <v>1441337509</v>
      </c>
      <c r="U45" s="8">
        <v>4.1999999999999997E-3</v>
      </c>
    </row>
    <row r="46" spans="1:21" x14ac:dyDescent="0.45">
      <c r="A46" s="1" t="s">
        <v>59</v>
      </c>
      <c r="C46" s="12">
        <v>0</v>
      </c>
      <c r="D46" s="12"/>
      <c r="E46" s="12">
        <v>761887313</v>
      </c>
      <c r="F46" s="12"/>
      <c r="G46" s="12">
        <v>0</v>
      </c>
      <c r="H46" s="12"/>
      <c r="I46" s="12">
        <v>761887313</v>
      </c>
      <c r="K46" s="8">
        <v>2.5999999999999999E-3</v>
      </c>
      <c r="M46" s="12">
        <v>0</v>
      </c>
      <c r="N46" s="12"/>
      <c r="O46" s="12">
        <v>761887313</v>
      </c>
      <c r="P46" s="12"/>
      <c r="Q46" s="12">
        <v>0</v>
      </c>
      <c r="S46" s="3">
        <v>761887313</v>
      </c>
      <c r="U46" s="8">
        <v>2.2000000000000001E-3</v>
      </c>
    </row>
    <row r="47" spans="1:21" x14ac:dyDescent="0.45">
      <c r="A47" s="1" t="s">
        <v>47</v>
      </c>
      <c r="C47" s="12">
        <v>0</v>
      </c>
      <c r="D47" s="12"/>
      <c r="E47" s="12">
        <v>6560730000</v>
      </c>
      <c r="F47" s="12"/>
      <c r="G47" s="12">
        <v>0</v>
      </c>
      <c r="H47" s="12"/>
      <c r="I47" s="12">
        <v>6560730000</v>
      </c>
      <c r="K47" s="8">
        <v>2.2800000000000001E-2</v>
      </c>
      <c r="M47" s="12">
        <v>0</v>
      </c>
      <c r="N47" s="12"/>
      <c r="O47" s="12">
        <v>8528445658</v>
      </c>
      <c r="P47" s="12"/>
      <c r="Q47" s="12">
        <v>0</v>
      </c>
      <c r="S47" s="3">
        <v>8528445658</v>
      </c>
      <c r="U47" s="8">
        <v>2.4799999999999999E-2</v>
      </c>
    </row>
    <row r="48" spans="1:21" x14ac:dyDescent="0.45">
      <c r="A48" s="1" t="s">
        <v>31</v>
      </c>
      <c r="C48" s="12">
        <v>0</v>
      </c>
      <c r="D48" s="12"/>
      <c r="E48" s="12">
        <v>1024428168</v>
      </c>
      <c r="F48" s="12"/>
      <c r="G48" s="12">
        <v>0</v>
      </c>
      <c r="H48" s="12"/>
      <c r="I48" s="12">
        <v>1024428168</v>
      </c>
      <c r="K48" s="8">
        <v>3.5999999999999999E-3</v>
      </c>
      <c r="M48" s="12">
        <v>0</v>
      </c>
      <c r="N48" s="12"/>
      <c r="O48" s="12">
        <v>2606160528</v>
      </c>
      <c r="P48" s="12"/>
      <c r="Q48" s="12">
        <v>0</v>
      </c>
      <c r="S48" s="3">
        <v>2606160528</v>
      </c>
      <c r="U48" s="8">
        <v>7.6E-3</v>
      </c>
    </row>
    <row r="49" spans="1:21" x14ac:dyDescent="0.45">
      <c r="A49" s="1" t="s">
        <v>55</v>
      </c>
      <c r="C49" s="12">
        <v>0</v>
      </c>
      <c r="D49" s="12"/>
      <c r="E49" s="12">
        <v>4443403500</v>
      </c>
      <c r="F49" s="12"/>
      <c r="G49" s="12">
        <v>0</v>
      </c>
      <c r="H49" s="12"/>
      <c r="I49" s="12">
        <v>4443403500</v>
      </c>
      <c r="K49" s="8">
        <v>1.54E-2</v>
      </c>
      <c r="M49" s="12">
        <v>0</v>
      </c>
      <c r="N49" s="12"/>
      <c r="O49" s="12">
        <v>4831083000</v>
      </c>
      <c r="P49" s="12"/>
      <c r="Q49" s="12">
        <v>0</v>
      </c>
      <c r="S49" s="3">
        <v>4831083000</v>
      </c>
      <c r="U49" s="8">
        <v>1.4E-2</v>
      </c>
    </row>
    <row r="50" spans="1:21" x14ac:dyDescent="0.45">
      <c r="A50" s="1" t="s">
        <v>54</v>
      </c>
      <c r="C50" s="12">
        <v>0</v>
      </c>
      <c r="D50" s="12"/>
      <c r="E50" s="12">
        <v>4057712100</v>
      </c>
      <c r="F50" s="12"/>
      <c r="G50" s="12">
        <v>0</v>
      </c>
      <c r="H50" s="12"/>
      <c r="I50" s="12">
        <v>4057712100</v>
      </c>
      <c r="K50" s="8">
        <v>1.41E-2</v>
      </c>
      <c r="M50" s="12">
        <v>0</v>
      </c>
      <c r="N50" s="12"/>
      <c r="O50" s="12">
        <v>3411579600</v>
      </c>
      <c r="P50" s="12"/>
      <c r="Q50" s="12">
        <v>0</v>
      </c>
      <c r="S50" s="3">
        <v>3411579600</v>
      </c>
      <c r="U50" s="8">
        <v>9.9000000000000008E-3</v>
      </c>
    </row>
    <row r="51" spans="1:21" x14ac:dyDescent="0.45">
      <c r="A51" s="1" t="s">
        <v>30</v>
      </c>
      <c r="C51" s="12">
        <v>0</v>
      </c>
      <c r="D51" s="12"/>
      <c r="E51" s="12">
        <v>3507329335</v>
      </c>
      <c r="F51" s="12"/>
      <c r="G51" s="12">
        <v>0</v>
      </c>
      <c r="H51" s="12"/>
      <c r="I51" s="12">
        <v>3507329335</v>
      </c>
      <c r="K51" s="8">
        <v>1.2200000000000001E-2</v>
      </c>
      <c r="M51" s="12">
        <v>0</v>
      </c>
      <c r="N51" s="12"/>
      <c r="O51" s="12">
        <v>1825222011</v>
      </c>
      <c r="P51" s="12"/>
      <c r="Q51" s="12">
        <v>0</v>
      </c>
      <c r="S51" s="3">
        <v>1825222011</v>
      </c>
      <c r="U51" s="8">
        <v>5.3E-3</v>
      </c>
    </row>
    <row r="52" spans="1:21" x14ac:dyDescent="0.45">
      <c r="A52" s="1" t="s">
        <v>17</v>
      </c>
      <c r="C52" s="12">
        <v>0</v>
      </c>
      <c r="D52" s="12"/>
      <c r="E52" s="12">
        <v>3493589614</v>
      </c>
      <c r="F52" s="12"/>
      <c r="G52" s="12">
        <v>0</v>
      </c>
      <c r="H52" s="12"/>
      <c r="I52" s="12">
        <v>3493589614</v>
      </c>
      <c r="K52" s="8">
        <v>1.21E-2</v>
      </c>
      <c r="M52" s="12">
        <v>0</v>
      </c>
      <c r="N52" s="12"/>
      <c r="O52" s="12">
        <v>7987832870</v>
      </c>
      <c r="P52" s="12"/>
      <c r="Q52" s="12">
        <v>0</v>
      </c>
      <c r="S52" s="3">
        <v>7987832870</v>
      </c>
      <c r="U52" s="8">
        <v>2.3199999999999998E-2</v>
      </c>
    </row>
    <row r="53" spans="1:21" x14ac:dyDescent="0.45">
      <c r="A53" s="1" t="s">
        <v>50</v>
      </c>
      <c r="C53" s="12">
        <v>0</v>
      </c>
      <c r="D53" s="12"/>
      <c r="E53" s="12">
        <v>5216363708</v>
      </c>
      <c r="F53" s="12"/>
      <c r="G53" s="12">
        <v>0</v>
      </c>
      <c r="H53" s="12"/>
      <c r="I53" s="12">
        <v>5216363708</v>
      </c>
      <c r="K53" s="8">
        <v>1.8100000000000002E-2</v>
      </c>
      <c r="M53" s="12">
        <v>0</v>
      </c>
      <c r="N53" s="12"/>
      <c r="O53" s="12">
        <v>5942120543</v>
      </c>
      <c r="P53" s="12"/>
      <c r="Q53" s="12">
        <v>0</v>
      </c>
      <c r="S53" s="3">
        <v>5942120543</v>
      </c>
      <c r="U53" s="8">
        <v>1.72E-2</v>
      </c>
    </row>
    <row r="54" spans="1:21" x14ac:dyDescent="0.45">
      <c r="A54" s="1" t="s">
        <v>38</v>
      </c>
      <c r="C54" s="12">
        <v>0</v>
      </c>
      <c r="D54" s="12"/>
      <c r="E54" s="12">
        <v>14825617511</v>
      </c>
      <c r="F54" s="12"/>
      <c r="G54" s="12">
        <v>0</v>
      </c>
      <c r="H54" s="12"/>
      <c r="I54" s="12">
        <v>14825617511</v>
      </c>
      <c r="K54" s="8">
        <v>5.1499999999999997E-2</v>
      </c>
      <c r="M54" s="12">
        <v>0</v>
      </c>
      <c r="N54" s="12"/>
      <c r="O54" s="12">
        <v>13934948711</v>
      </c>
      <c r="P54" s="12"/>
      <c r="Q54" s="12">
        <v>0</v>
      </c>
      <c r="S54" s="3">
        <v>13934948711</v>
      </c>
      <c r="U54" s="8">
        <v>4.0399999999999998E-2</v>
      </c>
    </row>
    <row r="55" spans="1:21" x14ac:dyDescent="0.45">
      <c r="A55" s="1" t="s">
        <v>34</v>
      </c>
      <c r="C55" s="12">
        <v>0</v>
      </c>
      <c r="D55" s="12"/>
      <c r="E55" s="12">
        <v>6709837500</v>
      </c>
      <c r="F55" s="12"/>
      <c r="G55" s="12">
        <v>0</v>
      </c>
      <c r="H55" s="12"/>
      <c r="I55" s="12">
        <v>6709837500</v>
      </c>
      <c r="K55" s="8">
        <v>2.3300000000000001E-2</v>
      </c>
      <c r="M55" s="12">
        <v>0</v>
      </c>
      <c r="N55" s="12"/>
      <c r="O55" s="12">
        <v>4374814050</v>
      </c>
      <c r="P55" s="12"/>
      <c r="Q55" s="12">
        <v>0</v>
      </c>
      <c r="S55" s="3">
        <v>4374814050</v>
      </c>
      <c r="U55" s="8">
        <v>1.2699999999999999E-2</v>
      </c>
    </row>
    <row r="56" spans="1:21" x14ac:dyDescent="0.45">
      <c r="A56" s="1" t="s">
        <v>21</v>
      </c>
      <c r="C56" s="12">
        <v>0</v>
      </c>
      <c r="D56" s="12"/>
      <c r="E56" s="12">
        <v>33684700241</v>
      </c>
      <c r="F56" s="12"/>
      <c r="G56" s="12">
        <v>0</v>
      </c>
      <c r="H56" s="12"/>
      <c r="I56" s="12">
        <v>33684700243</v>
      </c>
      <c r="K56" s="8">
        <v>0.11700000000000001</v>
      </c>
      <c r="M56" s="12">
        <v>0</v>
      </c>
      <c r="N56" s="12"/>
      <c r="O56" s="12">
        <v>58975361328</v>
      </c>
      <c r="P56" s="12"/>
      <c r="Q56" s="12">
        <v>0</v>
      </c>
      <c r="S56" s="3">
        <v>58975361328</v>
      </c>
      <c r="U56" s="8">
        <v>0.17119999999999999</v>
      </c>
    </row>
    <row r="57" spans="1:21" x14ac:dyDescent="0.45">
      <c r="A57" s="1" t="s">
        <v>56</v>
      </c>
      <c r="C57" s="12">
        <v>0</v>
      </c>
      <c r="D57" s="12"/>
      <c r="E57" s="12">
        <v>-377763175</v>
      </c>
      <c r="F57" s="12"/>
      <c r="G57" s="12">
        <v>0</v>
      </c>
      <c r="H57" s="12"/>
      <c r="I57" s="12">
        <v>-377763175</v>
      </c>
      <c r="K57" s="8">
        <v>-1.2999999999999999E-3</v>
      </c>
      <c r="M57" s="12">
        <v>0</v>
      </c>
      <c r="N57" s="12"/>
      <c r="O57" s="12">
        <v>19458425105</v>
      </c>
      <c r="P57" s="12"/>
      <c r="Q57" s="12">
        <v>0</v>
      </c>
      <c r="S57" s="3">
        <v>19458425105</v>
      </c>
      <c r="U57" s="8">
        <v>5.6500000000000002E-2</v>
      </c>
    </row>
    <row r="58" spans="1:21" x14ac:dyDescent="0.45">
      <c r="A58" s="1" t="s">
        <v>61</v>
      </c>
      <c r="C58" s="12">
        <v>0</v>
      </c>
      <c r="D58" s="12"/>
      <c r="E58" s="12">
        <v>2474811830</v>
      </c>
      <c r="F58" s="12"/>
      <c r="G58" s="12">
        <v>0</v>
      </c>
      <c r="H58" s="12"/>
      <c r="I58" s="12">
        <v>2474811830</v>
      </c>
      <c r="K58" s="8">
        <v>8.6E-3</v>
      </c>
      <c r="M58" s="12">
        <v>0</v>
      </c>
      <c r="N58" s="12"/>
      <c r="O58" s="12">
        <v>2474811830</v>
      </c>
      <c r="P58" s="12"/>
      <c r="Q58" s="12">
        <v>0</v>
      </c>
      <c r="S58" s="3">
        <v>2474811830</v>
      </c>
      <c r="U58" s="8">
        <v>7.1999999999999998E-3</v>
      </c>
    </row>
    <row r="59" spans="1:21" x14ac:dyDescent="0.45">
      <c r="A59" s="1" t="s">
        <v>37</v>
      </c>
      <c r="C59" s="12">
        <v>0</v>
      </c>
      <c r="D59" s="12"/>
      <c r="E59" s="12">
        <v>10145274300</v>
      </c>
      <c r="F59" s="12"/>
      <c r="G59" s="12">
        <v>0</v>
      </c>
      <c r="H59" s="12"/>
      <c r="I59" s="12">
        <v>10145274300</v>
      </c>
      <c r="K59" s="8">
        <v>3.5200000000000002E-2</v>
      </c>
      <c r="M59" s="12">
        <v>0</v>
      </c>
      <c r="N59" s="12"/>
      <c r="O59" s="12">
        <v>5010012000</v>
      </c>
      <c r="P59" s="12"/>
      <c r="Q59" s="12">
        <v>0</v>
      </c>
      <c r="S59" s="3">
        <v>5010012000</v>
      </c>
      <c r="U59" s="8">
        <v>1.4500000000000001E-2</v>
      </c>
    </row>
    <row r="60" spans="1:21" x14ac:dyDescent="0.45">
      <c r="A60" s="1" t="s">
        <v>33</v>
      </c>
      <c r="C60" s="12">
        <v>0</v>
      </c>
      <c r="D60" s="12"/>
      <c r="E60" s="12">
        <v>0</v>
      </c>
      <c r="F60" s="12"/>
      <c r="G60" s="12">
        <v>0</v>
      </c>
      <c r="H60" s="12"/>
      <c r="I60" s="12">
        <v>0</v>
      </c>
      <c r="K60" s="8">
        <v>0</v>
      </c>
      <c r="M60" s="12">
        <v>0</v>
      </c>
      <c r="N60" s="12"/>
      <c r="O60" s="12">
        <f>-1516762047-117</f>
        <v>-1516762164</v>
      </c>
      <c r="P60" s="12"/>
      <c r="Q60" s="12">
        <v>0</v>
      </c>
      <c r="S60" s="3">
        <v>-1516762047</v>
      </c>
      <c r="U60" s="8">
        <v>-4.4000000000000003E-3</v>
      </c>
    </row>
    <row r="61" spans="1:21" ht="19.5" thickBot="1" x14ac:dyDescent="0.5">
      <c r="C61" s="13">
        <f>SUM(C8:C60)</f>
        <v>11817148752</v>
      </c>
      <c r="D61" s="12"/>
      <c r="E61" s="13">
        <f>SUM(E8:E60)</f>
        <v>264463243576</v>
      </c>
      <c r="F61" s="12"/>
      <c r="G61" s="13">
        <f>SUM(G8:G60)</f>
        <v>10720035047</v>
      </c>
      <c r="H61" s="12"/>
      <c r="I61" s="13">
        <f>SUM(I8:I60)</f>
        <v>287000427377</v>
      </c>
      <c r="M61" s="13">
        <f>SUM(M8:M60)</f>
        <v>50570352789</v>
      </c>
      <c r="N61" s="12"/>
      <c r="O61" s="13">
        <f>SUM(O8:O60)</f>
        <v>262946109616</v>
      </c>
      <c r="P61" s="12"/>
      <c r="Q61" s="13">
        <f>SUM(Q8:Q60)</f>
        <v>26190972056</v>
      </c>
      <c r="S61" s="14">
        <f>SUM(S8:S60)</f>
        <v>339707434578</v>
      </c>
    </row>
    <row r="62" spans="1:21" ht="19.5" thickTop="1" x14ac:dyDescent="0.45">
      <c r="C62" s="12"/>
      <c r="D62" s="12"/>
      <c r="E62" s="12"/>
      <c r="F62" s="12"/>
      <c r="G62" s="12"/>
      <c r="H62" s="12"/>
      <c r="I62" s="12"/>
    </row>
    <row r="64" spans="1:21" x14ac:dyDescent="0.45">
      <c r="C64" s="20"/>
      <c r="E64" s="20"/>
      <c r="G64" s="20"/>
      <c r="M64" s="20"/>
      <c r="O64" s="20"/>
      <c r="Q64" s="20"/>
    </row>
  </sheetData>
  <mergeCells count="15">
    <mergeCell ref="A4:U4"/>
    <mergeCell ref="A3:U3"/>
    <mergeCell ref="A2:U2"/>
    <mergeCell ref="S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13"/>
  <sheetViews>
    <sheetView rightToLeft="1" view="pageBreakPreview" zoomScale="115" zoomScaleNormal="100" zoomScaleSheetLayoutView="115" workbookViewId="0">
      <selection activeCell="J17" sqref="J17"/>
    </sheetView>
  </sheetViews>
  <sheetFormatPr defaultRowHeight="18.75" x14ac:dyDescent="0.45"/>
  <cols>
    <col min="1" max="1" width="19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16384" width="9.140625" style="1"/>
  </cols>
  <sheetData>
    <row r="2" spans="1:8" ht="30" x14ac:dyDescent="0.45">
      <c r="A2" s="15" t="s">
        <v>0</v>
      </c>
      <c r="B2" s="15"/>
      <c r="C2" s="15"/>
      <c r="D2" s="15"/>
      <c r="E2" s="15"/>
      <c r="F2" s="15"/>
      <c r="G2" s="15"/>
      <c r="H2" s="15"/>
    </row>
    <row r="3" spans="1:8" ht="30" x14ac:dyDescent="0.45">
      <c r="A3" s="15" t="s">
        <v>92</v>
      </c>
      <c r="B3" s="15"/>
      <c r="C3" s="15"/>
      <c r="D3" s="15"/>
      <c r="E3" s="15"/>
      <c r="F3" s="15"/>
      <c r="G3" s="15"/>
      <c r="H3" s="15"/>
    </row>
    <row r="4" spans="1:8" ht="30" x14ac:dyDescent="0.45">
      <c r="A4" s="15" t="s">
        <v>2</v>
      </c>
      <c r="B4" s="15"/>
      <c r="C4" s="15"/>
      <c r="D4" s="15"/>
      <c r="E4" s="15"/>
      <c r="F4" s="15"/>
      <c r="G4" s="15"/>
      <c r="H4" s="15"/>
    </row>
    <row r="6" spans="1:8" ht="30" x14ac:dyDescent="0.45">
      <c r="A6" s="18" t="s">
        <v>133</v>
      </c>
      <c r="B6" s="18" t="s">
        <v>133</v>
      </c>
      <c r="C6" s="18" t="s">
        <v>133</v>
      </c>
      <c r="E6" s="9" t="s">
        <v>94</v>
      </c>
      <c r="G6" s="18" t="s">
        <v>95</v>
      </c>
      <c r="H6" s="18" t="s">
        <v>95</v>
      </c>
    </row>
    <row r="7" spans="1:8" ht="30" x14ac:dyDescent="0.45">
      <c r="A7" s="18" t="s">
        <v>134</v>
      </c>
      <c r="C7" s="18" t="s">
        <v>67</v>
      </c>
      <c r="E7" s="18" t="s">
        <v>135</v>
      </c>
      <c r="G7" s="18" t="s">
        <v>135</v>
      </c>
    </row>
    <row r="8" spans="1:8" ht="21" x14ac:dyDescent="0.55000000000000004">
      <c r="A8" s="2" t="s">
        <v>73</v>
      </c>
      <c r="C8" s="6">
        <v>279927370</v>
      </c>
      <c r="E8" s="12">
        <v>274137575</v>
      </c>
      <c r="F8" s="12"/>
      <c r="G8" s="12">
        <v>429668083</v>
      </c>
    </row>
    <row r="9" spans="1:8" ht="21" x14ac:dyDescent="0.55000000000000004">
      <c r="A9" s="2" t="s">
        <v>76</v>
      </c>
      <c r="C9" s="7" t="s">
        <v>77</v>
      </c>
      <c r="E9" s="12">
        <v>2292015</v>
      </c>
      <c r="F9" s="12"/>
      <c r="G9" s="12">
        <v>4094966</v>
      </c>
    </row>
    <row r="10" spans="1:8" ht="21" x14ac:dyDescent="0.55000000000000004">
      <c r="A10" s="2" t="s">
        <v>79</v>
      </c>
      <c r="C10" s="7" t="s">
        <v>80</v>
      </c>
      <c r="E10" s="12">
        <v>31369</v>
      </c>
      <c r="F10" s="12"/>
      <c r="G10" s="12">
        <v>117804</v>
      </c>
    </row>
    <row r="11" spans="1:8" ht="21" x14ac:dyDescent="0.55000000000000004">
      <c r="A11" s="2" t="s">
        <v>82</v>
      </c>
      <c r="C11" s="7" t="s">
        <v>83</v>
      </c>
      <c r="E11" s="12">
        <v>42076890</v>
      </c>
      <c r="F11" s="12"/>
      <c r="G11" s="12">
        <v>82586608</v>
      </c>
    </row>
    <row r="12" spans="1:8" ht="19.5" thickBot="1" x14ac:dyDescent="0.5">
      <c r="C12" s="7"/>
      <c r="E12" s="13">
        <f>SUM(E8:E11)</f>
        <v>318537849</v>
      </c>
      <c r="F12" s="12"/>
      <c r="G12" s="13">
        <f>SUM(G8:G11)</f>
        <v>516467461</v>
      </c>
    </row>
    <row r="13" spans="1:8" ht="19.5" thickTop="1" x14ac:dyDescent="0.45"/>
  </sheetData>
  <mergeCells count="9">
    <mergeCell ref="A2:H2"/>
    <mergeCell ref="A3:H3"/>
    <mergeCell ref="A4:H4"/>
    <mergeCell ref="G7"/>
    <mergeCell ref="G6:H6"/>
    <mergeCell ref="A7"/>
    <mergeCell ref="C7"/>
    <mergeCell ref="A6:C6"/>
    <mergeCell ref="E7"/>
  </mergeCells>
  <pageMargins left="0.7" right="0.7" top="0.75" bottom="0.75" header="0.3" footer="0.3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30" zoomScaleNormal="100" zoomScaleSheetLayoutView="130" workbookViewId="0">
      <selection activeCell="G11" sqref="G11:G12"/>
    </sheetView>
  </sheetViews>
  <sheetFormatPr defaultRowHeight="18.75" x14ac:dyDescent="0.4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5" t="s">
        <v>0</v>
      </c>
      <c r="B2" s="15"/>
      <c r="C2" s="15"/>
      <c r="D2" s="15"/>
      <c r="E2" s="15"/>
    </row>
    <row r="3" spans="1:5" ht="30" x14ac:dyDescent="0.45">
      <c r="A3" s="15" t="s">
        <v>92</v>
      </c>
      <c r="B3" s="15"/>
      <c r="C3" s="15"/>
      <c r="D3" s="15"/>
      <c r="E3" s="15"/>
    </row>
    <row r="4" spans="1:5" ht="30" x14ac:dyDescent="0.45">
      <c r="A4" s="15" t="s">
        <v>2</v>
      </c>
      <c r="B4" s="15"/>
      <c r="C4" s="15"/>
      <c r="D4" s="15"/>
      <c r="E4" s="15"/>
    </row>
    <row r="6" spans="1:5" ht="30" x14ac:dyDescent="0.45">
      <c r="A6" s="19" t="s">
        <v>136</v>
      </c>
      <c r="C6" s="18" t="s">
        <v>94</v>
      </c>
      <c r="E6" s="18" t="s">
        <v>6</v>
      </c>
    </row>
    <row r="7" spans="1:5" ht="30" x14ac:dyDescent="0.45">
      <c r="A7" s="18" t="s">
        <v>136</v>
      </c>
      <c r="C7" s="18" t="s">
        <v>70</v>
      </c>
      <c r="E7" s="18" t="s">
        <v>70</v>
      </c>
    </row>
    <row r="8" spans="1:5" x14ac:dyDescent="0.45">
      <c r="A8" s="1" t="s">
        <v>136</v>
      </c>
      <c r="C8" s="12">
        <v>154552983</v>
      </c>
      <c r="D8" s="12"/>
      <c r="E8" s="12">
        <v>926407930</v>
      </c>
    </row>
    <row r="9" spans="1:5" x14ac:dyDescent="0.45">
      <c r="A9" s="1" t="s">
        <v>137</v>
      </c>
      <c r="C9" s="12">
        <v>0</v>
      </c>
      <c r="D9" s="12"/>
      <c r="E9" s="12">
        <v>19240</v>
      </c>
    </row>
    <row r="10" spans="1:5" x14ac:dyDescent="0.45">
      <c r="A10" s="1" t="s">
        <v>138</v>
      </c>
      <c r="C10" s="12">
        <v>47695095</v>
      </c>
      <c r="D10" s="12"/>
      <c r="E10" s="12">
        <v>77520386</v>
      </c>
    </row>
    <row r="11" spans="1:5" ht="19.5" thickBot="1" x14ac:dyDescent="0.5">
      <c r="A11" s="1" t="s">
        <v>62</v>
      </c>
      <c r="C11" s="13">
        <v>202248078</v>
      </c>
      <c r="D11" s="12"/>
      <c r="E11" s="13">
        <v>1003947556</v>
      </c>
    </row>
    <row r="12" spans="1:5" ht="19.5" thickTop="1" x14ac:dyDescent="0.4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سود اوراق بهادار و سپرده بانکی</vt:lpstr>
      <vt:lpstr>سپرده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2022-04-25T05:25:43Z</dcterms:created>
  <dcterms:modified xsi:type="dcterms:W3CDTF">2022-04-25T06:40:46Z</dcterms:modified>
</cp:coreProperties>
</file>