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1\"/>
    </mc:Choice>
  </mc:AlternateContent>
  <xr:revisionPtr revIDLastSave="0" documentId="13_ncr:1_{152C9FB4-EC2A-40EA-B7DF-7A1AC75BA02B}" xr6:coauthVersionLast="45" xr6:coauthVersionMax="45" xr10:uidLastSave="{00000000-0000-0000-0000-000000000000}"/>
  <bookViews>
    <workbookView xWindow="-120" yWindow="-120" windowWidth="24240" windowHeight="13140" tabRatio="985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2">'سود اوراق بهادار و سپرده بانکی'!$A$1:$Q$12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E11" i="14"/>
  <c r="C11" i="14"/>
  <c r="E12" i="13"/>
  <c r="G12" i="13"/>
  <c r="K68" i="11"/>
  <c r="U68" i="11"/>
  <c r="S66" i="11"/>
  <c r="S68" i="11" s="1"/>
  <c r="I66" i="11"/>
  <c r="E66" i="11"/>
  <c r="E68" i="11" s="1"/>
  <c r="O66" i="11"/>
  <c r="M54" i="11"/>
  <c r="M68" i="11" s="1"/>
  <c r="C68" i="11"/>
  <c r="G68" i="11"/>
  <c r="I68" i="11"/>
  <c r="O68" i="11"/>
  <c r="Q68" i="11"/>
  <c r="C52" i="10"/>
  <c r="E52" i="10"/>
  <c r="G52" i="10"/>
  <c r="I52" i="10"/>
  <c r="K52" i="10"/>
  <c r="M52" i="10"/>
  <c r="O52" i="10"/>
  <c r="Q52" i="10"/>
  <c r="O46" i="9"/>
  <c r="O50" i="9"/>
  <c r="Q46" i="9"/>
  <c r="Q50" i="9" s="1"/>
  <c r="I49" i="9"/>
  <c r="M46" i="9"/>
  <c r="M50" i="9" s="1"/>
  <c r="E50" i="9"/>
  <c r="G50" i="9"/>
  <c r="I50" i="9"/>
  <c r="K50" i="9"/>
  <c r="C50" i="9"/>
  <c r="S17" i="8"/>
  <c r="O17" i="8"/>
  <c r="O18" i="8" l="1"/>
  <c r="Q18" i="8"/>
  <c r="S18" i="8"/>
  <c r="M18" i="8"/>
  <c r="K18" i="8"/>
  <c r="I18" i="8"/>
  <c r="G18" i="8"/>
  <c r="E18" i="8"/>
  <c r="G12" i="7"/>
  <c r="I12" i="7"/>
  <c r="K12" i="7"/>
  <c r="M12" i="7"/>
  <c r="O12" i="7"/>
  <c r="Q12" i="7"/>
  <c r="M15" i="6"/>
  <c r="K15" i="6"/>
  <c r="O15" i="6"/>
  <c r="Q15" i="6"/>
  <c r="S15" i="6"/>
  <c r="Y56" i="1"/>
  <c r="G50" i="1"/>
  <c r="E50" i="1"/>
  <c r="E56" i="1" s="1"/>
  <c r="W54" i="1"/>
  <c r="W56" i="1" s="1"/>
  <c r="U54" i="1"/>
  <c r="U56" i="1"/>
  <c r="C56" i="1"/>
  <c r="G56" i="1"/>
  <c r="I56" i="1"/>
  <c r="K56" i="1"/>
  <c r="M56" i="1"/>
  <c r="O56" i="1"/>
  <c r="Q56" i="1"/>
  <c r="S56" i="1"/>
</calcChain>
</file>

<file path=xl/sharedStrings.xml><?xml version="1.0" encoding="utf-8"?>
<sst xmlns="http://schemas.openxmlformats.org/spreadsheetml/2006/main" count="509" uniqueCount="148">
  <si>
    <t>صندوق سرمایه‌گذاری سهام بزرگ کاردان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</si>
  <si>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</si>
  <si>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</si>
  <si>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</si>
  <si>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</si>
  <si>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</si>
  <si>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</si>
  <si>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</si>
  <si>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</si>
  <si>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</si>
  <si>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</si>
  <si>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</si>
  <si>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</si>
  <si>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</si>
  <si>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</si>
  <si>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</si>
  <si>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</si>
  <si>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</si>
  <si>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</si>
  <si>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</si>
  <si>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</si>
  <si>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پالایش نفت تبریز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</si>
  <si>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</si>
  <si>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</si>
  <si>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</si>
  <si>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</si>
  <si>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تامین سرمایه نوین</t>
  </si>
  <si>
    <t>توسعه حمل و نقل ریلی پارسیان</t>
  </si>
  <si>
    <t>توسعه سامانه ی نرم افزاری نگین</t>
  </si>
  <si>
    <t>توسعه‌ صنایع‌ بهشهر(هلدینگ</t>
  </si>
  <si>
    <t>تولید و توسعه سرب روی ایرانیان</t>
  </si>
  <si>
    <t>تولیدات پتروشیمی قائد بصیر</t>
  </si>
  <si>
    <t>ح . پدیده شیمی قرن</t>
  </si>
  <si>
    <t>داروسازی‌ اکسیر</t>
  </si>
  <si>
    <t>داروسازی‌ سینا</t>
  </si>
  <si>
    <t>س. نفت و گاز و پتروشیمی تأمین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</si>
  <si>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</si>
  <si>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</si>
  <si>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</si>
  <si>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</si>
  <si>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</si>
  <si>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شرکت کی بی سی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</si>
  <si>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</si>
  <si>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</si>
  <si>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</si>
  <si>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</si>
  <si>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مبارکه اصفهان</t>
  </si>
  <si>
    <t>گ.س.وت.ص.پتروشیمی خلیج فارس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</si>
  <si>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</si>
  <si>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</si>
  <si>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</si>
  <si>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</si>
  <si>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</si>
  <si>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</si>
  <si>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</si>
  <si>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</si>
  <si>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کویر تایر</t>
  </si>
  <si>
    <t>پالایش نفت بندرعباس</t>
  </si>
  <si>
    <t>سیمرغ</t>
  </si>
  <si>
    <t>پدیده شیمی قرن</t>
  </si>
  <si>
    <t>گروه مپنا (سهامی عام)</t>
  </si>
  <si>
    <t>ح. پالایش نفت تبریز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</si>
  <si>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</si>
  <si>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</si>
  <si>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</si>
  <si>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</si>
  <si>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</si>
  <si>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</si>
  <si>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</si>
  <si>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</si>
  <si>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</si>
  <si>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</si>
  <si>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</si>
  <si>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</si>
  <si>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</si>
  <si>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</si>
  <si>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</si>
  <si>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</si>
  <si>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</si>
  <si>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</si>
  <si>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</si>
  <si>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</si>
  <si>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</si>
  <si>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</si>
  <si>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</si>
  <si>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</si>
  <si>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</si>
  <si>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</si>
  <si>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</si>
  <si>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</si>
  <si>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</si>
  <si>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</si>
  <si>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</si>
  <si>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</si>
  <si>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</si>
  <si>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</si>
  <si>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</si>
  <si>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</si>
  <si>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</si>
  <si>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</si>
  <si>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</si>
  <si>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</si>
  <si>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</si>
  <si>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</si>
  <si>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</si>
  <si>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</si>
  <si>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</si>
  <si>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1401/01/24</t>
  </si>
  <si>
    <t>1400/12/23</t>
  </si>
  <si>
    <t>1400/12/24</t>
  </si>
  <si>
    <t>1400/10/29</t>
  </si>
  <si>
    <t>1400/12/11</t>
  </si>
  <si>
    <t>1401/02/10</t>
  </si>
  <si>
    <t>1401/01/30</t>
  </si>
  <si>
    <t>1400/11/09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</si>
  <si>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</si>
  <si>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</si>
  <si>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</si>
  <si>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</si>
  <si>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</si>
  <si>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ریل پرداز نو آفرین</t>
  </si>
  <si>
    <t>توسعه خدمات دریایی وبندری سینا</t>
  </si>
  <si>
    <t>ح. کویر تایر</t>
  </si>
  <si>
    <t>ح. شرکت کی بی سی</t>
  </si>
  <si>
    <t>شیمی‌ داروئی‌ داروپخش‌</t>
  </si>
  <si>
    <t>سرمایه‌گذاری‌ سپه‌</t>
  </si>
  <si>
    <t>تولید برق عسلویه  مپنا</t>
  </si>
  <si>
    <t>بیمه اتکایی ایرانیان</t>
  </si>
  <si>
    <t>بیمه تجارت نو</t>
  </si>
  <si>
    <t>ح.سرمایه گذاری صندوق بازنشستگی</t>
  </si>
  <si>
    <t>ح . تامین سرمایه بانک ملت</t>
  </si>
  <si>
    <t>پتروشیمی غدیر</t>
  </si>
  <si>
    <t>ح.تجلی توسعه معادن و فلزات</t>
  </si>
  <si>
    <t>تجلی توسعه معادن و فلزات</t>
  </si>
  <si>
    <t>بانک ملت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</si>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</sst>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/>
    </xf>
    <xf numFmtId="10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3" fontId="1" fillId="0" borderId="3" xfId="0" applyNumberFormat="1" applyFont="1" applyBorder="1"/>
    <xf numFmtId="10" fontId="1" fillId="0" borderId="3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3"/>
  <sheetViews>
    <sheetView rightToLeft="1" tabSelected="1" view="pageBreakPreview" zoomScale="60" zoomScaleNormal="85" workbookViewId="0">
      <selection activeCell="C36" sqref="C36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5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30" x14ac:dyDescent="0.45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45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5" t="s">
        <v>13</v>
      </c>
    </row>
    <row r="8" spans="1:25" ht="30" x14ac:dyDescent="0.4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6" t="s">
        <v>13</v>
      </c>
    </row>
    <row r="9" spans="1:25" x14ac:dyDescent="0.45">
      <c r="A9" s="1" t="s">
        <v>15</v>
      </c>
      <c r="C9" s="3">
        <v>26147000</v>
      </c>
      <c r="E9" s="3">
        <v>93772860712</v>
      </c>
      <c r="G9" s="3">
        <v>76128884850.149994</v>
      </c>
      <c r="I9" s="3">
        <v>0</v>
      </c>
      <c r="K9" s="3">
        <v>0</v>
      </c>
      <c r="M9" s="3">
        <v>0</v>
      </c>
      <c r="O9" s="3">
        <v>0</v>
      </c>
      <c r="Q9" s="3">
        <v>26147000</v>
      </c>
      <c r="S9" s="3">
        <v>3499</v>
      </c>
      <c r="U9" s="3">
        <v>93772860712</v>
      </c>
      <c r="W9" s="3">
        <v>90943997299.649994</v>
      </c>
      <c r="Y9" s="8">
        <v>3.9399999999999998E-2</v>
      </c>
    </row>
    <row r="10" spans="1:25" x14ac:dyDescent="0.45">
      <c r="A10" s="1" t="s">
        <v>16</v>
      </c>
      <c r="C10" s="3">
        <v>11602409</v>
      </c>
      <c r="E10" s="3">
        <v>53997030107</v>
      </c>
      <c r="G10" s="3">
        <v>50170179799.057503</v>
      </c>
      <c r="I10" s="3">
        <v>0</v>
      </c>
      <c r="K10" s="3">
        <v>0</v>
      </c>
      <c r="M10" s="3">
        <v>-602409</v>
      </c>
      <c r="O10" s="3">
        <v>2455336006</v>
      </c>
      <c r="Q10" s="3">
        <v>11000000</v>
      </c>
      <c r="S10" s="3">
        <v>4042</v>
      </c>
      <c r="U10" s="3">
        <v>51193448805</v>
      </c>
      <c r="W10" s="3">
        <v>44197451100</v>
      </c>
      <c r="Y10" s="8">
        <v>1.9199999999999998E-2</v>
      </c>
    </row>
    <row r="11" spans="1:25" x14ac:dyDescent="0.45">
      <c r="A11" s="1" t="s">
        <v>17</v>
      </c>
      <c r="C11" s="3">
        <v>2000000</v>
      </c>
      <c r="E11" s="3">
        <v>10609836767</v>
      </c>
      <c r="G11" s="3">
        <v>11411694000</v>
      </c>
      <c r="I11" s="3">
        <v>0</v>
      </c>
      <c r="K11" s="3">
        <v>0</v>
      </c>
      <c r="M11" s="3">
        <v>0</v>
      </c>
      <c r="O11" s="3">
        <v>0</v>
      </c>
      <c r="Q11" s="3">
        <v>2000000</v>
      </c>
      <c r="S11" s="3">
        <v>5210</v>
      </c>
      <c r="U11" s="3">
        <v>10609836767</v>
      </c>
      <c r="W11" s="3">
        <v>10358001000</v>
      </c>
      <c r="Y11" s="8">
        <v>4.4999999999999997E-3</v>
      </c>
    </row>
    <row r="12" spans="1:25" x14ac:dyDescent="0.45">
      <c r="A12" s="1" t="s">
        <v>18</v>
      </c>
      <c r="C12" s="3">
        <v>38137</v>
      </c>
      <c r="E12" s="3">
        <v>26720136</v>
      </c>
      <c r="G12" s="3">
        <v>26537059.395</v>
      </c>
      <c r="I12" s="3">
        <v>0</v>
      </c>
      <c r="K12" s="3">
        <v>0</v>
      </c>
      <c r="M12" s="3">
        <v>0</v>
      </c>
      <c r="O12" s="3">
        <v>0</v>
      </c>
      <c r="Q12" s="3">
        <v>38137</v>
      </c>
      <c r="S12" s="3">
        <v>700</v>
      </c>
      <c r="U12" s="3">
        <v>26720136</v>
      </c>
      <c r="W12" s="3">
        <v>26537059.395</v>
      </c>
      <c r="Y12" s="8">
        <v>0</v>
      </c>
    </row>
    <row r="13" spans="1:25" x14ac:dyDescent="0.45">
      <c r="A13" s="1" t="s">
        <v>19</v>
      </c>
      <c r="C13" s="3">
        <v>108053</v>
      </c>
      <c r="E13" s="3">
        <v>54075554</v>
      </c>
      <c r="G13" s="3">
        <v>53705042.325000003</v>
      </c>
      <c r="I13" s="3">
        <v>0</v>
      </c>
      <c r="K13" s="3">
        <v>0</v>
      </c>
      <c r="M13" s="3">
        <v>0</v>
      </c>
      <c r="O13" s="3">
        <v>0</v>
      </c>
      <c r="Q13" s="3">
        <v>108053</v>
      </c>
      <c r="S13" s="3">
        <v>500</v>
      </c>
      <c r="U13" s="3">
        <v>54075554</v>
      </c>
      <c r="W13" s="3">
        <v>53705042.325000003</v>
      </c>
      <c r="Y13" s="8">
        <v>0</v>
      </c>
    </row>
    <row r="14" spans="1:25" x14ac:dyDescent="0.45">
      <c r="A14" s="1" t="s">
        <v>20</v>
      </c>
      <c r="C14" s="3">
        <v>14333015</v>
      </c>
      <c r="E14" s="3">
        <v>25165791277</v>
      </c>
      <c r="G14" s="3">
        <v>27640603107.855</v>
      </c>
      <c r="I14" s="3">
        <v>0</v>
      </c>
      <c r="K14" s="3">
        <v>0</v>
      </c>
      <c r="M14" s="3">
        <v>-333015</v>
      </c>
      <c r="O14" s="3">
        <v>787392965</v>
      </c>
      <c r="Q14" s="3">
        <v>14000000</v>
      </c>
      <c r="S14" s="3">
        <v>2485</v>
      </c>
      <c r="U14" s="3">
        <v>24581086245</v>
      </c>
      <c r="W14" s="3">
        <v>34582999500</v>
      </c>
      <c r="Y14" s="8">
        <v>1.4999999999999999E-2</v>
      </c>
    </row>
    <row r="15" spans="1:25" x14ac:dyDescent="0.45">
      <c r="A15" s="1" t="s">
        <v>21</v>
      </c>
      <c r="C15" s="3">
        <v>3639777</v>
      </c>
      <c r="E15" s="3">
        <v>116246674984</v>
      </c>
      <c r="G15" s="3">
        <v>170811460630.58899</v>
      </c>
      <c r="I15" s="3">
        <v>5459666</v>
      </c>
      <c r="K15" s="3">
        <v>0</v>
      </c>
      <c r="M15" s="3">
        <v>-3639777</v>
      </c>
      <c r="O15" s="3">
        <v>80214247485</v>
      </c>
      <c r="Q15" s="3">
        <v>5459666</v>
      </c>
      <c r="S15" s="3">
        <v>22620</v>
      </c>
      <c r="U15" s="3">
        <v>59033962530</v>
      </c>
      <c r="W15" s="3">
        <v>122762833932.726</v>
      </c>
      <c r="Y15" s="8">
        <v>5.3199999999999997E-2</v>
      </c>
    </row>
    <row r="16" spans="1:25" x14ac:dyDescent="0.45">
      <c r="A16" s="1" t="s">
        <v>22</v>
      </c>
      <c r="C16" s="3">
        <v>775000</v>
      </c>
      <c r="E16" s="3">
        <v>43889366573</v>
      </c>
      <c r="G16" s="3">
        <v>69180909750</v>
      </c>
      <c r="I16" s="3">
        <v>0</v>
      </c>
      <c r="K16" s="3">
        <v>0</v>
      </c>
      <c r="M16" s="3">
        <v>-75000</v>
      </c>
      <c r="O16" s="3">
        <v>6454891443</v>
      </c>
      <c r="Q16" s="3">
        <v>700000</v>
      </c>
      <c r="S16" s="3">
        <v>79800</v>
      </c>
      <c r="U16" s="3">
        <v>39642008518</v>
      </c>
      <c r="W16" s="3">
        <v>55527633000</v>
      </c>
      <c r="Y16" s="8">
        <v>2.41E-2</v>
      </c>
    </row>
    <row r="17" spans="1:25" x14ac:dyDescent="0.45">
      <c r="A17" s="1" t="s">
        <v>23</v>
      </c>
      <c r="C17" s="3">
        <v>11527272</v>
      </c>
      <c r="E17" s="3">
        <v>41487418436</v>
      </c>
      <c r="G17" s="3">
        <v>41583566890.976402</v>
      </c>
      <c r="I17" s="3">
        <v>0</v>
      </c>
      <c r="K17" s="3">
        <v>0</v>
      </c>
      <c r="M17" s="3">
        <v>-4200000</v>
      </c>
      <c r="O17" s="3">
        <v>15123975572</v>
      </c>
      <c r="Q17" s="3">
        <v>7327272</v>
      </c>
      <c r="S17" s="3">
        <v>3522</v>
      </c>
      <c r="U17" s="3">
        <v>26371339160</v>
      </c>
      <c r="W17" s="3">
        <v>25653102404.695202</v>
      </c>
      <c r="Y17" s="8">
        <v>1.11E-2</v>
      </c>
    </row>
    <row r="18" spans="1:25" x14ac:dyDescent="0.45">
      <c r="A18" s="1" t="s">
        <v>24</v>
      </c>
      <c r="C18" s="3">
        <v>25453</v>
      </c>
      <c r="E18" s="3">
        <v>25476109</v>
      </c>
      <c r="G18" s="3">
        <v>25301554.649999999</v>
      </c>
      <c r="I18" s="3">
        <v>0</v>
      </c>
      <c r="K18" s="3">
        <v>0</v>
      </c>
      <c r="M18" s="3">
        <v>0</v>
      </c>
      <c r="O18" s="3">
        <v>0</v>
      </c>
      <c r="Q18" s="3">
        <v>25453</v>
      </c>
      <c r="S18" s="3">
        <v>1000</v>
      </c>
      <c r="U18" s="3">
        <v>25476109</v>
      </c>
      <c r="W18" s="3">
        <v>25301554.649999999</v>
      </c>
      <c r="Y18" s="8">
        <v>0</v>
      </c>
    </row>
    <row r="19" spans="1:25" x14ac:dyDescent="0.45">
      <c r="A19" s="1" t="s">
        <v>25</v>
      </c>
      <c r="C19" s="3">
        <v>1006920</v>
      </c>
      <c r="E19" s="3">
        <v>5133897758</v>
      </c>
      <c r="G19" s="3">
        <v>7146631817.6400003</v>
      </c>
      <c r="I19" s="3">
        <v>0</v>
      </c>
      <c r="K19" s="3">
        <v>0</v>
      </c>
      <c r="M19" s="3">
        <v>0</v>
      </c>
      <c r="O19" s="3">
        <v>0</v>
      </c>
      <c r="Q19" s="3">
        <v>1006920</v>
      </c>
      <c r="S19" s="3">
        <v>7160</v>
      </c>
      <c r="U19" s="3">
        <v>5133897758</v>
      </c>
      <c r="W19" s="3">
        <v>7166650394.1599998</v>
      </c>
      <c r="Y19" s="8">
        <v>3.0999999999999999E-3</v>
      </c>
    </row>
    <row r="20" spans="1:25" x14ac:dyDescent="0.45">
      <c r="A20" s="1" t="s">
        <v>26</v>
      </c>
      <c r="C20" s="3">
        <v>2500000</v>
      </c>
      <c r="E20" s="3">
        <v>11820300562</v>
      </c>
      <c r="G20" s="3">
        <v>12582187875</v>
      </c>
      <c r="I20" s="3">
        <v>0</v>
      </c>
      <c r="K20" s="3">
        <v>0</v>
      </c>
      <c r="M20" s="3">
        <v>0</v>
      </c>
      <c r="O20" s="3">
        <v>0</v>
      </c>
      <c r="Q20" s="3">
        <v>2500000</v>
      </c>
      <c r="S20" s="3">
        <v>4551</v>
      </c>
      <c r="U20" s="3">
        <v>11820300562</v>
      </c>
      <c r="W20" s="3">
        <v>11309803875</v>
      </c>
      <c r="Y20" s="8">
        <v>4.8999999999999998E-3</v>
      </c>
    </row>
    <row r="21" spans="1:25" x14ac:dyDescent="0.45">
      <c r="A21" s="1" t="s">
        <v>27</v>
      </c>
      <c r="C21" s="3">
        <v>810000</v>
      </c>
      <c r="E21" s="3">
        <v>27049752918</v>
      </c>
      <c r="G21" s="3">
        <v>30154009725</v>
      </c>
      <c r="I21" s="3">
        <v>0</v>
      </c>
      <c r="K21" s="3">
        <v>0</v>
      </c>
      <c r="M21" s="3">
        <v>0</v>
      </c>
      <c r="O21" s="3">
        <v>0</v>
      </c>
      <c r="Q21" s="3">
        <v>810000</v>
      </c>
      <c r="S21" s="3">
        <v>39850</v>
      </c>
      <c r="U21" s="3">
        <v>27049752918</v>
      </c>
      <c r="W21" s="3">
        <v>32086442925</v>
      </c>
      <c r="Y21" s="8">
        <v>1.3899999999999999E-2</v>
      </c>
    </row>
    <row r="22" spans="1:25" x14ac:dyDescent="0.45">
      <c r="A22" s="1" t="s">
        <v>28</v>
      </c>
      <c r="C22" s="3">
        <v>325402</v>
      </c>
      <c r="E22" s="3">
        <v>2485071656</v>
      </c>
      <c r="G22" s="3">
        <v>8167512917.0249996</v>
      </c>
      <c r="I22" s="3">
        <v>0</v>
      </c>
      <c r="K22" s="3">
        <v>0</v>
      </c>
      <c r="M22" s="3">
        <v>-325402</v>
      </c>
      <c r="O22" s="3">
        <v>7103166662</v>
      </c>
      <c r="Q22" s="3">
        <v>0</v>
      </c>
      <c r="S22" s="3">
        <v>0</v>
      </c>
      <c r="U22" s="3">
        <v>0</v>
      </c>
      <c r="W22" s="3">
        <v>0</v>
      </c>
      <c r="Y22" s="8">
        <v>0</v>
      </c>
    </row>
    <row r="23" spans="1:25" x14ac:dyDescent="0.45">
      <c r="A23" s="1" t="s">
        <v>29</v>
      </c>
      <c r="C23" s="3">
        <v>2500000</v>
      </c>
      <c r="E23" s="3">
        <v>15122863506</v>
      </c>
      <c r="G23" s="3">
        <v>18489330000</v>
      </c>
      <c r="I23" s="3">
        <v>0</v>
      </c>
      <c r="K23" s="3">
        <v>0</v>
      </c>
      <c r="M23" s="3">
        <v>0</v>
      </c>
      <c r="O23" s="3">
        <v>0</v>
      </c>
      <c r="Q23" s="3">
        <v>2500000</v>
      </c>
      <c r="S23" s="3">
        <v>9040</v>
      </c>
      <c r="U23" s="3">
        <v>15122863506</v>
      </c>
      <c r="W23" s="3">
        <v>22465530000</v>
      </c>
      <c r="Y23" s="8">
        <v>9.7000000000000003E-3</v>
      </c>
    </row>
    <row r="24" spans="1:25" x14ac:dyDescent="0.45">
      <c r="A24" s="1" t="s">
        <v>30</v>
      </c>
      <c r="C24" s="3">
        <v>4560000</v>
      </c>
      <c r="E24" s="3">
        <v>35140846869</v>
      </c>
      <c r="G24" s="3">
        <v>26861775768</v>
      </c>
      <c r="I24" s="3">
        <v>0</v>
      </c>
      <c r="K24" s="3">
        <v>0</v>
      </c>
      <c r="M24" s="3">
        <v>-1260000</v>
      </c>
      <c r="O24" s="3">
        <v>8375097317</v>
      </c>
      <c r="Q24" s="3">
        <v>3300000</v>
      </c>
      <c r="S24" s="3">
        <v>7260</v>
      </c>
      <c r="U24" s="3">
        <v>25430876032</v>
      </c>
      <c r="W24" s="3">
        <v>23815449900</v>
      </c>
      <c r="Y24" s="8">
        <v>1.03E-2</v>
      </c>
    </row>
    <row r="25" spans="1:25" x14ac:dyDescent="0.45">
      <c r="A25" s="1" t="s">
        <v>31</v>
      </c>
      <c r="C25" s="3">
        <v>765000</v>
      </c>
      <c r="E25" s="3">
        <v>68534853669</v>
      </c>
      <c r="G25" s="3">
        <v>91367857237.5</v>
      </c>
      <c r="I25" s="3">
        <v>0</v>
      </c>
      <c r="K25" s="3">
        <v>0</v>
      </c>
      <c r="M25" s="3">
        <v>0</v>
      </c>
      <c r="O25" s="3">
        <v>0</v>
      </c>
      <c r="Q25" s="3">
        <v>765000</v>
      </c>
      <c r="S25" s="3">
        <v>120700</v>
      </c>
      <c r="U25" s="3">
        <v>68534853669</v>
      </c>
      <c r="W25" s="3">
        <v>91786103775</v>
      </c>
      <c r="Y25" s="8">
        <v>3.9800000000000002E-2</v>
      </c>
    </row>
    <row r="26" spans="1:25" x14ac:dyDescent="0.45">
      <c r="A26" s="1" t="s">
        <v>32</v>
      </c>
      <c r="C26" s="3">
        <v>876920</v>
      </c>
      <c r="E26" s="3">
        <v>21822029487</v>
      </c>
      <c r="G26" s="3">
        <v>16126493031</v>
      </c>
      <c r="I26" s="3">
        <v>0</v>
      </c>
      <c r="K26" s="3">
        <v>0</v>
      </c>
      <c r="M26" s="3">
        <v>-876920</v>
      </c>
      <c r="O26" s="3">
        <v>0</v>
      </c>
      <c r="Q26" s="3">
        <v>0</v>
      </c>
      <c r="S26" s="3">
        <v>0</v>
      </c>
      <c r="U26" s="3">
        <v>0</v>
      </c>
      <c r="W26" s="3">
        <v>0</v>
      </c>
      <c r="Y26" s="8">
        <v>0</v>
      </c>
    </row>
    <row r="27" spans="1:25" x14ac:dyDescent="0.45">
      <c r="A27" s="1" t="s">
        <v>33</v>
      </c>
      <c r="C27" s="3">
        <v>1350000</v>
      </c>
      <c r="E27" s="3">
        <v>59566846886</v>
      </c>
      <c r="G27" s="3">
        <v>58845274875</v>
      </c>
      <c r="I27" s="3">
        <v>0</v>
      </c>
      <c r="K27" s="3">
        <v>0</v>
      </c>
      <c r="M27" s="3">
        <v>0</v>
      </c>
      <c r="O27" s="3">
        <v>0</v>
      </c>
      <c r="Q27" s="3">
        <v>1350000</v>
      </c>
      <c r="S27" s="3">
        <v>45220</v>
      </c>
      <c r="U27" s="3">
        <v>59566846886</v>
      </c>
      <c r="W27" s="3">
        <v>60683770350</v>
      </c>
      <c r="Y27" s="8">
        <v>2.63E-2</v>
      </c>
    </row>
    <row r="28" spans="1:25" x14ac:dyDescent="0.45">
      <c r="A28" s="1" t="s">
        <v>34</v>
      </c>
      <c r="C28" s="3">
        <v>628000</v>
      </c>
      <c r="E28" s="3">
        <v>13094240824</v>
      </c>
      <c r="G28" s="3">
        <v>14751344142</v>
      </c>
      <c r="I28" s="3">
        <v>0</v>
      </c>
      <c r="K28" s="3">
        <v>0</v>
      </c>
      <c r="M28" s="3">
        <v>-128000</v>
      </c>
      <c r="O28" s="3">
        <v>3160497758</v>
      </c>
      <c r="Q28" s="3">
        <v>500000</v>
      </c>
      <c r="S28" s="3">
        <v>27080</v>
      </c>
      <c r="U28" s="3">
        <v>10425350975</v>
      </c>
      <c r="W28" s="3">
        <v>13459437000</v>
      </c>
      <c r="Y28" s="8">
        <v>5.7999999999999996E-3</v>
      </c>
    </row>
    <row r="29" spans="1:25" x14ac:dyDescent="0.45">
      <c r="A29" s="1" t="s">
        <v>35</v>
      </c>
      <c r="C29" s="3">
        <v>4200000</v>
      </c>
      <c r="E29" s="3">
        <v>60232444653</v>
      </c>
      <c r="G29" s="3">
        <v>64837905300</v>
      </c>
      <c r="I29" s="3">
        <v>0</v>
      </c>
      <c r="K29" s="3">
        <v>0</v>
      </c>
      <c r="M29" s="3">
        <v>-200000</v>
      </c>
      <c r="O29" s="3">
        <v>3366330455</v>
      </c>
      <c r="Q29" s="3">
        <v>4000000</v>
      </c>
      <c r="S29" s="3">
        <v>16860</v>
      </c>
      <c r="U29" s="3">
        <v>57364233003</v>
      </c>
      <c r="W29" s="3">
        <v>67038732000</v>
      </c>
      <c r="Y29" s="8">
        <v>2.9100000000000001E-2</v>
      </c>
    </row>
    <row r="30" spans="1:25" x14ac:dyDescent="0.45">
      <c r="A30" s="1" t="s">
        <v>36</v>
      </c>
      <c r="C30" s="3">
        <v>8400000</v>
      </c>
      <c r="E30" s="3">
        <v>78525368315</v>
      </c>
      <c r="G30" s="3">
        <v>84502202400</v>
      </c>
      <c r="I30" s="3">
        <v>2000000</v>
      </c>
      <c r="K30" s="3">
        <v>22043008201</v>
      </c>
      <c r="M30" s="3">
        <v>-900000</v>
      </c>
      <c r="O30" s="3">
        <v>9223890115</v>
      </c>
      <c r="Q30" s="3">
        <v>9500000</v>
      </c>
      <c r="S30" s="3">
        <v>10710</v>
      </c>
      <c r="U30" s="3">
        <v>92154944199</v>
      </c>
      <c r="W30" s="3">
        <v>101139617250</v>
      </c>
      <c r="Y30" s="8">
        <v>4.3799999999999999E-2</v>
      </c>
    </row>
    <row r="31" spans="1:25" x14ac:dyDescent="0.45">
      <c r="A31" s="1" t="s">
        <v>37</v>
      </c>
      <c r="C31" s="3">
        <v>6370000</v>
      </c>
      <c r="E31" s="3">
        <v>72550005776</v>
      </c>
      <c r="G31" s="3">
        <v>63637589925</v>
      </c>
      <c r="I31" s="3">
        <v>0</v>
      </c>
      <c r="K31" s="3">
        <v>0</v>
      </c>
      <c r="M31" s="3">
        <v>-1370000</v>
      </c>
      <c r="O31" s="3">
        <v>14560665682</v>
      </c>
      <c r="Q31" s="3">
        <v>5000000</v>
      </c>
      <c r="S31" s="3">
        <v>10180</v>
      </c>
      <c r="U31" s="3">
        <v>56946629334</v>
      </c>
      <c r="W31" s="3">
        <v>50597145000</v>
      </c>
      <c r="Y31" s="8">
        <v>2.1899999999999999E-2</v>
      </c>
    </row>
    <row r="32" spans="1:25" x14ac:dyDescent="0.45">
      <c r="A32" s="1" t="s">
        <v>38</v>
      </c>
      <c r="C32" s="3">
        <v>5060000</v>
      </c>
      <c r="E32" s="3">
        <v>49407860175</v>
      </c>
      <c r="G32" s="3">
        <v>72279562410</v>
      </c>
      <c r="I32" s="3">
        <v>0</v>
      </c>
      <c r="K32" s="3">
        <v>0</v>
      </c>
      <c r="M32" s="3">
        <v>0</v>
      </c>
      <c r="O32" s="3">
        <v>0</v>
      </c>
      <c r="Q32" s="3">
        <v>5060000</v>
      </c>
      <c r="S32" s="3">
        <v>14960</v>
      </c>
      <c r="U32" s="3">
        <v>49407860175</v>
      </c>
      <c r="W32" s="3">
        <v>75247199280</v>
      </c>
      <c r="Y32" s="8">
        <v>3.2599999999999997E-2</v>
      </c>
    </row>
    <row r="33" spans="1:25" x14ac:dyDescent="0.45">
      <c r="A33" s="1" t="s">
        <v>39</v>
      </c>
      <c r="C33" s="3">
        <v>9500000</v>
      </c>
      <c r="E33" s="3">
        <v>140922875793</v>
      </c>
      <c r="G33" s="3">
        <v>134475084000</v>
      </c>
      <c r="I33" s="3">
        <v>0</v>
      </c>
      <c r="K33" s="3">
        <v>0</v>
      </c>
      <c r="M33" s="3">
        <v>-2800000</v>
      </c>
      <c r="O33" s="3">
        <v>39490381252</v>
      </c>
      <c r="Q33" s="3">
        <v>6700000</v>
      </c>
      <c r="S33" s="3">
        <v>14770</v>
      </c>
      <c r="U33" s="3">
        <v>99387712396</v>
      </c>
      <c r="W33" s="3">
        <v>98370193950</v>
      </c>
      <c r="Y33" s="8">
        <v>4.2599999999999999E-2</v>
      </c>
    </row>
    <row r="34" spans="1:25" x14ac:dyDescent="0.45">
      <c r="A34" s="1" t="s">
        <v>40</v>
      </c>
      <c r="C34" s="3">
        <v>4500000</v>
      </c>
      <c r="E34" s="3">
        <v>46996984572</v>
      </c>
      <c r="G34" s="3">
        <v>49742262000</v>
      </c>
      <c r="I34" s="3">
        <v>0</v>
      </c>
      <c r="K34" s="3">
        <v>0</v>
      </c>
      <c r="M34" s="3">
        <v>-500000</v>
      </c>
      <c r="O34" s="3">
        <v>5497357831</v>
      </c>
      <c r="Q34" s="3">
        <v>4000000</v>
      </c>
      <c r="S34" s="3">
        <v>11390</v>
      </c>
      <c r="U34" s="3">
        <v>41775097397</v>
      </c>
      <c r="W34" s="3">
        <v>45288918000</v>
      </c>
      <c r="Y34" s="8">
        <v>1.9599999999999999E-2</v>
      </c>
    </row>
    <row r="35" spans="1:25" x14ac:dyDescent="0.45">
      <c r="A35" s="1" t="s">
        <v>41</v>
      </c>
      <c r="C35" s="3">
        <v>951724</v>
      </c>
      <c r="E35" s="3">
        <v>15122485803</v>
      </c>
      <c r="G35" s="3">
        <v>8978121188.4780006</v>
      </c>
      <c r="I35" s="3">
        <v>0</v>
      </c>
      <c r="K35" s="3">
        <v>0</v>
      </c>
      <c r="M35" s="3">
        <v>-400000</v>
      </c>
      <c r="O35" s="3">
        <v>4108757135</v>
      </c>
      <c r="Q35" s="3">
        <v>551724</v>
      </c>
      <c r="S35" s="3">
        <v>12500</v>
      </c>
      <c r="U35" s="3">
        <v>8766657517</v>
      </c>
      <c r="W35" s="3">
        <v>6855515527.5</v>
      </c>
      <c r="Y35" s="8">
        <v>3.0000000000000001E-3</v>
      </c>
    </row>
    <row r="36" spans="1:25" x14ac:dyDescent="0.45">
      <c r="A36" s="1" t="s">
        <v>42</v>
      </c>
      <c r="C36" s="3">
        <v>9533449</v>
      </c>
      <c r="E36" s="3">
        <v>82300245458</v>
      </c>
      <c r="G36" s="3">
        <v>75719032577.815506</v>
      </c>
      <c r="I36" s="3">
        <v>0</v>
      </c>
      <c r="K36" s="3">
        <v>0</v>
      </c>
      <c r="M36" s="3">
        <v>-300000</v>
      </c>
      <c r="O36" s="3">
        <v>2482266376</v>
      </c>
      <c r="Q36" s="3">
        <v>9233449</v>
      </c>
      <c r="S36" s="3">
        <v>8450</v>
      </c>
      <c r="U36" s="3">
        <v>79710409017</v>
      </c>
      <c r="W36" s="3">
        <v>77558409317.902496</v>
      </c>
      <c r="Y36" s="8">
        <v>3.3599999999999998E-2</v>
      </c>
    </row>
    <row r="37" spans="1:25" x14ac:dyDescent="0.45">
      <c r="A37" s="1" t="s">
        <v>43</v>
      </c>
      <c r="C37" s="3">
        <v>2138819</v>
      </c>
      <c r="E37" s="3">
        <v>74144180040</v>
      </c>
      <c r="G37" s="3">
        <v>74094341989.207504</v>
      </c>
      <c r="I37" s="3">
        <v>0</v>
      </c>
      <c r="K37" s="3">
        <v>0</v>
      </c>
      <c r="M37" s="3">
        <v>0</v>
      </c>
      <c r="O37" s="3">
        <v>0</v>
      </c>
      <c r="Q37" s="3">
        <v>2138819</v>
      </c>
      <c r="S37" s="3">
        <v>35150</v>
      </c>
      <c r="U37" s="3">
        <v>74144180040</v>
      </c>
      <c r="W37" s="3">
        <v>74732169897.292496</v>
      </c>
      <c r="Y37" s="8">
        <v>3.2399999999999998E-2</v>
      </c>
    </row>
    <row r="38" spans="1:25" x14ac:dyDescent="0.45">
      <c r="A38" s="1" t="s">
        <v>44</v>
      </c>
      <c r="C38" s="3">
        <v>500000</v>
      </c>
      <c r="E38" s="3">
        <v>19063987422</v>
      </c>
      <c r="G38" s="3">
        <v>18449568000</v>
      </c>
      <c r="I38" s="3">
        <v>0</v>
      </c>
      <c r="K38" s="3">
        <v>0</v>
      </c>
      <c r="M38" s="3">
        <v>-500000</v>
      </c>
      <c r="O38" s="3">
        <v>23838632059</v>
      </c>
      <c r="Q38" s="3">
        <v>0</v>
      </c>
      <c r="S38" s="3">
        <v>0</v>
      </c>
      <c r="U38" s="3">
        <v>0</v>
      </c>
      <c r="W38" s="3">
        <v>0</v>
      </c>
      <c r="Y38" s="8">
        <v>0</v>
      </c>
    </row>
    <row r="39" spans="1:25" x14ac:dyDescent="0.45">
      <c r="A39" s="1" t="s">
        <v>45</v>
      </c>
      <c r="C39" s="3">
        <v>600000</v>
      </c>
      <c r="E39" s="3">
        <v>44472358074</v>
      </c>
      <c r="G39" s="3">
        <v>48400294500</v>
      </c>
      <c r="I39" s="3">
        <v>0</v>
      </c>
      <c r="K39" s="3">
        <v>0</v>
      </c>
      <c r="M39" s="3">
        <v>0</v>
      </c>
      <c r="O39" s="3">
        <v>0</v>
      </c>
      <c r="Q39" s="3">
        <v>600000</v>
      </c>
      <c r="S39" s="3">
        <v>92700</v>
      </c>
      <c r="U39" s="3">
        <v>44472358074</v>
      </c>
      <c r="W39" s="3">
        <v>55289061000</v>
      </c>
      <c r="Y39" s="8">
        <v>2.4E-2</v>
      </c>
    </row>
    <row r="40" spans="1:25" x14ac:dyDescent="0.45">
      <c r="A40" s="1" t="s">
        <v>46</v>
      </c>
      <c r="C40" s="3">
        <v>19000000</v>
      </c>
      <c r="E40" s="3">
        <v>201439256038</v>
      </c>
      <c r="G40" s="3">
        <v>228154356000</v>
      </c>
      <c r="I40" s="3">
        <v>1500000</v>
      </c>
      <c r="K40" s="3">
        <v>19153396574</v>
      </c>
      <c r="M40" s="3">
        <v>0</v>
      </c>
      <c r="O40" s="3">
        <v>0</v>
      </c>
      <c r="Q40" s="3">
        <v>20500000</v>
      </c>
      <c r="S40" s="3">
        <v>12550</v>
      </c>
      <c r="U40" s="3">
        <v>220592652612</v>
      </c>
      <c r="W40" s="3">
        <v>255744213750</v>
      </c>
      <c r="Y40" s="8">
        <v>0.1108</v>
      </c>
    </row>
    <row r="41" spans="1:25" x14ac:dyDescent="0.45">
      <c r="A41" s="1" t="s">
        <v>47</v>
      </c>
      <c r="C41" s="3">
        <v>7600000</v>
      </c>
      <c r="E41" s="3">
        <v>29921290784</v>
      </c>
      <c r="G41" s="3">
        <v>18380779740</v>
      </c>
      <c r="I41" s="3">
        <v>0</v>
      </c>
      <c r="K41" s="3">
        <v>0</v>
      </c>
      <c r="M41" s="3">
        <v>0</v>
      </c>
      <c r="O41" s="3">
        <v>0</v>
      </c>
      <c r="Q41" s="3">
        <v>7600000</v>
      </c>
      <c r="S41" s="3">
        <v>2362</v>
      </c>
      <c r="U41" s="3">
        <v>29921290784</v>
      </c>
      <c r="W41" s="3">
        <v>17844390360</v>
      </c>
      <c r="Y41" s="8">
        <v>7.7000000000000002E-3</v>
      </c>
    </row>
    <row r="42" spans="1:25" x14ac:dyDescent="0.45">
      <c r="A42" s="1" t="s">
        <v>48</v>
      </c>
      <c r="C42" s="3">
        <v>45631190</v>
      </c>
      <c r="E42" s="3">
        <v>119075241132</v>
      </c>
      <c r="G42" s="3">
        <v>91944080318.326508</v>
      </c>
      <c r="I42" s="3">
        <v>0</v>
      </c>
      <c r="K42" s="3">
        <v>0</v>
      </c>
      <c r="M42" s="3">
        <v>0</v>
      </c>
      <c r="O42" s="3">
        <v>0</v>
      </c>
      <c r="Q42" s="3">
        <v>45631190</v>
      </c>
      <c r="S42" s="3">
        <v>1933</v>
      </c>
      <c r="U42" s="3">
        <v>119075241132</v>
      </c>
      <c r="W42" s="3">
        <v>87680269982.893494</v>
      </c>
      <c r="Y42" s="8">
        <v>3.7999999999999999E-2</v>
      </c>
    </row>
    <row r="43" spans="1:25" x14ac:dyDescent="0.45">
      <c r="A43" s="1" t="s">
        <v>49</v>
      </c>
      <c r="C43" s="3">
        <v>2449489</v>
      </c>
      <c r="E43" s="3">
        <v>81470084940</v>
      </c>
      <c r="G43" s="3">
        <v>74922320409.6465</v>
      </c>
      <c r="I43" s="3">
        <v>0</v>
      </c>
      <c r="K43" s="3">
        <v>0</v>
      </c>
      <c r="M43" s="3">
        <v>0</v>
      </c>
      <c r="O43" s="3">
        <v>0</v>
      </c>
      <c r="Q43" s="3">
        <v>2449489</v>
      </c>
      <c r="S43" s="3">
        <v>31000</v>
      </c>
      <c r="U43" s="3">
        <v>81470084940</v>
      </c>
      <c r="W43" s="3">
        <v>75482350753.949997</v>
      </c>
      <c r="Y43" s="8">
        <v>3.27E-2</v>
      </c>
    </row>
    <row r="44" spans="1:25" x14ac:dyDescent="0.45">
      <c r="A44" s="1" t="s">
        <v>50</v>
      </c>
      <c r="C44" s="3">
        <v>2300000</v>
      </c>
      <c r="E44" s="3">
        <v>62296575380</v>
      </c>
      <c r="G44" s="3">
        <v>41588069850</v>
      </c>
      <c r="I44" s="3">
        <v>0</v>
      </c>
      <c r="K44" s="3">
        <v>0</v>
      </c>
      <c r="M44" s="3">
        <v>-1200000</v>
      </c>
      <c r="O44" s="3">
        <v>21728470573</v>
      </c>
      <c r="Q44" s="3">
        <v>1100000</v>
      </c>
      <c r="S44" s="3">
        <v>20420</v>
      </c>
      <c r="U44" s="3">
        <v>29794014313</v>
      </c>
      <c r="W44" s="3">
        <v>22328351100</v>
      </c>
      <c r="Y44" s="8">
        <v>9.7000000000000003E-3</v>
      </c>
    </row>
    <row r="45" spans="1:25" x14ac:dyDescent="0.45">
      <c r="A45" s="1" t="s">
        <v>51</v>
      </c>
      <c r="C45" s="3">
        <v>1756700</v>
      </c>
      <c r="E45" s="3">
        <v>27492463717</v>
      </c>
      <c r="G45" s="3">
        <v>43499028587.849998</v>
      </c>
      <c r="I45" s="3">
        <v>0</v>
      </c>
      <c r="K45" s="3">
        <v>0</v>
      </c>
      <c r="M45" s="3">
        <v>0</v>
      </c>
      <c r="O45" s="3">
        <v>0</v>
      </c>
      <c r="Q45" s="3">
        <v>1756700</v>
      </c>
      <c r="S45" s="3">
        <v>26930</v>
      </c>
      <c r="U45" s="3">
        <v>27492463717</v>
      </c>
      <c r="W45" s="3">
        <v>47026448810.550003</v>
      </c>
      <c r="Y45" s="8">
        <v>2.0400000000000001E-2</v>
      </c>
    </row>
    <row r="46" spans="1:25" x14ac:dyDescent="0.45">
      <c r="A46" s="1" t="s">
        <v>52</v>
      </c>
      <c r="C46" s="3">
        <v>2600000</v>
      </c>
      <c r="E46" s="3">
        <v>24746380049</v>
      </c>
      <c r="G46" s="3">
        <v>21244836600</v>
      </c>
      <c r="I46" s="3">
        <v>0</v>
      </c>
      <c r="K46" s="3">
        <v>0</v>
      </c>
      <c r="M46" s="3">
        <v>0</v>
      </c>
      <c r="O46" s="3">
        <v>0</v>
      </c>
      <c r="Q46" s="3">
        <v>2600000</v>
      </c>
      <c r="S46" s="3">
        <v>8280</v>
      </c>
      <c r="U46" s="3">
        <v>24746380049</v>
      </c>
      <c r="W46" s="3">
        <v>21399908400</v>
      </c>
      <c r="Y46" s="8">
        <v>9.2999999999999992E-3</v>
      </c>
    </row>
    <row r="47" spans="1:25" x14ac:dyDescent="0.45">
      <c r="A47" s="1" t="s">
        <v>53</v>
      </c>
      <c r="C47" s="3">
        <v>1000000</v>
      </c>
      <c r="E47" s="3">
        <v>18608729322</v>
      </c>
      <c r="G47" s="3">
        <v>30507394500</v>
      </c>
      <c r="I47" s="3">
        <v>0</v>
      </c>
      <c r="K47" s="3">
        <v>0</v>
      </c>
      <c r="M47" s="3">
        <v>0</v>
      </c>
      <c r="O47" s="3">
        <v>0</v>
      </c>
      <c r="Q47" s="3">
        <v>1000000</v>
      </c>
      <c r="S47" s="3">
        <v>33830</v>
      </c>
      <c r="U47" s="3">
        <v>18608729322</v>
      </c>
      <c r="W47" s="3">
        <v>33628711500</v>
      </c>
      <c r="Y47" s="8">
        <v>1.46E-2</v>
      </c>
    </row>
    <row r="48" spans="1:25" x14ac:dyDescent="0.45">
      <c r="A48" s="1" t="s">
        <v>54</v>
      </c>
      <c r="C48" s="3">
        <v>9500608</v>
      </c>
      <c r="E48" s="3">
        <v>139041157387</v>
      </c>
      <c r="G48" s="3">
        <v>150916388530.75201</v>
      </c>
      <c r="I48" s="3">
        <v>0</v>
      </c>
      <c r="K48" s="3">
        <v>0</v>
      </c>
      <c r="M48" s="3">
        <v>-500607</v>
      </c>
      <c r="O48" s="3">
        <v>7927104044</v>
      </c>
      <c r="Q48" s="3">
        <v>9000001</v>
      </c>
      <c r="S48" s="3">
        <v>16960</v>
      </c>
      <c r="U48" s="3">
        <v>131714786628</v>
      </c>
      <c r="W48" s="3">
        <v>151731808859.08801</v>
      </c>
      <c r="Y48" s="8">
        <v>6.5799999999999997E-2</v>
      </c>
    </row>
    <row r="49" spans="1:25" x14ac:dyDescent="0.45">
      <c r="A49" s="1" t="s">
        <v>55</v>
      </c>
      <c r="C49" s="3">
        <v>6000000</v>
      </c>
      <c r="E49" s="3">
        <v>41407466992</v>
      </c>
      <c r="G49" s="3">
        <v>45149751000</v>
      </c>
      <c r="I49" s="3">
        <v>0</v>
      </c>
      <c r="K49" s="3">
        <v>0</v>
      </c>
      <c r="M49" s="3">
        <v>-1000000</v>
      </c>
      <c r="O49" s="3">
        <v>7497125124</v>
      </c>
      <c r="Q49" s="3">
        <v>5000000</v>
      </c>
      <c r="S49" s="3">
        <v>7540</v>
      </c>
      <c r="U49" s="3">
        <v>34506222494</v>
      </c>
      <c r="W49" s="3">
        <v>37475685000</v>
      </c>
      <c r="Y49" s="8">
        <v>1.6199999999999999E-2</v>
      </c>
    </row>
    <row r="50" spans="1:25" x14ac:dyDescent="0.45">
      <c r="A50" s="1" t="s">
        <v>56</v>
      </c>
      <c r="C50" s="3">
        <v>5790572</v>
      </c>
      <c r="E50" s="3">
        <f>48213564040-31</f>
        <v>48213564009</v>
      </c>
      <c r="G50" s="3">
        <f>30910354178.742-41</f>
        <v>30910354137.742001</v>
      </c>
      <c r="I50" s="3">
        <v>0</v>
      </c>
      <c r="K50" s="3">
        <v>0</v>
      </c>
      <c r="M50" s="3">
        <v>0</v>
      </c>
      <c r="O50" s="3">
        <v>0</v>
      </c>
      <c r="Q50" s="3">
        <v>5790572</v>
      </c>
      <c r="S50" s="3">
        <v>5710</v>
      </c>
      <c r="U50" s="3">
        <v>48213564040</v>
      </c>
      <c r="W50" s="3">
        <v>32867434331.585999</v>
      </c>
      <c r="Y50" s="8">
        <v>1.4200000000000001E-2</v>
      </c>
    </row>
    <row r="51" spans="1:25" x14ac:dyDescent="0.45">
      <c r="A51" s="1" t="s">
        <v>57</v>
      </c>
      <c r="C51" s="3">
        <v>0</v>
      </c>
      <c r="E51" s="3">
        <v>0</v>
      </c>
      <c r="G51" s="3">
        <v>0</v>
      </c>
      <c r="I51" s="3">
        <v>10400000</v>
      </c>
      <c r="K51" s="3">
        <v>100182319291</v>
      </c>
      <c r="M51" s="3">
        <v>-2414189</v>
      </c>
      <c r="O51" s="3">
        <v>21880659887</v>
      </c>
      <c r="Q51" s="3">
        <v>7985811</v>
      </c>
      <c r="S51" s="3">
        <v>9010</v>
      </c>
      <c r="U51" s="3">
        <v>76926641105</v>
      </c>
      <c r="W51" s="3">
        <v>71524041775.195496</v>
      </c>
      <c r="Y51" s="8">
        <v>3.1E-2</v>
      </c>
    </row>
    <row r="52" spans="1:25" x14ac:dyDescent="0.45">
      <c r="A52" s="1" t="s">
        <v>58</v>
      </c>
      <c r="C52" s="3">
        <v>0</v>
      </c>
      <c r="E52" s="3">
        <v>0</v>
      </c>
      <c r="G52" s="3">
        <v>0</v>
      </c>
      <c r="I52" s="3">
        <v>1000000</v>
      </c>
      <c r="K52" s="3">
        <v>29492248981</v>
      </c>
      <c r="M52" s="3">
        <v>0</v>
      </c>
      <c r="O52" s="3">
        <v>0</v>
      </c>
      <c r="Q52" s="3">
        <v>1000000</v>
      </c>
      <c r="S52" s="3">
        <v>29010</v>
      </c>
      <c r="U52" s="3">
        <v>29492248981</v>
      </c>
      <c r="W52" s="3">
        <v>28837390500</v>
      </c>
      <c r="Y52" s="8">
        <v>1.2500000000000001E-2</v>
      </c>
    </row>
    <row r="53" spans="1:25" x14ac:dyDescent="0.45">
      <c r="A53" s="1" t="s">
        <v>59</v>
      </c>
      <c r="C53" s="3">
        <v>0</v>
      </c>
      <c r="E53" s="3">
        <v>0</v>
      </c>
      <c r="G53" s="3">
        <v>0</v>
      </c>
      <c r="I53" s="3">
        <v>876920</v>
      </c>
      <c r="K53" s="3">
        <v>0</v>
      </c>
      <c r="M53" s="3">
        <v>-876920</v>
      </c>
      <c r="O53" s="3">
        <v>22476082219</v>
      </c>
      <c r="Q53" s="3">
        <v>0</v>
      </c>
      <c r="S53" s="3">
        <v>0</v>
      </c>
      <c r="U53" s="3">
        <v>0</v>
      </c>
      <c r="W53" s="3">
        <v>0</v>
      </c>
      <c r="Y53" s="8">
        <v>0</v>
      </c>
    </row>
    <row r="54" spans="1:25" x14ac:dyDescent="0.45">
      <c r="A54" s="1" t="s">
        <v>60</v>
      </c>
      <c r="C54" s="3">
        <v>0</v>
      </c>
      <c r="E54" s="3">
        <v>0</v>
      </c>
      <c r="G54" s="3">
        <v>0</v>
      </c>
      <c r="I54" s="3">
        <v>1500000</v>
      </c>
      <c r="K54" s="3">
        <v>26826095158</v>
      </c>
      <c r="M54" s="3">
        <v>0</v>
      </c>
      <c r="O54" s="3">
        <v>0</v>
      </c>
      <c r="Q54" s="3">
        <v>1500000</v>
      </c>
      <c r="S54" s="3">
        <v>17110</v>
      </c>
      <c r="U54" s="3">
        <f>26826095158-31</f>
        <v>26826095127</v>
      </c>
      <c r="W54" s="3">
        <f>25512293250-40</f>
        <v>25512293210</v>
      </c>
      <c r="Y54" s="8">
        <v>1.11E-2</v>
      </c>
    </row>
    <row r="55" spans="1:25" x14ac:dyDescent="0.45">
      <c r="A55" s="1" t="s">
        <v>61</v>
      </c>
      <c r="C55" s="3">
        <v>0</v>
      </c>
      <c r="E55" s="3">
        <v>0</v>
      </c>
      <c r="G55" s="3">
        <v>0</v>
      </c>
      <c r="I55" s="3">
        <v>1819888</v>
      </c>
      <c r="K55" s="3">
        <v>0</v>
      </c>
      <c r="M55" s="3">
        <v>-1819888</v>
      </c>
      <c r="O55" s="3">
        <v>28221638814</v>
      </c>
      <c r="Q55" s="3">
        <v>0</v>
      </c>
      <c r="S55" s="3">
        <v>0</v>
      </c>
      <c r="U55" s="3">
        <v>0</v>
      </c>
      <c r="W55" s="3">
        <v>0</v>
      </c>
      <c r="Y55" s="8">
        <v>0</v>
      </c>
    </row>
    <row r="56" spans="1:25" ht="19.5" thickBot="1" x14ac:dyDescent="0.5">
      <c r="C56" s="10">
        <f>SUM(C9:C55)</f>
        <v>240900909</v>
      </c>
      <c r="E56" s="10">
        <f>SUM(E9:E55)</f>
        <v>2122496960621</v>
      </c>
      <c r="G56" s="10">
        <f>SUM(G9:G55)</f>
        <v>2203858584037.981</v>
      </c>
      <c r="I56" s="10">
        <f>SUM(I9:I55)</f>
        <v>24556474</v>
      </c>
      <c r="K56" s="10">
        <f>SUM(K9:K55)</f>
        <v>197697068205</v>
      </c>
      <c r="M56" s="10">
        <f>SUM(M9:M55)</f>
        <v>-26222127</v>
      </c>
      <c r="O56" s="10">
        <f>SUM(O9:O55)</f>
        <v>335973966774</v>
      </c>
      <c r="Q56" s="10">
        <f>SUM(Q9:Q55)</f>
        <v>239235256</v>
      </c>
      <c r="S56" s="10">
        <f>SUM(S9:S55)</f>
        <v>834554</v>
      </c>
      <c r="U56" s="10">
        <f>SUM(U9:U55)</f>
        <v>2031906053238</v>
      </c>
      <c r="W56" s="10">
        <f>SUM(W9:W55)</f>
        <v>2208105009668.5596</v>
      </c>
      <c r="Y56" s="11">
        <f>SUM(Y9:Y55)</f>
        <v>0.95689999999999997</v>
      </c>
    </row>
    <row r="57" spans="1:25" ht="19.5" thickTop="1" x14ac:dyDescent="0.45"/>
    <row r="58" spans="1:25" x14ac:dyDescent="0.45">
      <c r="E58" s="3"/>
      <c r="G58" s="3"/>
      <c r="U58" s="3"/>
      <c r="W58" s="3"/>
    </row>
    <row r="59" spans="1:25" x14ac:dyDescent="0.45">
      <c r="E59" s="3"/>
      <c r="G59" s="3"/>
      <c r="U59" s="3"/>
      <c r="W59" s="3"/>
    </row>
    <row r="60" spans="1:25" x14ac:dyDescent="0.45">
      <c r="E60" s="3"/>
      <c r="G60" s="3"/>
    </row>
    <row r="61" spans="1:25" x14ac:dyDescent="0.45">
      <c r="E61" s="3"/>
      <c r="G61" s="3"/>
      <c r="W61" s="3"/>
    </row>
    <row r="62" spans="1:25" x14ac:dyDescent="0.45">
      <c r="G62" s="3"/>
    </row>
    <row r="63" spans="1:25" x14ac:dyDescent="0.45">
      <c r="G63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60" zoomScaleNormal="100" workbookViewId="0">
      <selection activeCell="K22" sqref="K2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4" t="s">
        <v>0</v>
      </c>
      <c r="B2" s="14"/>
      <c r="C2" s="14"/>
      <c r="D2" s="14"/>
      <c r="E2" s="14"/>
      <c r="F2" s="14"/>
      <c r="G2" s="14"/>
    </row>
    <row r="3" spans="1:7" ht="30" x14ac:dyDescent="0.45">
      <c r="A3" s="14" t="s">
        <v>91</v>
      </c>
      <c r="B3" s="14"/>
      <c r="C3" s="14"/>
      <c r="D3" s="14"/>
      <c r="E3" s="14"/>
      <c r="F3" s="14"/>
      <c r="G3" s="14"/>
    </row>
    <row r="4" spans="1:7" ht="30" x14ac:dyDescent="0.45">
      <c r="A4" s="14" t="s">
        <v>2</v>
      </c>
      <c r="B4" s="14"/>
      <c r="C4" s="14"/>
      <c r="D4" s="14"/>
      <c r="E4" s="14"/>
      <c r="F4" s="14"/>
      <c r="G4" s="14"/>
    </row>
    <row r="6" spans="1:7" ht="30" x14ac:dyDescent="0.45">
      <c r="A6" s="13" t="s">
        <v>95</v>
      </c>
      <c r="C6" s="13" t="s">
        <v>69</v>
      </c>
      <c r="E6" s="13" t="s">
        <v>138</v>
      </c>
      <c r="G6" s="13" t="s">
        <v>13</v>
      </c>
    </row>
    <row r="7" spans="1:7" x14ac:dyDescent="0.45">
      <c r="A7" s="1" t="s">
        <v>145</v>
      </c>
      <c r="C7" s="3">
        <v>143825143304</v>
      </c>
      <c r="E7" s="8">
        <v>0.99150000000000005</v>
      </c>
      <c r="G7" s="8">
        <v>6.2300000000000001E-2</v>
      </c>
    </row>
    <row r="8" spans="1:7" x14ac:dyDescent="0.45">
      <c r="A8" s="1" t="s">
        <v>146</v>
      </c>
      <c r="C8" s="3">
        <v>0</v>
      </c>
      <c r="E8" s="8">
        <v>0</v>
      </c>
      <c r="G8" s="8">
        <v>0</v>
      </c>
    </row>
    <row r="9" spans="1:7" x14ac:dyDescent="0.45">
      <c r="A9" s="1" t="s">
        <v>147</v>
      </c>
      <c r="C9" s="3">
        <v>-3254235</v>
      </c>
      <c r="E9" s="8">
        <v>0</v>
      </c>
      <c r="G9" s="8">
        <v>0</v>
      </c>
    </row>
    <row r="10" spans="1:7" ht="19.5" thickBot="1" x14ac:dyDescent="0.5">
      <c r="C10" s="10">
        <f>SUM(C7:C9)</f>
        <v>143821889069</v>
      </c>
    </row>
    <row r="11" spans="1:7" ht="19.5" thickTop="1" x14ac:dyDescent="0.4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0"/>
  <sheetViews>
    <sheetView rightToLeft="1" view="pageBreakPreview" zoomScaleNormal="100" zoomScaleSheetLayoutView="100" workbookViewId="0">
      <selection activeCell="Q15" sqref="Q15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2" t="s">
        <v>64</v>
      </c>
      <c r="C6" s="13" t="s">
        <v>65</v>
      </c>
      <c r="D6" s="13" t="s">
        <v>65</v>
      </c>
      <c r="E6" s="13" t="s">
        <v>65</v>
      </c>
      <c r="F6" s="13" t="s">
        <v>65</v>
      </c>
      <c r="G6" s="13" t="s">
        <v>65</v>
      </c>
      <c r="H6" s="13" t="s">
        <v>65</v>
      </c>
      <c r="I6" s="13" t="s">
        <v>65</v>
      </c>
      <c r="K6" s="13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45">
      <c r="A7" s="13" t="s">
        <v>64</v>
      </c>
      <c r="C7" s="13" t="s">
        <v>66</v>
      </c>
      <c r="E7" s="13" t="s">
        <v>67</v>
      </c>
      <c r="G7" s="13" t="s">
        <v>68</v>
      </c>
      <c r="I7" s="13" t="s">
        <v>62</v>
      </c>
      <c r="K7" s="13" t="s">
        <v>69</v>
      </c>
      <c r="M7" s="13" t="s">
        <v>70</v>
      </c>
      <c r="O7" s="13" t="s">
        <v>71</v>
      </c>
      <c r="Q7" s="13" t="s">
        <v>69</v>
      </c>
      <c r="S7" s="13" t="s">
        <v>63</v>
      </c>
    </row>
    <row r="8" spans="1:19" x14ac:dyDescent="0.45">
      <c r="A8" s="1" t="s">
        <v>72</v>
      </c>
      <c r="C8" s="6">
        <v>279927370</v>
      </c>
      <c r="E8" s="1" t="s">
        <v>73</v>
      </c>
      <c r="G8" s="1" t="s">
        <v>74</v>
      </c>
      <c r="I8" s="7">
        <v>0</v>
      </c>
      <c r="J8" s="4"/>
      <c r="K8" s="7">
        <v>37504587201</v>
      </c>
      <c r="L8" s="4"/>
      <c r="M8" s="7">
        <v>292881534864</v>
      </c>
      <c r="N8" s="4"/>
      <c r="O8" s="7">
        <v>300036896396</v>
      </c>
      <c r="P8" s="4"/>
      <c r="Q8" s="7">
        <v>30349225669</v>
      </c>
      <c r="S8" s="8">
        <v>1.32E-2</v>
      </c>
    </row>
    <row r="9" spans="1:19" x14ac:dyDescent="0.45">
      <c r="A9" s="1" t="s">
        <v>75</v>
      </c>
      <c r="C9" s="1" t="s">
        <v>76</v>
      </c>
      <c r="E9" s="1" t="s">
        <v>73</v>
      </c>
      <c r="G9" s="1" t="s">
        <v>77</v>
      </c>
      <c r="I9" s="7">
        <v>10</v>
      </c>
      <c r="J9" s="4"/>
      <c r="K9" s="7">
        <v>2094947428</v>
      </c>
      <c r="L9" s="4"/>
      <c r="M9" s="7">
        <v>5000031917</v>
      </c>
      <c r="N9" s="4"/>
      <c r="O9" s="7">
        <v>2090250000</v>
      </c>
      <c r="P9" s="4"/>
      <c r="Q9" s="7">
        <v>5004729345</v>
      </c>
      <c r="S9" s="8">
        <v>2.2000000000000001E-3</v>
      </c>
    </row>
    <row r="10" spans="1:19" x14ac:dyDescent="0.45">
      <c r="A10" s="1" t="s">
        <v>78</v>
      </c>
      <c r="C10" s="1" t="s">
        <v>79</v>
      </c>
      <c r="E10" s="1" t="s">
        <v>73</v>
      </c>
      <c r="G10" s="1" t="s">
        <v>80</v>
      </c>
      <c r="I10" s="7">
        <v>10</v>
      </c>
      <c r="J10" s="4"/>
      <c r="K10" s="7">
        <v>4589421</v>
      </c>
      <c r="L10" s="4"/>
      <c r="M10" s="7">
        <v>30986</v>
      </c>
      <c r="N10" s="4"/>
      <c r="O10" s="7">
        <v>0</v>
      </c>
      <c r="P10" s="4"/>
      <c r="Q10" s="7">
        <v>4620407</v>
      </c>
      <c r="S10" s="8">
        <v>0</v>
      </c>
    </row>
    <row r="11" spans="1:19" x14ac:dyDescent="0.45">
      <c r="A11" s="1" t="s">
        <v>81</v>
      </c>
      <c r="C11" s="1" t="s">
        <v>82</v>
      </c>
      <c r="E11" s="1" t="s">
        <v>73</v>
      </c>
      <c r="G11" s="1" t="s">
        <v>80</v>
      </c>
      <c r="I11" s="7">
        <v>10</v>
      </c>
      <c r="J11" s="4"/>
      <c r="K11" s="7">
        <v>8650917</v>
      </c>
      <c r="L11" s="4"/>
      <c r="M11" s="7">
        <v>5275768464</v>
      </c>
      <c r="N11" s="4"/>
      <c r="O11" s="7">
        <v>1250376970</v>
      </c>
      <c r="P11" s="4"/>
      <c r="Q11" s="7">
        <v>4034042411</v>
      </c>
      <c r="S11" s="8">
        <v>1.6999999999999999E-3</v>
      </c>
    </row>
    <row r="12" spans="1:19" x14ac:dyDescent="0.45">
      <c r="A12" s="1" t="s">
        <v>83</v>
      </c>
      <c r="C12" s="1" t="s">
        <v>84</v>
      </c>
      <c r="E12" s="1" t="s">
        <v>73</v>
      </c>
      <c r="G12" s="1" t="s">
        <v>85</v>
      </c>
      <c r="I12" s="7">
        <v>0</v>
      </c>
      <c r="J12" s="4"/>
      <c r="K12" s="7">
        <v>20678</v>
      </c>
      <c r="L12" s="4"/>
      <c r="M12" s="7">
        <v>0</v>
      </c>
      <c r="N12" s="4"/>
      <c r="O12" s="7">
        <v>0</v>
      </c>
      <c r="P12" s="4"/>
      <c r="Q12" s="7">
        <v>20678</v>
      </c>
      <c r="S12" s="8">
        <v>0</v>
      </c>
    </row>
    <row r="13" spans="1:19" x14ac:dyDescent="0.45">
      <c r="A13" s="1" t="s">
        <v>86</v>
      </c>
      <c r="C13" s="6">
        <v>279914422</v>
      </c>
      <c r="E13" s="1" t="s">
        <v>87</v>
      </c>
      <c r="G13" s="1" t="s">
        <v>88</v>
      </c>
      <c r="I13" s="7">
        <v>0</v>
      </c>
      <c r="J13" s="4"/>
      <c r="K13" s="7">
        <v>7067117</v>
      </c>
      <c r="L13" s="4"/>
      <c r="M13" s="7">
        <v>28998921145</v>
      </c>
      <c r="N13" s="4"/>
      <c r="O13" s="7">
        <v>29000000900</v>
      </c>
      <c r="P13" s="4"/>
      <c r="Q13" s="7">
        <v>5987362</v>
      </c>
      <c r="S13" s="8">
        <v>0</v>
      </c>
    </row>
    <row r="14" spans="1:19" x14ac:dyDescent="0.45">
      <c r="A14" s="1" t="s">
        <v>83</v>
      </c>
      <c r="C14" s="1" t="s">
        <v>89</v>
      </c>
      <c r="E14" s="1" t="s">
        <v>87</v>
      </c>
      <c r="G14" s="1" t="s">
        <v>90</v>
      </c>
      <c r="I14" s="7">
        <v>0</v>
      </c>
      <c r="J14" s="4"/>
      <c r="K14" s="7">
        <v>70858</v>
      </c>
      <c r="L14" s="4"/>
      <c r="M14" s="7">
        <v>0</v>
      </c>
      <c r="N14" s="4"/>
      <c r="O14" s="7">
        <v>0</v>
      </c>
      <c r="P14" s="4"/>
      <c r="Q14" s="7">
        <v>70858</v>
      </c>
      <c r="S14" s="8">
        <v>0</v>
      </c>
    </row>
    <row r="15" spans="1:19" ht="19.5" thickBot="1" x14ac:dyDescent="0.5">
      <c r="K15" s="10">
        <f>SUM(K8:K14)</f>
        <v>39619933620</v>
      </c>
      <c r="M15" s="10">
        <f>SUM(M8:M14)</f>
        <v>332156287376</v>
      </c>
      <c r="O15" s="10">
        <f>SUM(O8:O14)</f>
        <v>332377524266</v>
      </c>
      <c r="Q15" s="10">
        <f>SUM(Q8:Q14)</f>
        <v>39398696730</v>
      </c>
      <c r="S15" s="11">
        <f>SUM(S8:S14)</f>
        <v>1.7100000000000001E-2</v>
      </c>
    </row>
    <row r="16" spans="1:19" ht="19.5" thickTop="1" x14ac:dyDescent="0.45"/>
    <row r="18" spans="17:17" x14ac:dyDescent="0.45">
      <c r="Q18" s="3"/>
    </row>
    <row r="20" spans="17:17" x14ac:dyDescent="0.45">
      <c r="Q20" s="3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"/>
  <sheetViews>
    <sheetView rightToLeft="1" view="pageBreakPreview" zoomScale="85" zoomScaleNormal="100" zoomScaleSheetLayoutView="85" workbookViewId="0">
      <selection activeCell="I25" sqref="I25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3" t="s">
        <v>92</v>
      </c>
      <c r="B6" s="13" t="s">
        <v>92</v>
      </c>
      <c r="C6" s="13" t="s">
        <v>92</v>
      </c>
      <c r="D6" s="13" t="s">
        <v>92</v>
      </c>
      <c r="E6" s="13" t="s">
        <v>92</v>
      </c>
      <c r="G6" s="13" t="s">
        <v>93</v>
      </c>
      <c r="H6" s="13" t="s">
        <v>93</v>
      </c>
      <c r="I6" s="13" t="s">
        <v>93</v>
      </c>
      <c r="J6" s="13" t="s">
        <v>93</v>
      </c>
      <c r="K6" s="13" t="s">
        <v>93</v>
      </c>
      <c r="M6" s="13" t="s">
        <v>94</v>
      </c>
      <c r="N6" s="13" t="s">
        <v>94</v>
      </c>
      <c r="O6" s="13" t="s">
        <v>94</v>
      </c>
      <c r="P6" s="13" t="s">
        <v>94</v>
      </c>
      <c r="Q6" s="13" t="s">
        <v>94</v>
      </c>
    </row>
    <row r="7" spans="1:17" ht="30" x14ac:dyDescent="0.45">
      <c r="A7" s="13" t="s">
        <v>95</v>
      </c>
      <c r="C7" s="13" t="s">
        <v>96</v>
      </c>
      <c r="E7" s="13" t="s">
        <v>62</v>
      </c>
      <c r="G7" s="13" t="s">
        <v>97</v>
      </c>
      <c r="I7" s="13" t="s">
        <v>98</v>
      </c>
      <c r="K7" s="13" t="s">
        <v>99</v>
      </c>
      <c r="M7" s="13" t="s">
        <v>97</v>
      </c>
      <c r="O7" s="13" t="s">
        <v>98</v>
      </c>
      <c r="Q7" s="13" t="s">
        <v>99</v>
      </c>
    </row>
    <row r="8" spans="1:17" x14ac:dyDescent="0.45">
      <c r="A8" s="1" t="s">
        <v>72</v>
      </c>
      <c r="C8" s="3">
        <v>30</v>
      </c>
      <c r="E8" s="3">
        <v>0</v>
      </c>
      <c r="G8" s="3">
        <v>0</v>
      </c>
      <c r="I8" s="3">
        <v>0</v>
      </c>
      <c r="K8" s="3">
        <v>0</v>
      </c>
      <c r="M8" s="3">
        <v>429668083</v>
      </c>
      <c r="O8" s="3">
        <v>0</v>
      </c>
      <c r="Q8" s="3">
        <v>429668083</v>
      </c>
    </row>
    <row r="9" spans="1:17" x14ac:dyDescent="0.45">
      <c r="A9" s="1" t="s">
        <v>75</v>
      </c>
      <c r="C9" s="3">
        <v>28</v>
      </c>
      <c r="E9" s="3">
        <v>10</v>
      </c>
      <c r="G9" s="3">
        <v>3768817</v>
      </c>
      <c r="I9" s="3">
        <v>28449</v>
      </c>
      <c r="K9" s="3">
        <v>3740368</v>
      </c>
      <c r="M9" s="3">
        <v>7863783</v>
      </c>
      <c r="O9" s="3">
        <v>41754</v>
      </c>
      <c r="Q9" s="3">
        <v>7822029</v>
      </c>
    </row>
    <row r="10" spans="1:17" x14ac:dyDescent="0.45">
      <c r="A10" s="1" t="s">
        <v>78</v>
      </c>
      <c r="C10" s="3">
        <v>23</v>
      </c>
      <c r="E10" s="3">
        <v>10</v>
      </c>
      <c r="G10" s="3">
        <v>31058</v>
      </c>
      <c r="I10" s="3">
        <v>0</v>
      </c>
      <c r="K10" s="3">
        <v>31058</v>
      </c>
      <c r="M10" s="3">
        <v>148862</v>
      </c>
      <c r="O10" s="3">
        <v>71</v>
      </c>
      <c r="Q10" s="3">
        <v>148791</v>
      </c>
    </row>
    <row r="11" spans="1:17" x14ac:dyDescent="0.45">
      <c r="A11" s="1" t="s">
        <v>81</v>
      </c>
      <c r="C11" s="3">
        <v>26</v>
      </c>
      <c r="E11" s="3">
        <v>10</v>
      </c>
      <c r="G11" s="3">
        <v>-7054110</v>
      </c>
      <c r="I11" s="3">
        <v>-50413</v>
      </c>
      <c r="K11" s="3">
        <v>-7003697</v>
      </c>
      <c r="M11" s="3">
        <v>75532498</v>
      </c>
      <c r="O11" s="3">
        <v>28556</v>
      </c>
      <c r="Q11" s="3">
        <v>75503942</v>
      </c>
    </row>
    <row r="12" spans="1:17" ht="19.5" thickBot="1" x14ac:dyDescent="0.5">
      <c r="G12" s="10">
        <f>SUM(G8:G11)</f>
        <v>-3254235</v>
      </c>
      <c r="I12" s="10">
        <f>SUM(I8:I11)</f>
        <v>-21964</v>
      </c>
      <c r="K12" s="10">
        <f>SUM(K8:K11)</f>
        <v>-3232271</v>
      </c>
      <c r="M12" s="10">
        <f>SUM(M8:M11)</f>
        <v>513213226</v>
      </c>
      <c r="O12" s="10">
        <f>SUM(O8:O11)</f>
        <v>70381</v>
      </c>
      <c r="Q12" s="10">
        <f>SUM(Q8:Q11)</f>
        <v>513142845</v>
      </c>
    </row>
    <row r="13" spans="1:17" ht="19.5" thickTop="1" x14ac:dyDescent="0.45">
      <c r="M13" s="3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view="pageBreakPreview" topLeftCell="A4" zoomScale="60" zoomScaleNormal="85" workbookViewId="0">
      <selection activeCell="E35" sqref="E35:E37"/>
    </sheetView>
  </sheetViews>
  <sheetFormatPr defaultRowHeight="18.75" x14ac:dyDescent="0.45"/>
  <cols>
    <col min="1" max="1" width="27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7.42578125" style="1" bestFit="1" customWidth="1"/>
    <col min="6" max="6" width="1" style="1" customWidth="1"/>
    <col min="7" max="7" width="19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2" t="s">
        <v>3</v>
      </c>
      <c r="C6" s="13" t="s">
        <v>101</v>
      </c>
      <c r="D6" s="13" t="s">
        <v>101</v>
      </c>
      <c r="E6" s="13" t="s">
        <v>101</v>
      </c>
      <c r="F6" s="13" t="s">
        <v>101</v>
      </c>
      <c r="G6" s="13" t="s">
        <v>101</v>
      </c>
      <c r="I6" s="13" t="s">
        <v>93</v>
      </c>
      <c r="J6" s="13" t="s">
        <v>93</v>
      </c>
      <c r="K6" s="13" t="s">
        <v>93</v>
      </c>
      <c r="L6" s="13" t="s">
        <v>93</v>
      </c>
      <c r="M6" s="13" t="s">
        <v>93</v>
      </c>
      <c r="O6" s="13" t="s">
        <v>94</v>
      </c>
      <c r="P6" s="13" t="s">
        <v>94</v>
      </c>
      <c r="Q6" s="13" t="s">
        <v>94</v>
      </c>
      <c r="R6" s="13" t="s">
        <v>94</v>
      </c>
      <c r="S6" s="13" t="s">
        <v>94</v>
      </c>
    </row>
    <row r="7" spans="1:19" ht="60" customHeight="1" x14ac:dyDescent="0.45">
      <c r="A7" s="13" t="s">
        <v>3</v>
      </c>
      <c r="C7" s="13" t="s">
        <v>102</v>
      </c>
      <c r="E7" s="16" t="s">
        <v>103</v>
      </c>
      <c r="G7" s="16" t="s">
        <v>104</v>
      </c>
      <c r="I7" s="16" t="s">
        <v>105</v>
      </c>
      <c r="K7" s="13" t="s">
        <v>98</v>
      </c>
      <c r="M7" s="16" t="s">
        <v>106</v>
      </c>
      <c r="O7" s="16" t="s">
        <v>105</v>
      </c>
      <c r="Q7" s="13" t="s">
        <v>98</v>
      </c>
      <c r="S7" s="17" t="s">
        <v>106</v>
      </c>
    </row>
    <row r="8" spans="1:19" x14ac:dyDescent="0.45">
      <c r="A8" s="1" t="s">
        <v>37</v>
      </c>
      <c r="C8" s="1" t="s">
        <v>107</v>
      </c>
      <c r="E8" s="3">
        <v>6370000</v>
      </c>
      <c r="G8" s="3">
        <v>720</v>
      </c>
      <c r="I8" s="3">
        <v>0</v>
      </c>
      <c r="K8" s="3">
        <v>0</v>
      </c>
      <c r="M8" s="3">
        <v>0</v>
      </c>
      <c r="O8" s="3">
        <v>4586400000</v>
      </c>
      <c r="Q8" s="3">
        <v>356365888</v>
      </c>
      <c r="S8" s="3">
        <v>4230034112</v>
      </c>
    </row>
    <row r="9" spans="1:19" x14ac:dyDescent="0.45">
      <c r="A9" s="1" t="s">
        <v>39</v>
      </c>
      <c r="C9" s="1" t="s">
        <v>108</v>
      </c>
      <c r="E9" s="3">
        <v>9800000</v>
      </c>
      <c r="G9" s="3">
        <v>1930</v>
      </c>
      <c r="I9" s="3">
        <v>0</v>
      </c>
      <c r="K9" s="3">
        <v>0</v>
      </c>
      <c r="M9" s="3">
        <v>0</v>
      </c>
      <c r="O9" s="3">
        <v>18914000000</v>
      </c>
      <c r="Q9" s="3">
        <v>0</v>
      </c>
      <c r="S9" s="3">
        <v>18914000000</v>
      </c>
    </row>
    <row r="10" spans="1:19" x14ac:dyDescent="0.45">
      <c r="A10" s="1" t="s">
        <v>40</v>
      </c>
      <c r="C10" s="1" t="s">
        <v>109</v>
      </c>
      <c r="E10" s="3">
        <v>5000000</v>
      </c>
      <c r="G10" s="3">
        <v>2000</v>
      </c>
      <c r="I10" s="3">
        <v>0</v>
      </c>
      <c r="K10" s="3">
        <v>0</v>
      </c>
      <c r="M10" s="3">
        <v>0</v>
      </c>
      <c r="O10" s="3">
        <v>10000000000</v>
      </c>
      <c r="Q10" s="3">
        <v>207914152</v>
      </c>
      <c r="S10" s="3">
        <v>9792085848</v>
      </c>
    </row>
    <row r="11" spans="1:19" x14ac:dyDescent="0.45">
      <c r="A11" s="1" t="s">
        <v>49</v>
      </c>
      <c r="C11" s="1" t="s">
        <v>110</v>
      </c>
      <c r="E11" s="3">
        <v>2449489</v>
      </c>
      <c r="G11" s="3">
        <v>3530</v>
      </c>
      <c r="I11" s="3">
        <v>0</v>
      </c>
      <c r="K11" s="3">
        <v>0</v>
      </c>
      <c r="M11" s="3">
        <v>0</v>
      </c>
      <c r="O11" s="3">
        <v>8646696170</v>
      </c>
      <c r="Q11" s="3">
        <v>0</v>
      </c>
      <c r="S11" s="3">
        <v>8646696170</v>
      </c>
    </row>
    <row r="12" spans="1:19" x14ac:dyDescent="0.45">
      <c r="A12" s="1" t="s">
        <v>41</v>
      </c>
      <c r="C12" s="1" t="s">
        <v>4</v>
      </c>
      <c r="E12" s="3">
        <v>400000</v>
      </c>
      <c r="G12" s="3">
        <v>1220</v>
      </c>
      <c r="I12" s="3">
        <v>0</v>
      </c>
      <c r="K12" s="3">
        <v>0</v>
      </c>
      <c r="M12" s="3">
        <v>0</v>
      </c>
      <c r="O12" s="3">
        <v>488000000</v>
      </c>
      <c r="Q12" s="3">
        <v>62130305</v>
      </c>
      <c r="S12" s="3">
        <v>425869695</v>
      </c>
    </row>
    <row r="13" spans="1:19" x14ac:dyDescent="0.45">
      <c r="A13" s="1" t="s">
        <v>56</v>
      </c>
      <c r="C13" s="1" t="s">
        <v>111</v>
      </c>
      <c r="E13" s="3">
        <v>2895286</v>
      </c>
      <c r="G13" s="3">
        <v>700</v>
      </c>
      <c r="I13" s="3">
        <v>0</v>
      </c>
      <c r="K13" s="3">
        <v>0</v>
      </c>
      <c r="M13" s="3">
        <v>0</v>
      </c>
      <c r="O13" s="3">
        <v>2026700200</v>
      </c>
      <c r="Q13" s="3">
        <v>205788020</v>
      </c>
      <c r="S13" s="3">
        <v>1820912180</v>
      </c>
    </row>
    <row r="14" spans="1:19" x14ac:dyDescent="0.45">
      <c r="A14" s="1" t="s">
        <v>17</v>
      </c>
      <c r="C14" s="1" t="s">
        <v>6</v>
      </c>
      <c r="E14" s="3">
        <v>2000000</v>
      </c>
      <c r="G14" s="3">
        <v>300</v>
      </c>
      <c r="I14" s="3">
        <v>600000000</v>
      </c>
      <c r="K14" s="3">
        <v>12474849</v>
      </c>
      <c r="M14" s="3">
        <v>587525151</v>
      </c>
      <c r="O14" s="3">
        <v>600000000</v>
      </c>
      <c r="Q14" s="3">
        <v>12474849</v>
      </c>
      <c r="S14" s="3">
        <v>587525151</v>
      </c>
    </row>
    <row r="15" spans="1:19" x14ac:dyDescent="0.45">
      <c r="A15" s="1" t="s">
        <v>26</v>
      </c>
      <c r="C15" s="1" t="s">
        <v>112</v>
      </c>
      <c r="E15" s="3">
        <v>2500000</v>
      </c>
      <c r="G15" s="3">
        <v>650</v>
      </c>
      <c r="I15" s="3">
        <v>1625000000</v>
      </c>
      <c r="K15" s="3">
        <v>33786050</v>
      </c>
      <c r="M15" s="3">
        <v>1591213950</v>
      </c>
      <c r="O15" s="3">
        <v>1625000000</v>
      </c>
      <c r="Q15" s="3">
        <v>33786050</v>
      </c>
      <c r="S15" s="3">
        <v>1591213950</v>
      </c>
    </row>
    <row r="16" spans="1:19" x14ac:dyDescent="0.45">
      <c r="A16" s="1" t="s">
        <v>22</v>
      </c>
      <c r="C16" s="1" t="s">
        <v>113</v>
      </c>
      <c r="E16" s="3">
        <v>775000</v>
      </c>
      <c r="G16" s="3">
        <v>9400</v>
      </c>
      <c r="I16" s="3">
        <v>0</v>
      </c>
      <c r="K16" s="3">
        <v>0</v>
      </c>
      <c r="M16" s="3">
        <v>0</v>
      </c>
      <c r="O16" s="3">
        <v>7285000000</v>
      </c>
      <c r="Q16" s="3">
        <v>0</v>
      </c>
      <c r="S16" s="3">
        <v>7285000000</v>
      </c>
    </row>
    <row r="17" spans="1:19" x14ac:dyDescent="0.45">
      <c r="A17" s="1" t="s">
        <v>28</v>
      </c>
      <c r="C17" s="1" t="s">
        <v>114</v>
      </c>
      <c r="E17" s="3">
        <v>325402</v>
      </c>
      <c r="G17" s="3">
        <v>430</v>
      </c>
      <c r="I17" s="3">
        <v>0</v>
      </c>
      <c r="K17" s="3">
        <v>0</v>
      </c>
      <c r="M17" s="3">
        <v>0</v>
      </c>
      <c r="O17" s="3">
        <f>139922860+2676</f>
        <v>139925536</v>
      </c>
      <c r="Q17" s="3">
        <v>5788011</v>
      </c>
      <c r="S17" s="3">
        <f>O17-Q17</f>
        <v>134137525</v>
      </c>
    </row>
    <row r="18" spans="1:19" ht="19.5" thickBot="1" x14ac:dyDescent="0.5">
      <c r="E18" s="10">
        <f>SUM(E8:E17)</f>
        <v>32515177</v>
      </c>
      <c r="G18" s="10">
        <f>SUM(G8:G17)</f>
        <v>20880</v>
      </c>
      <c r="I18" s="10">
        <f>SUM(I8:I17)</f>
        <v>2225000000</v>
      </c>
      <c r="K18" s="10">
        <f>SUM(K8:K17)</f>
        <v>46260899</v>
      </c>
      <c r="M18" s="10">
        <f>SUM(M8:M17)</f>
        <v>2178739101</v>
      </c>
      <c r="O18" s="10">
        <f>SUM(O8:O17)</f>
        <v>54311721906</v>
      </c>
      <c r="Q18" s="10">
        <f>SUM(Q8:Q17)</f>
        <v>884247275</v>
      </c>
      <c r="S18" s="10">
        <f>SUM(S8:S17)</f>
        <v>53427474631</v>
      </c>
    </row>
    <row r="19" spans="1:19" ht="19.5" thickTop="1" x14ac:dyDescent="0.45">
      <c r="Q19" s="3"/>
    </row>
    <row r="20" spans="1:19" x14ac:dyDescent="0.45">
      <c r="O20" s="3"/>
      <c r="Q20" s="3"/>
    </row>
    <row r="21" spans="1:19" x14ac:dyDescent="0.45">
      <c r="O2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3"/>
  <sheetViews>
    <sheetView rightToLeft="1" view="pageBreakPreview" zoomScale="60" zoomScaleNormal="100" workbookViewId="0">
      <selection activeCell="U10" sqref="U10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2.855468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2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2" t="s">
        <v>3</v>
      </c>
      <c r="C6" s="13" t="s">
        <v>93</v>
      </c>
      <c r="D6" s="13" t="s">
        <v>93</v>
      </c>
      <c r="E6" s="13" t="s">
        <v>93</v>
      </c>
      <c r="F6" s="13" t="s">
        <v>93</v>
      </c>
      <c r="G6" s="13" t="s">
        <v>93</v>
      </c>
      <c r="H6" s="13" t="s">
        <v>93</v>
      </c>
      <c r="I6" s="13" t="s">
        <v>93</v>
      </c>
      <c r="K6" s="13" t="s">
        <v>94</v>
      </c>
      <c r="L6" s="13" t="s">
        <v>94</v>
      </c>
      <c r="M6" s="13" t="s">
        <v>94</v>
      </c>
      <c r="N6" s="13" t="s">
        <v>94</v>
      </c>
      <c r="O6" s="13" t="s">
        <v>94</v>
      </c>
      <c r="P6" s="13" t="s">
        <v>94</v>
      </c>
      <c r="Q6" s="13" t="s">
        <v>94</v>
      </c>
    </row>
    <row r="7" spans="1:17" ht="61.5" customHeight="1" x14ac:dyDescent="0.45">
      <c r="A7" s="13" t="s">
        <v>3</v>
      </c>
      <c r="C7" s="13" t="s">
        <v>7</v>
      </c>
      <c r="E7" s="13" t="s">
        <v>115</v>
      </c>
      <c r="G7" s="13" t="s">
        <v>116</v>
      </c>
      <c r="I7" s="16" t="s">
        <v>117</v>
      </c>
      <c r="K7" s="13" t="s">
        <v>7</v>
      </c>
      <c r="M7" s="13" t="s">
        <v>115</v>
      </c>
      <c r="O7" s="13" t="s">
        <v>116</v>
      </c>
      <c r="Q7" s="16" t="s">
        <v>117</v>
      </c>
    </row>
    <row r="8" spans="1:17" x14ac:dyDescent="0.45">
      <c r="A8" s="1" t="s">
        <v>51</v>
      </c>
      <c r="C8" s="3">
        <v>1756700</v>
      </c>
      <c r="E8" s="3">
        <v>47026448810</v>
      </c>
      <c r="G8" s="3">
        <v>43499028587</v>
      </c>
      <c r="I8" s="3">
        <v>3527420223</v>
      </c>
      <c r="K8" s="3">
        <v>1756700</v>
      </c>
      <c r="M8" s="3">
        <v>47026448810</v>
      </c>
      <c r="O8" s="3">
        <v>42102030479</v>
      </c>
      <c r="Q8" s="3">
        <v>4924418331</v>
      </c>
    </row>
    <row r="9" spans="1:17" x14ac:dyDescent="0.45">
      <c r="A9" s="1" t="s">
        <v>56</v>
      </c>
      <c r="C9" s="3">
        <v>5790572</v>
      </c>
      <c r="E9" s="3">
        <v>32867434331</v>
      </c>
      <c r="G9" s="3">
        <v>30910354178</v>
      </c>
      <c r="I9" s="3">
        <v>1957080153</v>
      </c>
      <c r="K9" s="3">
        <v>5790572</v>
      </c>
      <c r="M9" s="3">
        <v>32867434331</v>
      </c>
      <c r="O9" s="3">
        <v>39388644782</v>
      </c>
      <c r="Q9" s="3">
        <v>-6521210450</v>
      </c>
    </row>
    <row r="10" spans="1:17" x14ac:dyDescent="0.45">
      <c r="A10" s="1" t="s">
        <v>17</v>
      </c>
      <c r="C10" s="3">
        <v>2000000</v>
      </c>
      <c r="E10" s="3">
        <v>10358001000</v>
      </c>
      <c r="G10" s="3">
        <v>11411694000</v>
      </c>
      <c r="I10" s="3">
        <v>-1053693000</v>
      </c>
      <c r="K10" s="3">
        <v>2000000</v>
      </c>
      <c r="M10" s="3">
        <v>10358001000</v>
      </c>
      <c r="O10" s="3">
        <v>10609836767</v>
      </c>
      <c r="Q10" s="3">
        <v>-251835767</v>
      </c>
    </row>
    <row r="11" spans="1:17" x14ac:dyDescent="0.45">
      <c r="A11" s="1" t="s">
        <v>47</v>
      </c>
      <c r="C11" s="3">
        <v>7600000</v>
      </c>
      <c r="E11" s="3">
        <v>17844390360</v>
      </c>
      <c r="G11" s="3">
        <v>18380779740</v>
      </c>
      <c r="I11" s="3">
        <v>-536389380</v>
      </c>
      <c r="K11" s="3">
        <v>7600000</v>
      </c>
      <c r="M11" s="3">
        <v>17844390360</v>
      </c>
      <c r="O11" s="3">
        <v>17731068660</v>
      </c>
      <c r="Q11" s="3">
        <v>113321700</v>
      </c>
    </row>
    <row r="12" spans="1:17" x14ac:dyDescent="0.45">
      <c r="A12" s="1" t="s">
        <v>27</v>
      </c>
      <c r="C12" s="3">
        <v>810000</v>
      </c>
      <c r="E12" s="3">
        <v>32086442925</v>
      </c>
      <c r="G12" s="3">
        <v>30154009725</v>
      </c>
      <c r="I12" s="3">
        <v>1932433200</v>
      </c>
      <c r="K12" s="3">
        <v>810000</v>
      </c>
      <c r="M12" s="3">
        <v>32086442925</v>
      </c>
      <c r="O12" s="3">
        <v>22309136113</v>
      </c>
      <c r="Q12" s="3">
        <v>9777306812</v>
      </c>
    </row>
    <row r="13" spans="1:17" x14ac:dyDescent="0.45">
      <c r="A13" s="1" t="s">
        <v>58</v>
      </c>
      <c r="C13" s="3">
        <v>1000000</v>
      </c>
      <c r="E13" s="3">
        <v>28837390500</v>
      </c>
      <c r="G13" s="3">
        <v>29492248981</v>
      </c>
      <c r="I13" s="3">
        <v>-654858481</v>
      </c>
      <c r="K13" s="3">
        <v>1000000</v>
      </c>
      <c r="M13" s="3">
        <v>28837390500</v>
      </c>
      <c r="O13" s="3">
        <v>29492248981</v>
      </c>
      <c r="Q13" s="3">
        <v>-654858481</v>
      </c>
    </row>
    <row r="14" spans="1:17" x14ac:dyDescent="0.45">
      <c r="A14" s="1" t="s">
        <v>25</v>
      </c>
      <c r="C14" s="3">
        <v>1006920</v>
      </c>
      <c r="E14" s="3">
        <v>7166650394</v>
      </c>
      <c r="G14" s="3">
        <v>7146631817</v>
      </c>
      <c r="I14" s="3">
        <v>20018577</v>
      </c>
      <c r="K14" s="3">
        <v>1006920</v>
      </c>
      <c r="M14" s="3">
        <v>7166650394</v>
      </c>
      <c r="O14" s="3">
        <v>5705294308</v>
      </c>
      <c r="Q14" s="3">
        <v>1461356086</v>
      </c>
    </row>
    <row r="15" spans="1:17" x14ac:dyDescent="0.45">
      <c r="A15" s="1" t="s">
        <v>26</v>
      </c>
      <c r="C15" s="3">
        <v>2500000</v>
      </c>
      <c r="E15" s="3">
        <v>11309803875</v>
      </c>
      <c r="G15" s="3">
        <v>12582187875</v>
      </c>
      <c r="I15" s="3">
        <v>-1272384000</v>
      </c>
      <c r="K15" s="3">
        <v>2500000</v>
      </c>
      <c r="M15" s="3">
        <v>11309803875</v>
      </c>
      <c r="O15" s="3">
        <v>11820300562</v>
      </c>
      <c r="Q15" s="3">
        <v>-510496687</v>
      </c>
    </row>
    <row r="16" spans="1:17" x14ac:dyDescent="0.45">
      <c r="A16" s="1" t="s">
        <v>23</v>
      </c>
      <c r="C16" s="3">
        <v>7327272</v>
      </c>
      <c r="E16" s="3">
        <v>25653102404</v>
      </c>
      <c r="G16" s="3">
        <v>29969555214</v>
      </c>
      <c r="I16" s="3">
        <v>-4316452809</v>
      </c>
      <c r="K16" s="3">
        <v>7327272</v>
      </c>
      <c r="M16" s="3">
        <v>25653102404</v>
      </c>
      <c r="O16" s="3">
        <v>20261671963</v>
      </c>
      <c r="Q16" s="3">
        <v>5391430441</v>
      </c>
    </row>
    <row r="17" spans="1:17" x14ac:dyDescent="0.45">
      <c r="A17" s="1" t="s">
        <v>22</v>
      </c>
      <c r="C17" s="3">
        <v>700000</v>
      </c>
      <c r="E17" s="3">
        <v>55527633000</v>
      </c>
      <c r="G17" s="3">
        <v>63849856481</v>
      </c>
      <c r="I17" s="3">
        <v>-8322223481</v>
      </c>
      <c r="K17" s="3">
        <v>700000</v>
      </c>
      <c r="M17" s="3">
        <v>55527633000</v>
      </c>
      <c r="O17" s="3">
        <v>48712744724</v>
      </c>
      <c r="Q17" s="3">
        <v>6814888276</v>
      </c>
    </row>
    <row r="18" spans="1:17" x14ac:dyDescent="0.45">
      <c r="A18" s="1" t="s">
        <v>57</v>
      </c>
      <c r="C18" s="3">
        <v>7985811</v>
      </c>
      <c r="E18" s="3">
        <v>71524041775</v>
      </c>
      <c r="G18" s="3">
        <v>76926641105</v>
      </c>
      <c r="I18" s="3">
        <v>-5402599329</v>
      </c>
      <c r="K18" s="3">
        <v>7985811</v>
      </c>
      <c r="M18" s="3">
        <v>71524041775</v>
      </c>
      <c r="O18" s="3">
        <v>76926641105</v>
      </c>
      <c r="Q18" s="3">
        <v>-5402599329</v>
      </c>
    </row>
    <row r="19" spans="1:17" x14ac:dyDescent="0.45">
      <c r="A19" s="1" t="s">
        <v>45</v>
      </c>
      <c r="C19" s="3">
        <v>600000</v>
      </c>
      <c r="E19" s="3">
        <v>55289061000</v>
      </c>
      <c r="G19" s="3">
        <v>48400294500</v>
      </c>
      <c r="I19" s="3">
        <v>6888766500</v>
      </c>
      <c r="K19" s="3">
        <v>600000</v>
      </c>
      <c r="M19" s="3">
        <v>55289061000</v>
      </c>
      <c r="O19" s="3">
        <v>39871848842</v>
      </c>
      <c r="Q19" s="3">
        <v>15417212158</v>
      </c>
    </row>
    <row r="20" spans="1:17" x14ac:dyDescent="0.45">
      <c r="A20" s="1" t="s">
        <v>49</v>
      </c>
      <c r="C20" s="3">
        <v>2449489</v>
      </c>
      <c r="E20" s="3">
        <v>75482350753</v>
      </c>
      <c r="G20" s="3">
        <v>74922320409</v>
      </c>
      <c r="I20" s="3">
        <v>560030344</v>
      </c>
      <c r="K20" s="3">
        <v>2449489</v>
      </c>
      <c r="M20" s="3">
        <v>75482350753</v>
      </c>
      <c r="O20" s="3">
        <v>77990312718</v>
      </c>
      <c r="Q20" s="3">
        <v>-2507961964</v>
      </c>
    </row>
    <row r="21" spans="1:17" x14ac:dyDescent="0.45">
      <c r="A21" s="1" t="s">
        <v>15</v>
      </c>
      <c r="C21" s="3">
        <v>26147000</v>
      </c>
      <c r="E21" s="3">
        <v>90943997299</v>
      </c>
      <c r="G21" s="3">
        <v>76128884850</v>
      </c>
      <c r="I21" s="3">
        <v>14815112449</v>
      </c>
      <c r="K21" s="3">
        <v>26147000</v>
      </c>
      <c r="M21" s="3">
        <v>90943997299</v>
      </c>
      <c r="O21" s="3">
        <v>58527126499</v>
      </c>
      <c r="Q21" s="3">
        <v>32416870800</v>
      </c>
    </row>
    <row r="22" spans="1:17" x14ac:dyDescent="0.45">
      <c r="A22" s="1" t="s">
        <v>30</v>
      </c>
      <c r="C22" s="3">
        <v>3300000</v>
      </c>
      <c r="E22" s="3">
        <v>23815449900</v>
      </c>
      <c r="G22" s="3">
        <v>20175104731</v>
      </c>
      <c r="I22" s="3">
        <v>3640345169</v>
      </c>
      <c r="K22" s="3">
        <v>3300000</v>
      </c>
      <c r="M22" s="3">
        <v>23815449900</v>
      </c>
      <c r="O22" s="3">
        <v>17568944203</v>
      </c>
      <c r="Q22" s="3">
        <v>6246505697</v>
      </c>
    </row>
    <row r="23" spans="1:17" x14ac:dyDescent="0.45">
      <c r="A23" s="1" t="s">
        <v>43</v>
      </c>
      <c r="C23" s="3">
        <v>2138819</v>
      </c>
      <c r="E23" s="3">
        <v>74732169897</v>
      </c>
      <c r="G23" s="3">
        <v>74094341989</v>
      </c>
      <c r="I23" s="3">
        <v>637827908</v>
      </c>
      <c r="K23" s="3">
        <v>2138819</v>
      </c>
      <c r="M23" s="3">
        <v>74732169897</v>
      </c>
      <c r="O23" s="3">
        <v>74144180040</v>
      </c>
      <c r="Q23" s="3">
        <v>587989857</v>
      </c>
    </row>
    <row r="24" spans="1:17" x14ac:dyDescent="0.45">
      <c r="A24" s="1" t="s">
        <v>53</v>
      </c>
      <c r="C24" s="3">
        <v>1000000</v>
      </c>
      <c r="E24" s="3">
        <v>33628711500</v>
      </c>
      <c r="G24" s="3">
        <v>30507394500</v>
      </c>
      <c r="I24" s="3">
        <v>3121317000</v>
      </c>
      <c r="K24" s="3">
        <v>1000000</v>
      </c>
      <c r="M24" s="3">
        <v>33628711500</v>
      </c>
      <c r="O24" s="3">
        <v>25676311500</v>
      </c>
      <c r="Q24" s="3">
        <v>7952400000</v>
      </c>
    </row>
    <row r="25" spans="1:17" x14ac:dyDescent="0.45">
      <c r="A25" s="1" t="s">
        <v>52</v>
      </c>
      <c r="C25" s="3">
        <v>2600000</v>
      </c>
      <c r="E25" s="3">
        <v>21399908400</v>
      </c>
      <c r="G25" s="3">
        <v>21244836600</v>
      </c>
      <c r="I25" s="3">
        <v>155071800</v>
      </c>
      <c r="K25" s="3">
        <v>2600000</v>
      </c>
      <c r="M25" s="3">
        <v>21399908400</v>
      </c>
      <c r="O25" s="3">
        <v>17833257000</v>
      </c>
      <c r="Q25" s="3">
        <v>3566651400</v>
      </c>
    </row>
    <row r="26" spans="1:17" x14ac:dyDescent="0.45">
      <c r="A26" s="1" t="s">
        <v>29</v>
      </c>
      <c r="C26" s="3">
        <v>2500000</v>
      </c>
      <c r="E26" s="3">
        <v>22465530000</v>
      </c>
      <c r="G26" s="3">
        <v>18489330000</v>
      </c>
      <c r="I26" s="3">
        <v>3976200000</v>
      </c>
      <c r="K26" s="3">
        <v>2500000</v>
      </c>
      <c r="M26" s="3">
        <v>22465530000</v>
      </c>
      <c r="O26" s="3">
        <v>16664107989</v>
      </c>
      <c r="Q26" s="3">
        <v>5801422011</v>
      </c>
    </row>
    <row r="27" spans="1:17" x14ac:dyDescent="0.45">
      <c r="A27" s="1" t="s">
        <v>16</v>
      </c>
      <c r="C27" s="3">
        <v>11000000</v>
      </c>
      <c r="E27" s="3">
        <v>44197451100</v>
      </c>
      <c r="G27" s="3">
        <v>47930068460</v>
      </c>
      <c r="I27" s="3">
        <v>-3732617360</v>
      </c>
      <c r="K27" s="3">
        <v>11000000</v>
      </c>
      <c r="M27" s="3">
        <v>44197451100</v>
      </c>
      <c r="O27" s="3">
        <v>39942235590</v>
      </c>
      <c r="Q27" s="3">
        <v>4255215510</v>
      </c>
    </row>
    <row r="28" spans="1:17" x14ac:dyDescent="0.45">
      <c r="A28" s="1" t="s">
        <v>60</v>
      </c>
      <c r="C28" s="3">
        <v>1500000</v>
      </c>
      <c r="E28" s="3">
        <v>25512293250</v>
      </c>
      <c r="G28" s="3">
        <v>26826095158</v>
      </c>
      <c r="I28" s="3">
        <v>-1313801908</v>
      </c>
      <c r="K28" s="3">
        <v>1500000</v>
      </c>
      <c r="M28" s="3">
        <v>25512293250</v>
      </c>
      <c r="O28" s="3">
        <v>26826095158</v>
      </c>
      <c r="Q28" s="3">
        <v>-1313801908</v>
      </c>
    </row>
    <row r="29" spans="1:17" x14ac:dyDescent="0.45">
      <c r="A29" s="1" t="s">
        <v>38</v>
      </c>
      <c r="C29" s="3">
        <v>5060000</v>
      </c>
      <c r="E29" s="3">
        <v>75247199280</v>
      </c>
      <c r="G29" s="3">
        <v>72279562410</v>
      </c>
      <c r="I29" s="3">
        <v>2967636870</v>
      </c>
      <c r="K29" s="3">
        <v>5060000</v>
      </c>
      <c r="M29" s="3">
        <v>75247199280</v>
      </c>
      <c r="O29" s="3">
        <v>58491480510</v>
      </c>
      <c r="Q29" s="3">
        <v>16755718770</v>
      </c>
    </row>
    <row r="30" spans="1:17" x14ac:dyDescent="0.45">
      <c r="A30" s="1" t="s">
        <v>37</v>
      </c>
      <c r="C30" s="3">
        <v>5000000</v>
      </c>
      <c r="E30" s="3">
        <v>50597145000</v>
      </c>
      <c r="G30" s="3">
        <v>50876708812</v>
      </c>
      <c r="I30" s="3">
        <v>-279563812</v>
      </c>
      <c r="K30" s="3">
        <v>5000000</v>
      </c>
      <c r="M30" s="3">
        <v>50597145000</v>
      </c>
      <c r="O30" s="3">
        <v>46572558444</v>
      </c>
      <c r="Q30" s="3">
        <v>4024586556</v>
      </c>
    </row>
    <row r="31" spans="1:17" x14ac:dyDescent="0.45">
      <c r="A31" s="1" t="s">
        <v>39</v>
      </c>
      <c r="C31" s="3">
        <v>6700000</v>
      </c>
      <c r="E31" s="3">
        <v>98370193950</v>
      </c>
      <c r="G31" s="3">
        <v>93825854074</v>
      </c>
      <c r="I31" s="3">
        <v>4544339876</v>
      </c>
      <c r="K31" s="3">
        <v>6700000</v>
      </c>
      <c r="M31" s="3">
        <v>98370193950</v>
      </c>
      <c r="O31" s="3">
        <v>97414374574</v>
      </c>
      <c r="Q31" s="3">
        <v>955819376</v>
      </c>
    </row>
    <row r="32" spans="1:17" x14ac:dyDescent="0.45">
      <c r="A32" s="1" t="s">
        <v>55</v>
      </c>
      <c r="C32" s="3">
        <v>5000000</v>
      </c>
      <c r="E32" s="3">
        <v>37475685000</v>
      </c>
      <c r="G32" s="3">
        <v>38748069002</v>
      </c>
      <c r="I32" s="3">
        <v>-1272384002</v>
      </c>
      <c r="K32" s="3">
        <v>5000000</v>
      </c>
      <c r="M32" s="3">
        <v>37475685000</v>
      </c>
      <c r="O32" s="3">
        <v>32008409991</v>
      </c>
      <c r="Q32" s="3">
        <v>5467275009</v>
      </c>
    </row>
    <row r="33" spans="1:17" x14ac:dyDescent="0.45">
      <c r="A33" s="1" t="s">
        <v>48</v>
      </c>
      <c r="C33" s="3">
        <v>45631190</v>
      </c>
      <c r="E33" s="3">
        <v>87680269982</v>
      </c>
      <c r="G33" s="3">
        <v>91944080318</v>
      </c>
      <c r="I33" s="3">
        <v>-4263810335</v>
      </c>
      <c r="K33" s="3">
        <v>45631190</v>
      </c>
      <c r="M33" s="3">
        <v>87680269982</v>
      </c>
      <c r="O33" s="3">
        <v>86001959775</v>
      </c>
      <c r="Q33" s="3">
        <v>1678310207</v>
      </c>
    </row>
    <row r="34" spans="1:17" x14ac:dyDescent="0.45">
      <c r="A34" s="1" t="s">
        <v>36</v>
      </c>
      <c r="C34" s="3">
        <v>9500000</v>
      </c>
      <c r="E34" s="3">
        <v>101139617250</v>
      </c>
      <c r="G34" s="3">
        <v>98824675395</v>
      </c>
      <c r="I34" s="3">
        <v>2314941855</v>
      </c>
      <c r="K34" s="3">
        <v>9500000</v>
      </c>
      <c r="M34" s="3">
        <v>101139617250</v>
      </c>
      <c r="O34" s="3">
        <v>84889726684</v>
      </c>
      <c r="Q34" s="3">
        <v>16249890566</v>
      </c>
    </row>
    <row r="35" spans="1:17" x14ac:dyDescent="0.45">
      <c r="A35" s="1" t="s">
        <v>34</v>
      </c>
      <c r="C35" s="3">
        <v>500000</v>
      </c>
      <c r="E35" s="3">
        <v>13459437000</v>
      </c>
      <c r="G35" s="3">
        <v>12207848528</v>
      </c>
      <c r="I35" s="3">
        <v>1251588472</v>
      </c>
      <c r="K35" s="3">
        <v>500000</v>
      </c>
      <c r="M35" s="3">
        <v>13459437000</v>
      </c>
      <c r="O35" s="3">
        <v>9935529751</v>
      </c>
      <c r="Q35" s="3">
        <v>3523907249</v>
      </c>
    </row>
    <row r="36" spans="1:17" x14ac:dyDescent="0.45">
      <c r="A36" s="1" t="s">
        <v>33</v>
      </c>
      <c r="C36" s="3">
        <v>1350000</v>
      </c>
      <c r="E36" s="3">
        <v>60683770350</v>
      </c>
      <c r="G36" s="3">
        <v>58845274875</v>
      </c>
      <c r="I36" s="3">
        <v>1838495475</v>
      </c>
      <c r="K36" s="3">
        <v>1350000</v>
      </c>
      <c r="M36" s="3">
        <v>60683770350</v>
      </c>
      <c r="O36" s="3">
        <v>54470460825</v>
      </c>
      <c r="Q36" s="3">
        <v>6213309525</v>
      </c>
    </row>
    <row r="37" spans="1:17" x14ac:dyDescent="0.45">
      <c r="A37" s="1" t="s">
        <v>40</v>
      </c>
      <c r="C37" s="3">
        <v>4000000</v>
      </c>
      <c r="E37" s="3">
        <v>45288918000</v>
      </c>
      <c r="G37" s="3">
        <v>45245842520</v>
      </c>
      <c r="I37" s="3">
        <v>43075480</v>
      </c>
      <c r="K37" s="3">
        <v>4000000</v>
      </c>
      <c r="M37" s="3">
        <v>45288918000</v>
      </c>
      <c r="O37" s="3">
        <v>35971355842</v>
      </c>
      <c r="Q37" s="3">
        <v>9317562158</v>
      </c>
    </row>
    <row r="38" spans="1:17" x14ac:dyDescent="0.45">
      <c r="A38" s="1" t="s">
        <v>21</v>
      </c>
      <c r="C38" s="3">
        <v>5459666</v>
      </c>
      <c r="E38" s="3">
        <v>122762833932</v>
      </c>
      <c r="G38" s="3">
        <v>115362978290</v>
      </c>
      <c r="I38" s="3">
        <v>7399855642</v>
      </c>
      <c r="K38" s="3">
        <v>5459666</v>
      </c>
      <c r="M38" s="3">
        <v>122762833932</v>
      </c>
      <c r="O38" s="3">
        <v>56387616962</v>
      </c>
      <c r="Q38" s="3">
        <v>66375216970</v>
      </c>
    </row>
    <row r="39" spans="1:17" x14ac:dyDescent="0.45">
      <c r="A39" s="1" t="s">
        <v>54</v>
      </c>
      <c r="C39" s="3">
        <v>9000001</v>
      </c>
      <c r="E39" s="3">
        <v>151731808859</v>
      </c>
      <c r="G39" s="3">
        <v>143989592197</v>
      </c>
      <c r="I39" s="3">
        <v>7742216662</v>
      </c>
      <c r="K39" s="3">
        <v>9000001</v>
      </c>
      <c r="M39" s="3">
        <v>151731808859</v>
      </c>
      <c r="O39" s="3">
        <v>124531167092</v>
      </c>
      <c r="Q39" s="3">
        <v>27200641767</v>
      </c>
    </row>
    <row r="40" spans="1:17" x14ac:dyDescent="0.45">
      <c r="A40" s="1" t="s">
        <v>46</v>
      </c>
      <c r="C40" s="3">
        <v>20500000</v>
      </c>
      <c r="E40" s="3">
        <v>255744213750</v>
      </c>
      <c r="G40" s="3">
        <v>247307752574</v>
      </c>
      <c r="I40" s="3">
        <v>8436461176</v>
      </c>
      <c r="K40" s="3">
        <v>20500000</v>
      </c>
      <c r="M40" s="3">
        <v>255744213750</v>
      </c>
      <c r="O40" s="3">
        <v>222149560170</v>
      </c>
      <c r="Q40" s="3">
        <v>33594653580</v>
      </c>
    </row>
    <row r="41" spans="1:17" x14ac:dyDescent="0.45">
      <c r="A41" s="1" t="s">
        <v>20</v>
      </c>
      <c r="C41" s="3">
        <v>14000000</v>
      </c>
      <c r="E41" s="3">
        <v>34582999500</v>
      </c>
      <c r="G41" s="3">
        <v>27055898075</v>
      </c>
      <c r="I41" s="3">
        <v>7527101425</v>
      </c>
      <c r="K41" s="3">
        <v>14000000</v>
      </c>
      <c r="M41" s="3">
        <v>34582999500</v>
      </c>
      <c r="O41" s="3">
        <v>24581086245</v>
      </c>
      <c r="Q41" s="3">
        <v>10001913255</v>
      </c>
    </row>
    <row r="42" spans="1:17" x14ac:dyDescent="0.45">
      <c r="A42" s="1" t="s">
        <v>42</v>
      </c>
      <c r="C42" s="3">
        <v>9233449</v>
      </c>
      <c r="E42" s="3">
        <v>77558409317</v>
      </c>
      <c r="G42" s="3">
        <v>73953075751</v>
      </c>
      <c r="I42" s="3">
        <v>3605333566</v>
      </c>
      <c r="K42" s="3">
        <v>9233449</v>
      </c>
      <c r="M42" s="3">
        <v>77558409317</v>
      </c>
      <c r="O42" s="3">
        <v>54352907235</v>
      </c>
      <c r="Q42" s="3">
        <v>23205502082</v>
      </c>
    </row>
    <row r="43" spans="1:17" x14ac:dyDescent="0.45">
      <c r="A43" s="1" t="s">
        <v>35</v>
      </c>
      <c r="C43" s="3">
        <v>4000000</v>
      </c>
      <c r="E43" s="3">
        <v>67038732000</v>
      </c>
      <c r="G43" s="3">
        <v>61988958002</v>
      </c>
      <c r="I43" s="3">
        <v>5049773998</v>
      </c>
      <c r="K43" s="3">
        <v>4000000</v>
      </c>
      <c r="M43" s="3">
        <v>67038732000</v>
      </c>
      <c r="O43" s="3">
        <v>56978946002</v>
      </c>
      <c r="Q43" s="3">
        <v>10059785998</v>
      </c>
    </row>
    <row r="44" spans="1:17" x14ac:dyDescent="0.45">
      <c r="A44" s="1" t="s">
        <v>31</v>
      </c>
      <c r="C44" s="3">
        <v>765000</v>
      </c>
      <c r="E44" s="3">
        <v>91786103775</v>
      </c>
      <c r="G44" s="3">
        <v>91367857237</v>
      </c>
      <c r="I44" s="3">
        <v>418246538</v>
      </c>
      <c r="K44" s="3">
        <v>765000</v>
      </c>
      <c r="M44" s="3">
        <v>91786103775</v>
      </c>
      <c r="O44" s="3">
        <v>86199090570</v>
      </c>
      <c r="Q44" s="3">
        <v>5587013205</v>
      </c>
    </row>
    <row r="45" spans="1:17" x14ac:dyDescent="0.45">
      <c r="A45" s="1" t="s">
        <v>41</v>
      </c>
      <c r="C45" s="3">
        <v>551724</v>
      </c>
      <c r="E45" s="3">
        <v>6855515527</v>
      </c>
      <c r="G45" s="3">
        <v>4540792724</v>
      </c>
      <c r="I45" s="3">
        <v>2314722803</v>
      </c>
      <c r="K45" s="3">
        <v>551724</v>
      </c>
      <c r="M45" s="3">
        <v>6855515527</v>
      </c>
      <c r="O45" s="3">
        <v>6120451529</v>
      </c>
      <c r="Q45" s="3">
        <v>735063998</v>
      </c>
    </row>
    <row r="46" spans="1:17" x14ac:dyDescent="0.45">
      <c r="A46" s="1" t="s">
        <v>50</v>
      </c>
      <c r="C46" s="3">
        <v>1100000</v>
      </c>
      <c r="E46" s="3">
        <v>22328351100</v>
      </c>
      <c r="G46" s="3">
        <v>22117016080</v>
      </c>
      <c r="I46" s="3">
        <v>211335020</v>
      </c>
      <c r="K46" s="3">
        <v>1100000</v>
      </c>
      <c r="M46" s="3">
        <f>22328351100+8</f>
        <v>22328351108</v>
      </c>
      <c r="O46" s="3">
        <f>17848465868+121</f>
        <v>17848465989</v>
      </c>
      <c r="Q46" s="3">
        <f>4479885232-116</f>
        <v>4479885116</v>
      </c>
    </row>
    <row r="47" spans="1:17" x14ac:dyDescent="0.45">
      <c r="A47" s="1" t="s">
        <v>32</v>
      </c>
      <c r="C47" s="3">
        <v>0</v>
      </c>
      <c r="E47" s="3">
        <v>0</v>
      </c>
      <c r="G47" s="3">
        <v>-1516762047</v>
      </c>
      <c r="I47" s="3">
        <v>1516762047</v>
      </c>
      <c r="K47" s="3">
        <v>0</v>
      </c>
      <c r="M47" s="3">
        <v>0</v>
      </c>
      <c r="O47" s="3">
        <v>0</v>
      </c>
      <c r="Q47" s="3">
        <v>0</v>
      </c>
    </row>
    <row r="48" spans="1:17" x14ac:dyDescent="0.45">
      <c r="A48" s="1" t="s">
        <v>44</v>
      </c>
      <c r="C48" s="3">
        <v>0</v>
      </c>
      <c r="E48" s="3">
        <v>0</v>
      </c>
      <c r="G48" s="3">
        <v>-6173050500</v>
      </c>
      <c r="I48" s="3">
        <v>6173050500</v>
      </c>
      <c r="K48" s="3">
        <v>0</v>
      </c>
      <c r="M48" s="3">
        <v>0</v>
      </c>
      <c r="O48" s="3">
        <v>0</v>
      </c>
      <c r="Q48" s="3">
        <v>0</v>
      </c>
    </row>
    <row r="49" spans="1:17" x14ac:dyDescent="0.45">
      <c r="A49" s="1" t="s">
        <v>28</v>
      </c>
      <c r="C49" s="3">
        <v>0</v>
      </c>
      <c r="E49" s="3">
        <v>0</v>
      </c>
      <c r="G49" s="3">
        <v>2121612564</v>
      </c>
      <c r="I49" s="3">
        <f>-2121612564-3</f>
        <v>-2121612567</v>
      </c>
      <c r="K49" s="3">
        <v>0</v>
      </c>
      <c r="M49" s="3">
        <v>0</v>
      </c>
      <c r="O49" s="3">
        <v>0</v>
      </c>
      <c r="Q49" s="3">
        <v>0</v>
      </c>
    </row>
    <row r="50" spans="1:17" ht="19.5" thickBot="1" x14ac:dyDescent="0.5">
      <c r="C50" s="10">
        <f>SUM(C8:C49)</f>
        <v>239063613</v>
      </c>
      <c r="E50" s="10">
        <f>SUM(E8:E49)</f>
        <v>2207999466045</v>
      </c>
      <c r="G50" s="10">
        <f>SUM(G8:G49)</f>
        <v>2137955295781</v>
      </c>
      <c r="I50" s="10">
        <f>SUM(I8:I49)</f>
        <v>70044170264</v>
      </c>
      <c r="K50" s="10">
        <f>SUM(K8:K49)</f>
        <v>239063613</v>
      </c>
      <c r="M50" s="10">
        <f>SUM(M8:M49)</f>
        <v>2207999466053</v>
      </c>
      <c r="O50" s="10">
        <f>SUM(O8:O49)</f>
        <v>1875009186173</v>
      </c>
      <c r="Q50" s="10">
        <f>SUM(Q8:Q49)</f>
        <v>332990279880</v>
      </c>
    </row>
    <row r="51" spans="1:17" ht="19.5" thickTop="1" x14ac:dyDescent="0.45">
      <c r="Q51" s="3"/>
    </row>
    <row r="52" spans="1:17" x14ac:dyDescent="0.45">
      <c r="O52" s="3"/>
      <c r="Q52" s="3"/>
    </row>
    <row r="53" spans="1:17" x14ac:dyDescent="0.45">
      <c r="O53" s="3"/>
    </row>
  </sheetData>
  <mergeCells count="14">
    <mergeCell ref="A3:Q3"/>
    <mergeCell ref="A4:Q4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8"/>
  <sheetViews>
    <sheetView rightToLeft="1" view="pageBreakPreview" topLeftCell="A37" zoomScale="60" zoomScaleNormal="100" workbookViewId="0">
      <selection activeCell="T49" sqref="T49"/>
    </sheetView>
  </sheetViews>
  <sheetFormatPr defaultRowHeight="18.75" x14ac:dyDescent="0.45"/>
  <cols>
    <col min="1" max="1" width="28.285156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7" style="1" bestFit="1" customWidth="1"/>
    <col min="6" max="6" width="1" style="1" customWidth="1"/>
    <col min="7" max="7" width="17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2" t="s">
        <v>3</v>
      </c>
      <c r="C6" s="13" t="s">
        <v>93</v>
      </c>
      <c r="D6" s="13" t="s">
        <v>93</v>
      </c>
      <c r="E6" s="13" t="s">
        <v>93</v>
      </c>
      <c r="F6" s="13" t="s">
        <v>93</v>
      </c>
      <c r="G6" s="13" t="s">
        <v>93</v>
      </c>
      <c r="H6" s="13" t="s">
        <v>93</v>
      </c>
      <c r="I6" s="13" t="s">
        <v>93</v>
      </c>
      <c r="K6" s="13" t="s">
        <v>94</v>
      </c>
      <c r="L6" s="13" t="s">
        <v>94</v>
      </c>
      <c r="M6" s="13" t="s">
        <v>94</v>
      </c>
      <c r="N6" s="13" t="s">
        <v>94</v>
      </c>
      <c r="O6" s="13" t="s">
        <v>94</v>
      </c>
      <c r="P6" s="13" t="s">
        <v>94</v>
      </c>
      <c r="Q6" s="13" t="s">
        <v>94</v>
      </c>
    </row>
    <row r="7" spans="1:17" ht="67.5" customHeight="1" x14ac:dyDescent="0.45">
      <c r="A7" s="13" t="s">
        <v>3</v>
      </c>
      <c r="C7" s="13" t="s">
        <v>7</v>
      </c>
      <c r="E7" s="13" t="s">
        <v>115</v>
      </c>
      <c r="G7" s="13" t="s">
        <v>116</v>
      </c>
      <c r="I7" s="16" t="s">
        <v>119</v>
      </c>
      <c r="K7" s="13" t="s">
        <v>7</v>
      </c>
      <c r="M7" s="13" t="s">
        <v>115</v>
      </c>
      <c r="O7" s="13" t="s">
        <v>116</v>
      </c>
      <c r="Q7" s="16" t="s">
        <v>119</v>
      </c>
    </row>
    <row r="8" spans="1:17" x14ac:dyDescent="0.45">
      <c r="A8" s="1" t="s">
        <v>40</v>
      </c>
      <c r="C8" s="3">
        <v>500000</v>
      </c>
      <c r="E8" s="3">
        <v>5497357831</v>
      </c>
      <c r="G8" s="3">
        <v>4496419480</v>
      </c>
      <c r="I8" s="3">
        <v>1000938351</v>
      </c>
      <c r="K8" s="3">
        <v>3500000</v>
      </c>
      <c r="M8" s="3">
        <v>36402164267</v>
      </c>
      <c r="O8" s="3">
        <v>31474936658</v>
      </c>
      <c r="Q8" s="3">
        <v>4927227609</v>
      </c>
    </row>
    <row r="9" spans="1:17" x14ac:dyDescent="0.45">
      <c r="A9" s="1" t="s">
        <v>30</v>
      </c>
      <c r="C9" s="3">
        <v>1260000</v>
      </c>
      <c r="E9" s="3">
        <v>8375097317</v>
      </c>
      <c r="G9" s="3">
        <v>6686671037</v>
      </c>
      <c r="I9" s="3">
        <v>1688426280</v>
      </c>
      <c r="K9" s="3">
        <v>1260000</v>
      </c>
      <c r="M9" s="3">
        <v>8375097317</v>
      </c>
      <c r="O9" s="3">
        <v>6686671037</v>
      </c>
      <c r="Q9" s="3">
        <v>1688426280</v>
      </c>
    </row>
    <row r="10" spans="1:17" x14ac:dyDescent="0.45">
      <c r="A10" s="1" t="s">
        <v>55</v>
      </c>
      <c r="C10" s="3">
        <v>1000000</v>
      </c>
      <c r="E10" s="3">
        <v>7497125124</v>
      </c>
      <c r="G10" s="3">
        <v>6401681998</v>
      </c>
      <c r="I10" s="3">
        <v>1095443126</v>
      </c>
      <c r="K10" s="3">
        <v>2500000</v>
      </c>
      <c r="M10" s="3">
        <v>18537117834</v>
      </c>
      <c r="O10" s="3">
        <v>16004205009</v>
      </c>
      <c r="Q10" s="3">
        <v>2532912825</v>
      </c>
    </row>
    <row r="11" spans="1:17" x14ac:dyDescent="0.45">
      <c r="A11" s="1" t="s">
        <v>44</v>
      </c>
      <c r="C11" s="3">
        <v>500000</v>
      </c>
      <c r="E11" s="3">
        <v>23838632059</v>
      </c>
      <c r="G11" s="3">
        <v>24622618500</v>
      </c>
      <c r="I11" s="3">
        <v>-783986441</v>
      </c>
      <c r="K11" s="3">
        <v>1000000</v>
      </c>
      <c r="M11" s="3">
        <v>41582424592</v>
      </c>
      <c r="O11" s="3">
        <v>49245237000</v>
      </c>
      <c r="Q11" s="3">
        <v>-7662812408</v>
      </c>
    </row>
    <row r="12" spans="1:17" x14ac:dyDescent="0.45">
      <c r="A12" s="1" t="s">
        <v>41</v>
      </c>
      <c r="C12" s="3">
        <v>400000</v>
      </c>
      <c r="E12" s="3">
        <v>4108757135</v>
      </c>
      <c r="G12" s="3">
        <v>4437328464</v>
      </c>
      <c r="I12" s="3">
        <v>-328571329</v>
      </c>
      <c r="K12" s="3">
        <v>800000</v>
      </c>
      <c r="M12" s="3">
        <v>8017866165</v>
      </c>
      <c r="O12" s="3">
        <v>7287122311</v>
      </c>
      <c r="Q12" s="3">
        <v>730743854</v>
      </c>
    </row>
    <row r="13" spans="1:17" x14ac:dyDescent="0.45">
      <c r="A13" s="1" t="s">
        <v>34</v>
      </c>
      <c r="C13" s="3">
        <v>128000</v>
      </c>
      <c r="E13" s="3">
        <v>3160497758</v>
      </c>
      <c r="G13" s="3">
        <v>2543495614</v>
      </c>
      <c r="I13" s="3">
        <v>617002144</v>
      </c>
      <c r="K13" s="3">
        <v>206652</v>
      </c>
      <c r="M13" s="3">
        <v>4774903899</v>
      </c>
      <c r="O13" s="3">
        <v>4106394186</v>
      </c>
      <c r="Q13" s="3">
        <v>668509713</v>
      </c>
    </row>
    <row r="14" spans="1:17" x14ac:dyDescent="0.45">
      <c r="A14" s="1" t="s">
        <v>50</v>
      </c>
      <c r="C14" s="3">
        <v>1200000</v>
      </c>
      <c r="E14" s="3">
        <v>21728470573</v>
      </c>
      <c r="G14" s="3">
        <v>19471053770</v>
      </c>
      <c r="I14" s="3">
        <v>2257416803</v>
      </c>
      <c r="K14" s="3">
        <v>3070680</v>
      </c>
      <c r="M14" s="3">
        <v>53806413807</v>
      </c>
      <c r="O14" s="3">
        <v>49824479614</v>
      </c>
      <c r="Q14" s="3">
        <v>3981934193</v>
      </c>
    </row>
    <row r="15" spans="1:17" x14ac:dyDescent="0.45">
      <c r="A15" s="1" t="s">
        <v>21</v>
      </c>
      <c r="C15" s="3">
        <v>3639777</v>
      </c>
      <c r="E15" s="3">
        <v>80214247485</v>
      </c>
      <c r="G15" s="3">
        <v>37591741284</v>
      </c>
      <c r="I15" s="3">
        <v>42622506201</v>
      </c>
      <c r="K15" s="3">
        <v>3639777</v>
      </c>
      <c r="M15" s="3">
        <v>80214247485</v>
      </c>
      <c r="O15" s="3">
        <v>37591741284</v>
      </c>
      <c r="Q15" s="3">
        <v>42622506201</v>
      </c>
    </row>
    <row r="16" spans="1:17" x14ac:dyDescent="0.45">
      <c r="A16" s="1" t="s">
        <v>57</v>
      </c>
      <c r="C16" s="3">
        <v>2414189</v>
      </c>
      <c r="E16" s="3">
        <v>21880659887</v>
      </c>
      <c r="G16" s="3">
        <v>23255678186</v>
      </c>
      <c r="I16" s="3">
        <v>-1375018299</v>
      </c>
      <c r="K16" s="3">
        <v>2414189</v>
      </c>
      <c r="M16" s="3">
        <v>21880659887</v>
      </c>
      <c r="O16" s="3">
        <v>23255678186</v>
      </c>
      <c r="Q16" s="3">
        <v>-1375018299</v>
      </c>
    </row>
    <row r="17" spans="1:17" x14ac:dyDescent="0.45">
      <c r="A17" s="1" t="s">
        <v>61</v>
      </c>
      <c r="C17" s="3">
        <v>1819888</v>
      </c>
      <c r="E17" s="3">
        <v>28221638814</v>
      </c>
      <c r="G17" s="3">
        <v>17856741056</v>
      </c>
      <c r="I17" s="3">
        <v>10364897758</v>
      </c>
      <c r="K17" s="3">
        <v>1819888</v>
      </c>
      <c r="M17" s="3">
        <v>28221638814</v>
      </c>
      <c r="O17" s="3">
        <v>17856741056</v>
      </c>
      <c r="Q17" s="3">
        <v>10364897758</v>
      </c>
    </row>
    <row r="18" spans="1:17" x14ac:dyDescent="0.45">
      <c r="A18" s="1" t="s">
        <v>20</v>
      </c>
      <c r="C18" s="3">
        <v>333015</v>
      </c>
      <c r="E18" s="3">
        <v>787392965</v>
      </c>
      <c r="G18" s="3">
        <v>584705032</v>
      </c>
      <c r="I18" s="3">
        <v>202687933</v>
      </c>
      <c r="K18" s="3">
        <v>333015</v>
      </c>
      <c r="M18" s="3">
        <v>787392965</v>
      </c>
      <c r="O18" s="3">
        <v>584705032</v>
      </c>
      <c r="Q18" s="3">
        <v>202687933</v>
      </c>
    </row>
    <row r="19" spans="1:17" x14ac:dyDescent="0.45">
      <c r="A19" s="1" t="s">
        <v>37</v>
      </c>
      <c r="C19" s="3">
        <v>1370000</v>
      </c>
      <c r="E19" s="3">
        <v>14560665682</v>
      </c>
      <c r="G19" s="3">
        <v>12760881113</v>
      </c>
      <c r="I19" s="3">
        <v>1799784569</v>
      </c>
      <c r="K19" s="3">
        <v>12144968</v>
      </c>
      <c r="M19" s="3">
        <v>110994308553</v>
      </c>
      <c r="O19" s="3">
        <v>110872330686</v>
      </c>
      <c r="Q19" s="3">
        <v>121977867</v>
      </c>
    </row>
    <row r="20" spans="1:17" x14ac:dyDescent="0.45">
      <c r="A20" s="1" t="s">
        <v>36</v>
      </c>
      <c r="C20" s="3">
        <v>900000</v>
      </c>
      <c r="E20" s="3">
        <v>9223890115</v>
      </c>
      <c r="G20" s="3">
        <v>7720535206</v>
      </c>
      <c r="I20" s="3">
        <v>1503354909</v>
      </c>
      <c r="K20" s="3">
        <v>900000</v>
      </c>
      <c r="M20" s="3">
        <v>9223890115</v>
      </c>
      <c r="O20" s="3">
        <v>7720535206</v>
      </c>
      <c r="Q20" s="3">
        <v>1503354909</v>
      </c>
    </row>
    <row r="21" spans="1:17" x14ac:dyDescent="0.45">
      <c r="A21" s="1" t="s">
        <v>39</v>
      </c>
      <c r="C21" s="3">
        <v>2800000</v>
      </c>
      <c r="E21" s="3">
        <v>39490381252</v>
      </c>
      <c r="G21" s="3">
        <v>40649229926</v>
      </c>
      <c r="I21" s="3">
        <v>-1158848674</v>
      </c>
      <c r="K21" s="3">
        <v>3100000</v>
      </c>
      <c r="M21" s="3">
        <v>43422184378</v>
      </c>
      <c r="O21" s="3">
        <v>45009133226</v>
      </c>
      <c r="Q21" s="3">
        <v>-1586948848</v>
      </c>
    </row>
    <row r="22" spans="1:17" x14ac:dyDescent="0.45">
      <c r="A22" s="1" t="s">
        <v>23</v>
      </c>
      <c r="C22" s="3">
        <v>4200000</v>
      </c>
      <c r="E22" s="3">
        <v>15123975572</v>
      </c>
      <c r="G22" s="3">
        <v>11614011676</v>
      </c>
      <c r="I22" s="3">
        <v>3509963896</v>
      </c>
      <c r="K22" s="3">
        <v>7800000</v>
      </c>
      <c r="M22" s="3">
        <v>28622766307</v>
      </c>
      <c r="O22" s="3">
        <v>21568878813</v>
      </c>
      <c r="Q22" s="3">
        <v>7053887494</v>
      </c>
    </row>
    <row r="23" spans="1:17" x14ac:dyDescent="0.45">
      <c r="A23" s="1" t="s">
        <v>22</v>
      </c>
      <c r="C23" s="3">
        <v>75000</v>
      </c>
      <c r="E23" s="3">
        <v>6454891443</v>
      </c>
      <c r="G23" s="3">
        <v>5331053269</v>
      </c>
      <c r="I23" s="3">
        <v>1123838174</v>
      </c>
      <c r="K23" s="3">
        <v>125000</v>
      </c>
      <c r="M23" s="3">
        <v>10211898111</v>
      </c>
      <c r="O23" s="3">
        <v>8817749918</v>
      </c>
      <c r="Q23" s="3">
        <v>1394148193</v>
      </c>
    </row>
    <row r="24" spans="1:17" x14ac:dyDescent="0.45">
      <c r="A24" s="1" t="s">
        <v>32</v>
      </c>
      <c r="C24" s="3">
        <v>876920</v>
      </c>
      <c r="E24" s="3">
        <v>21822029487</v>
      </c>
      <c r="G24" s="3">
        <v>17643255078</v>
      </c>
      <c r="I24" s="3">
        <v>4178774409</v>
      </c>
      <c r="K24" s="3">
        <v>876920</v>
      </c>
      <c r="M24" s="3">
        <v>21822029487</v>
      </c>
      <c r="O24" s="3">
        <v>17643255078</v>
      </c>
      <c r="Q24" s="3">
        <v>4178774409</v>
      </c>
    </row>
    <row r="25" spans="1:17" x14ac:dyDescent="0.45">
      <c r="A25" s="1" t="s">
        <v>42</v>
      </c>
      <c r="C25" s="3">
        <v>300000</v>
      </c>
      <c r="E25" s="3">
        <v>2482266376</v>
      </c>
      <c r="G25" s="3">
        <v>1765956826</v>
      </c>
      <c r="I25" s="3">
        <v>716309550</v>
      </c>
      <c r="K25" s="3">
        <v>1000000</v>
      </c>
      <c r="M25" s="3">
        <v>7684130956</v>
      </c>
      <c r="O25" s="3">
        <v>5886522765</v>
      </c>
      <c r="Q25" s="3">
        <v>1797608191</v>
      </c>
    </row>
    <row r="26" spans="1:17" x14ac:dyDescent="0.45">
      <c r="A26" s="1" t="s">
        <v>35</v>
      </c>
      <c r="C26" s="3">
        <v>200000</v>
      </c>
      <c r="E26" s="3">
        <v>3366330455</v>
      </c>
      <c r="G26" s="3">
        <v>2848947298</v>
      </c>
      <c r="I26" s="3">
        <v>517383157</v>
      </c>
      <c r="K26" s="3">
        <v>200000</v>
      </c>
      <c r="M26" s="3">
        <v>3366330455</v>
      </c>
      <c r="O26" s="3">
        <v>2848947298</v>
      </c>
      <c r="Q26" s="3">
        <v>517383157</v>
      </c>
    </row>
    <row r="27" spans="1:17" x14ac:dyDescent="0.45">
      <c r="A27" s="1" t="s">
        <v>59</v>
      </c>
      <c r="C27" s="3">
        <v>876920</v>
      </c>
      <c r="E27" s="3">
        <v>22476082219</v>
      </c>
      <c r="G27" s="3">
        <v>22698949487</v>
      </c>
      <c r="I27" s="3">
        <v>-222867268</v>
      </c>
      <c r="K27" s="3">
        <v>876920</v>
      </c>
      <c r="M27" s="3">
        <v>22476082219</v>
      </c>
      <c r="O27" s="3">
        <v>22698949487</v>
      </c>
      <c r="Q27" s="3">
        <v>-222867268</v>
      </c>
    </row>
    <row r="28" spans="1:17" x14ac:dyDescent="0.45">
      <c r="A28" s="1" t="s">
        <v>54</v>
      </c>
      <c r="C28" s="3">
        <v>500607</v>
      </c>
      <c r="E28" s="3">
        <v>7927104044</v>
      </c>
      <c r="G28" s="3">
        <v>6926796333</v>
      </c>
      <c r="I28" s="3">
        <v>1000307711</v>
      </c>
      <c r="K28" s="3">
        <v>500607</v>
      </c>
      <c r="M28" s="3">
        <v>7927104044</v>
      </c>
      <c r="O28" s="3">
        <v>6926796333</v>
      </c>
      <c r="Q28" s="3">
        <v>1000307711</v>
      </c>
    </row>
    <row r="29" spans="1:17" x14ac:dyDescent="0.45">
      <c r="A29" s="1" t="s">
        <v>16</v>
      </c>
      <c r="C29" s="3">
        <v>602409</v>
      </c>
      <c r="E29" s="3">
        <v>2455336006</v>
      </c>
      <c r="G29" s="3">
        <v>2240111339</v>
      </c>
      <c r="I29" s="3">
        <v>215224667</v>
      </c>
      <c r="K29" s="3">
        <v>602409</v>
      </c>
      <c r="M29" s="3">
        <v>2455336006</v>
      </c>
      <c r="O29" s="3">
        <v>2240111339</v>
      </c>
      <c r="Q29" s="3">
        <v>215224667</v>
      </c>
    </row>
    <row r="30" spans="1:17" x14ac:dyDescent="0.45">
      <c r="A30" s="1" t="s">
        <v>28</v>
      </c>
      <c r="C30" s="3">
        <v>325402</v>
      </c>
      <c r="E30" s="3">
        <v>7103166662</v>
      </c>
      <c r="G30" s="3">
        <v>6045900353</v>
      </c>
      <c r="I30" s="3">
        <v>1057266309</v>
      </c>
      <c r="K30" s="3">
        <v>325402</v>
      </c>
      <c r="M30" s="3">
        <v>7103166662</v>
      </c>
      <c r="O30" s="3">
        <v>6045900353</v>
      </c>
      <c r="Q30" s="3">
        <v>1057266309</v>
      </c>
    </row>
    <row r="31" spans="1:17" x14ac:dyDescent="0.45">
      <c r="A31" s="1" t="s">
        <v>120</v>
      </c>
      <c r="C31" s="3">
        <v>0</v>
      </c>
      <c r="E31" s="3">
        <v>0</v>
      </c>
      <c r="G31" s="3">
        <v>0</v>
      </c>
      <c r="I31" s="3">
        <v>0</v>
      </c>
      <c r="K31" s="3">
        <v>1394767</v>
      </c>
      <c r="M31" s="3">
        <v>5236690201</v>
      </c>
      <c r="O31" s="3">
        <v>6886595532</v>
      </c>
      <c r="Q31" s="3">
        <v>-1649905331</v>
      </c>
    </row>
    <row r="32" spans="1:17" x14ac:dyDescent="0.45">
      <c r="A32" s="1" t="s">
        <v>121</v>
      </c>
      <c r="C32" s="3">
        <v>0</v>
      </c>
      <c r="E32" s="3">
        <v>0</v>
      </c>
      <c r="G32" s="3">
        <v>0</v>
      </c>
      <c r="I32" s="3">
        <v>0</v>
      </c>
      <c r="K32" s="3">
        <v>100100</v>
      </c>
      <c r="M32" s="3">
        <v>5079699878</v>
      </c>
      <c r="O32" s="3">
        <v>5071811173</v>
      </c>
      <c r="Q32" s="3">
        <v>7888705</v>
      </c>
    </row>
    <row r="33" spans="1:17" x14ac:dyDescent="0.45">
      <c r="A33" s="1" t="s">
        <v>46</v>
      </c>
      <c r="C33" s="3">
        <v>0</v>
      </c>
      <c r="E33" s="3">
        <v>0</v>
      </c>
      <c r="G33" s="3">
        <v>0</v>
      </c>
      <c r="I33" s="3">
        <v>0</v>
      </c>
      <c r="K33" s="3">
        <v>1200001</v>
      </c>
      <c r="M33" s="3">
        <v>14181979220</v>
      </c>
      <c r="O33" s="3">
        <v>12282046434</v>
      </c>
      <c r="Q33" s="3">
        <v>1899932786</v>
      </c>
    </row>
    <row r="34" spans="1:17" x14ac:dyDescent="0.45">
      <c r="A34" s="1" t="s">
        <v>122</v>
      </c>
      <c r="C34" s="3">
        <v>0</v>
      </c>
      <c r="E34" s="3">
        <v>0</v>
      </c>
      <c r="G34" s="3">
        <v>0</v>
      </c>
      <c r="I34" s="3">
        <v>0</v>
      </c>
      <c r="K34" s="3">
        <v>2895286</v>
      </c>
      <c r="M34" s="3">
        <v>21210865236</v>
      </c>
      <c r="O34" s="3">
        <v>8792470392</v>
      </c>
      <c r="Q34" s="3">
        <v>12418394844</v>
      </c>
    </row>
    <row r="35" spans="1:17" x14ac:dyDescent="0.45">
      <c r="A35" s="1" t="s">
        <v>123</v>
      </c>
      <c r="C35" s="3">
        <v>0</v>
      </c>
      <c r="E35" s="3">
        <v>0</v>
      </c>
      <c r="G35" s="3">
        <v>0</v>
      </c>
      <c r="I35" s="3">
        <v>0</v>
      </c>
      <c r="K35" s="3">
        <v>551724</v>
      </c>
      <c r="M35" s="3">
        <v>8214618636</v>
      </c>
      <c r="O35" s="3">
        <v>8214618636</v>
      </c>
      <c r="Q35" s="3">
        <v>0</v>
      </c>
    </row>
    <row r="36" spans="1:17" x14ac:dyDescent="0.45">
      <c r="A36" s="1" t="s">
        <v>124</v>
      </c>
      <c r="C36" s="3">
        <v>0</v>
      </c>
      <c r="E36" s="3">
        <v>0</v>
      </c>
      <c r="G36" s="3">
        <v>0</v>
      </c>
      <c r="I36" s="3">
        <v>0</v>
      </c>
      <c r="K36" s="3">
        <v>6460</v>
      </c>
      <c r="M36" s="3">
        <v>126116903</v>
      </c>
      <c r="O36" s="3">
        <v>138320467</v>
      </c>
      <c r="Q36" s="3">
        <v>-12203564</v>
      </c>
    </row>
    <row r="37" spans="1:17" x14ac:dyDescent="0.45">
      <c r="A37" s="1" t="s">
        <v>125</v>
      </c>
      <c r="C37" s="3">
        <v>0</v>
      </c>
      <c r="E37" s="3">
        <v>0</v>
      </c>
      <c r="G37" s="3">
        <v>0</v>
      </c>
      <c r="I37" s="3">
        <v>0</v>
      </c>
      <c r="K37" s="3">
        <v>1</v>
      </c>
      <c r="M37" s="3">
        <v>1</v>
      </c>
      <c r="O37" s="3">
        <v>7972</v>
      </c>
      <c r="Q37" s="3">
        <v>-7971</v>
      </c>
    </row>
    <row r="38" spans="1:17" x14ac:dyDescent="0.45">
      <c r="A38" s="1" t="s">
        <v>126</v>
      </c>
      <c r="C38" s="3">
        <v>0</v>
      </c>
      <c r="E38" s="3">
        <v>0</v>
      </c>
      <c r="G38" s="3">
        <v>0</v>
      </c>
      <c r="I38" s="3">
        <v>0</v>
      </c>
      <c r="K38" s="3">
        <v>2500001</v>
      </c>
      <c r="M38" s="3">
        <v>13853226738</v>
      </c>
      <c r="O38" s="3">
        <v>15246247973</v>
      </c>
      <c r="Q38" s="3">
        <v>-1393021235</v>
      </c>
    </row>
    <row r="39" spans="1:17" x14ac:dyDescent="0.45">
      <c r="A39" s="1" t="s">
        <v>127</v>
      </c>
      <c r="C39" s="3">
        <v>0</v>
      </c>
      <c r="E39" s="3">
        <v>0</v>
      </c>
      <c r="G39" s="3">
        <v>0</v>
      </c>
      <c r="I39" s="3">
        <v>0</v>
      </c>
      <c r="K39" s="3">
        <v>3600000</v>
      </c>
      <c r="M39" s="3">
        <v>42005002045</v>
      </c>
      <c r="O39" s="3">
        <v>35606871000</v>
      </c>
      <c r="Q39" s="3">
        <v>6398131045</v>
      </c>
    </row>
    <row r="40" spans="1:17" x14ac:dyDescent="0.45">
      <c r="A40" s="1" t="s">
        <v>128</v>
      </c>
      <c r="C40" s="3">
        <v>0</v>
      </c>
      <c r="E40" s="3">
        <v>0</v>
      </c>
      <c r="G40" s="3">
        <v>0</v>
      </c>
      <c r="I40" s="3">
        <v>0</v>
      </c>
      <c r="K40" s="3">
        <v>11450002</v>
      </c>
      <c r="M40" s="3">
        <v>57082811327</v>
      </c>
      <c r="O40" s="3">
        <v>73936656674</v>
      </c>
      <c r="Q40" s="3">
        <v>-16853845347</v>
      </c>
    </row>
    <row r="41" spans="1:17" x14ac:dyDescent="0.45">
      <c r="A41" s="1" t="s">
        <v>129</v>
      </c>
      <c r="C41" s="3">
        <v>0</v>
      </c>
      <c r="E41" s="3">
        <v>0</v>
      </c>
      <c r="G41" s="3">
        <v>0</v>
      </c>
      <c r="I41" s="3">
        <v>0</v>
      </c>
      <c r="K41" s="3">
        <v>3060000</v>
      </c>
      <c r="M41" s="3">
        <v>26817840000</v>
      </c>
      <c r="O41" s="3">
        <v>33398887140</v>
      </c>
      <c r="Q41" s="3">
        <v>-6581047140</v>
      </c>
    </row>
    <row r="42" spans="1:17" x14ac:dyDescent="0.45">
      <c r="A42" s="1" t="s">
        <v>38</v>
      </c>
      <c r="C42" s="3">
        <v>0</v>
      </c>
      <c r="E42" s="3">
        <v>0</v>
      </c>
      <c r="G42" s="3">
        <v>0</v>
      </c>
      <c r="I42" s="3">
        <v>0</v>
      </c>
      <c r="K42" s="3">
        <v>4000000</v>
      </c>
      <c r="M42" s="3">
        <v>51801267000</v>
      </c>
      <c r="O42" s="3">
        <v>46238324490</v>
      </c>
      <c r="Q42" s="3">
        <v>5562942510</v>
      </c>
    </row>
    <row r="43" spans="1:17" x14ac:dyDescent="0.45">
      <c r="A43" s="1" t="s">
        <v>130</v>
      </c>
      <c r="C43" s="3">
        <v>0</v>
      </c>
      <c r="E43" s="3">
        <v>0</v>
      </c>
      <c r="G43" s="3">
        <v>0</v>
      </c>
      <c r="I43" s="3">
        <v>0</v>
      </c>
      <c r="K43" s="3">
        <v>4727272</v>
      </c>
      <c r="M43" s="3">
        <v>12281452656</v>
      </c>
      <c r="O43" s="3">
        <v>5380520717</v>
      </c>
      <c r="Q43" s="3">
        <v>6900931939</v>
      </c>
    </row>
    <row r="44" spans="1:17" x14ac:dyDescent="0.45">
      <c r="A44" s="1" t="s">
        <v>49</v>
      </c>
      <c r="C44" s="3">
        <v>0</v>
      </c>
      <c r="E44" s="3">
        <v>0</v>
      </c>
      <c r="G44" s="3">
        <v>0</v>
      </c>
      <c r="I44" s="3">
        <v>0</v>
      </c>
      <c r="K44" s="3">
        <v>800000</v>
      </c>
      <c r="M44" s="3">
        <v>24605188370</v>
      </c>
      <c r="O44" s="3">
        <v>25471537212</v>
      </c>
      <c r="Q44" s="3">
        <v>-866348842</v>
      </c>
    </row>
    <row r="45" spans="1:17" x14ac:dyDescent="0.45">
      <c r="A45" s="1" t="s">
        <v>43</v>
      </c>
      <c r="C45" s="3">
        <v>0</v>
      </c>
      <c r="E45" s="3">
        <v>0</v>
      </c>
      <c r="G45" s="3">
        <v>0</v>
      </c>
      <c r="I45" s="3">
        <v>0</v>
      </c>
      <c r="K45" s="3">
        <v>303736</v>
      </c>
      <c r="M45" s="3">
        <v>9649420723</v>
      </c>
      <c r="O45" s="3">
        <v>8956415057</v>
      </c>
      <c r="Q45" s="3">
        <v>693005666</v>
      </c>
    </row>
    <row r="46" spans="1:17" x14ac:dyDescent="0.45">
      <c r="A46" s="1" t="s">
        <v>31</v>
      </c>
      <c r="C46" s="3">
        <v>0</v>
      </c>
      <c r="E46" s="3">
        <v>0</v>
      </c>
      <c r="G46" s="3">
        <v>0</v>
      </c>
      <c r="I46" s="3">
        <v>0</v>
      </c>
      <c r="K46" s="3">
        <v>185000</v>
      </c>
      <c r="M46" s="3">
        <v>19047046455</v>
      </c>
      <c r="O46" s="3">
        <v>20845531597</v>
      </c>
      <c r="Q46" s="3">
        <v>-1798485142</v>
      </c>
    </row>
    <row r="47" spans="1:17" x14ac:dyDescent="0.45">
      <c r="A47" s="1" t="s">
        <v>131</v>
      </c>
      <c r="C47" s="3">
        <v>0</v>
      </c>
      <c r="E47" s="3">
        <v>0</v>
      </c>
      <c r="G47" s="3">
        <v>0</v>
      </c>
      <c r="I47" s="3">
        <v>0</v>
      </c>
      <c r="K47" s="3">
        <v>387707</v>
      </c>
      <c r="M47" s="3">
        <v>36930516158</v>
      </c>
      <c r="O47" s="3">
        <v>34373838785</v>
      </c>
      <c r="Q47" s="3">
        <v>2556677373</v>
      </c>
    </row>
    <row r="48" spans="1:17" x14ac:dyDescent="0.45">
      <c r="A48" s="1" t="s">
        <v>132</v>
      </c>
      <c r="C48" s="3">
        <v>0</v>
      </c>
      <c r="E48" s="3">
        <v>0</v>
      </c>
      <c r="G48" s="3">
        <v>0</v>
      </c>
      <c r="I48" s="3">
        <v>0</v>
      </c>
      <c r="K48" s="3">
        <v>62000000</v>
      </c>
      <c r="M48" s="3">
        <v>62056296000</v>
      </c>
      <c r="O48" s="3">
        <v>61631100000</v>
      </c>
      <c r="Q48" s="3">
        <v>425196000</v>
      </c>
    </row>
    <row r="49" spans="1:17" x14ac:dyDescent="0.45">
      <c r="A49" s="1" t="s">
        <v>133</v>
      </c>
      <c r="C49" s="3">
        <v>0</v>
      </c>
      <c r="E49" s="3">
        <v>0</v>
      </c>
      <c r="G49" s="3">
        <v>0</v>
      </c>
      <c r="I49" s="3">
        <v>0</v>
      </c>
      <c r="K49" s="3">
        <v>62000000</v>
      </c>
      <c r="M49" s="3">
        <v>68679881759</v>
      </c>
      <c r="O49" s="3">
        <v>62056296000</v>
      </c>
      <c r="Q49" s="3">
        <v>6623585759</v>
      </c>
    </row>
    <row r="50" spans="1:17" x14ac:dyDescent="0.45">
      <c r="A50" s="1" t="s">
        <v>134</v>
      </c>
      <c r="C50" s="3">
        <v>0</v>
      </c>
      <c r="E50" s="3">
        <v>0</v>
      </c>
      <c r="G50" s="3">
        <v>0</v>
      </c>
      <c r="I50" s="3">
        <v>0</v>
      </c>
      <c r="K50" s="3">
        <v>6000000</v>
      </c>
      <c r="M50" s="3">
        <v>23839307204</v>
      </c>
      <c r="O50" s="3">
        <v>17624506500</v>
      </c>
      <c r="Q50" s="3">
        <v>6214800704</v>
      </c>
    </row>
    <row r="51" spans="1:17" x14ac:dyDescent="0.45">
      <c r="A51" s="1" t="s">
        <v>15</v>
      </c>
      <c r="C51" s="3">
        <v>0</v>
      </c>
      <c r="E51" s="3">
        <v>0</v>
      </c>
      <c r="G51" s="3">
        <v>0</v>
      </c>
      <c r="I51" s="3">
        <v>0</v>
      </c>
      <c r="K51" s="3">
        <v>4100000</v>
      </c>
      <c r="M51" s="3">
        <v>10698501001</v>
      </c>
      <c r="O51" s="3">
        <v>9164050218</v>
      </c>
      <c r="Q51" s="3">
        <v>1534450783</v>
      </c>
    </row>
    <row r="52" spans="1:17" ht="19.5" thickBot="1" x14ac:dyDescent="0.5">
      <c r="C52" s="10">
        <f>SUM(C8:C51)</f>
        <v>26222127</v>
      </c>
      <c r="E52" s="10">
        <f>SUM(E8:E51)</f>
        <v>357795996261</v>
      </c>
      <c r="G52" s="10">
        <f>SUM(G8:G51)</f>
        <v>286193762325</v>
      </c>
      <c r="I52" s="10">
        <f>SUM(I8:I51)</f>
        <v>71602233936</v>
      </c>
      <c r="K52" s="10">
        <f>SUM(K8:K51)</f>
        <v>220258484</v>
      </c>
      <c r="M52" s="10">
        <f>SUM(M8:M51)</f>
        <v>1091306881836</v>
      </c>
      <c r="O52" s="10">
        <f>SUM(O8:O51)</f>
        <v>993513675844</v>
      </c>
      <c r="Q52" s="10">
        <f>SUM(Q8:Q51)</f>
        <v>97793205992</v>
      </c>
    </row>
    <row r="53" spans="1:17" ht="19.5" thickTop="1" x14ac:dyDescent="0.45"/>
    <row r="54" spans="1:17" x14ac:dyDescent="0.45">
      <c r="Q54" s="3"/>
    </row>
    <row r="55" spans="1:17" x14ac:dyDescent="0.45">
      <c r="Q55" s="3"/>
    </row>
    <row r="56" spans="1:17" x14ac:dyDescent="0.45">
      <c r="Q56" s="3"/>
    </row>
    <row r="57" spans="1:17" x14ac:dyDescent="0.45">
      <c r="Q57" s="3"/>
    </row>
    <row r="58" spans="1:17" x14ac:dyDescent="0.45">
      <c r="Q58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1"/>
  <sheetViews>
    <sheetView rightToLeft="1" view="pageBreakPreview" zoomScale="60" zoomScaleNormal="85" workbookViewId="0">
      <selection activeCell="I29" sqref="I29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6.28515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15.5703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30" x14ac:dyDescent="0.4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30" x14ac:dyDescent="0.45">
      <c r="A6" s="12" t="s">
        <v>3</v>
      </c>
      <c r="C6" s="13" t="s">
        <v>93</v>
      </c>
      <c r="D6" s="13" t="s">
        <v>93</v>
      </c>
      <c r="E6" s="13" t="s">
        <v>93</v>
      </c>
      <c r="F6" s="13" t="s">
        <v>93</v>
      </c>
      <c r="G6" s="13" t="s">
        <v>93</v>
      </c>
      <c r="H6" s="13" t="s">
        <v>93</v>
      </c>
      <c r="I6" s="13" t="s">
        <v>93</v>
      </c>
      <c r="J6" s="13" t="s">
        <v>93</v>
      </c>
      <c r="K6" s="13" t="s">
        <v>93</v>
      </c>
      <c r="M6" s="13" t="s">
        <v>94</v>
      </c>
      <c r="N6" s="13" t="s">
        <v>94</v>
      </c>
      <c r="O6" s="13" t="s">
        <v>94</v>
      </c>
      <c r="P6" s="13" t="s">
        <v>94</v>
      </c>
      <c r="Q6" s="13" t="s">
        <v>94</v>
      </c>
      <c r="R6" s="13" t="s">
        <v>94</v>
      </c>
      <c r="S6" s="13" t="s">
        <v>94</v>
      </c>
      <c r="T6" s="13" t="s">
        <v>94</v>
      </c>
      <c r="U6" s="13" t="s">
        <v>94</v>
      </c>
    </row>
    <row r="7" spans="1:21" ht="68.25" customHeight="1" x14ac:dyDescent="0.45">
      <c r="A7" s="13" t="s">
        <v>3</v>
      </c>
      <c r="C7" s="16" t="s">
        <v>135</v>
      </c>
      <c r="E7" s="16" t="s">
        <v>136</v>
      </c>
      <c r="G7" s="13" t="s">
        <v>137</v>
      </c>
      <c r="I7" s="13" t="s">
        <v>69</v>
      </c>
      <c r="K7" s="16" t="s">
        <v>138</v>
      </c>
      <c r="M7" s="16" t="s">
        <v>135</v>
      </c>
      <c r="O7" s="16" t="s">
        <v>136</v>
      </c>
      <c r="Q7" s="13" t="s">
        <v>137</v>
      </c>
      <c r="S7" s="13" t="s">
        <v>69</v>
      </c>
      <c r="U7" s="16" t="s">
        <v>138</v>
      </c>
    </row>
    <row r="8" spans="1:21" x14ac:dyDescent="0.45">
      <c r="A8" s="1" t="s">
        <v>40</v>
      </c>
      <c r="C8" s="3">
        <v>0</v>
      </c>
      <c r="E8" s="3">
        <v>43075480</v>
      </c>
      <c r="G8" s="3">
        <v>1000938351</v>
      </c>
      <c r="I8" s="3">
        <v>1044013831</v>
      </c>
      <c r="K8" s="8">
        <v>7.1999999999999998E-3</v>
      </c>
      <c r="M8" s="3">
        <v>9792085848</v>
      </c>
      <c r="O8" s="3">
        <v>9317562158</v>
      </c>
      <c r="Q8" s="3">
        <v>4927227609</v>
      </c>
      <c r="S8" s="3">
        <v>24036875615</v>
      </c>
      <c r="U8" s="8">
        <v>4.8899999999999999E-2</v>
      </c>
    </row>
    <row r="9" spans="1:21" x14ac:dyDescent="0.45">
      <c r="A9" s="1" t="s">
        <v>30</v>
      </c>
      <c r="C9" s="3">
        <v>0</v>
      </c>
      <c r="E9" s="3">
        <v>3640345169</v>
      </c>
      <c r="G9" s="3">
        <v>1688426280</v>
      </c>
      <c r="I9" s="3">
        <v>5328771449</v>
      </c>
      <c r="K9" s="8">
        <v>3.6700000000000003E-2</v>
      </c>
      <c r="M9" s="3">
        <v>0</v>
      </c>
      <c r="O9" s="3">
        <v>6246505697</v>
      </c>
      <c r="Q9" s="3">
        <v>1688426280</v>
      </c>
      <c r="S9" s="3">
        <v>7934931977</v>
      </c>
      <c r="U9" s="8">
        <v>1.61E-2</v>
      </c>
    </row>
    <row r="10" spans="1:21" x14ac:dyDescent="0.45">
      <c r="A10" s="1" t="s">
        <v>55</v>
      </c>
      <c r="C10" s="3">
        <v>0</v>
      </c>
      <c r="E10" s="3">
        <v>-1272384002</v>
      </c>
      <c r="G10" s="3">
        <v>1095443126</v>
      </c>
      <c r="I10" s="3">
        <v>-176940876</v>
      </c>
      <c r="K10" s="8">
        <v>-1.1999999999999999E-3</v>
      </c>
      <c r="M10" s="3">
        <v>0</v>
      </c>
      <c r="O10" s="3">
        <v>5467275009</v>
      </c>
      <c r="Q10" s="3">
        <v>2532912825</v>
      </c>
      <c r="S10" s="3">
        <v>8000187834</v>
      </c>
      <c r="U10" s="8">
        <v>1.6299999999999999E-2</v>
      </c>
    </row>
    <row r="11" spans="1:21" x14ac:dyDescent="0.45">
      <c r="A11" s="1" t="s">
        <v>44</v>
      </c>
      <c r="C11" s="3">
        <v>0</v>
      </c>
      <c r="E11" s="3">
        <v>6173050500</v>
      </c>
      <c r="G11" s="3">
        <v>-783986441</v>
      </c>
      <c r="I11" s="3">
        <v>5389064059</v>
      </c>
      <c r="K11" s="8">
        <v>3.7199999999999997E-2</v>
      </c>
      <c r="M11" s="3">
        <v>0</v>
      </c>
      <c r="O11" s="3">
        <v>0</v>
      </c>
      <c r="Q11" s="3">
        <v>-7662812408</v>
      </c>
      <c r="S11" s="3">
        <v>-7662812408</v>
      </c>
      <c r="U11" s="8">
        <v>-1.5599999999999999E-2</v>
      </c>
    </row>
    <row r="12" spans="1:21" x14ac:dyDescent="0.45">
      <c r="A12" s="1" t="s">
        <v>41</v>
      </c>
      <c r="C12" s="3">
        <v>0</v>
      </c>
      <c r="E12" s="3">
        <v>2314722803</v>
      </c>
      <c r="G12" s="3">
        <v>-328571329</v>
      </c>
      <c r="I12" s="3">
        <v>1986151474</v>
      </c>
      <c r="K12" s="8">
        <v>1.37E-2</v>
      </c>
      <c r="M12" s="3">
        <v>425869695</v>
      </c>
      <c r="O12" s="3">
        <v>735063998</v>
      </c>
      <c r="Q12" s="3">
        <v>730743854</v>
      </c>
      <c r="S12" s="3">
        <v>1891677547</v>
      </c>
      <c r="U12" s="8">
        <v>3.8E-3</v>
      </c>
    </row>
    <row r="13" spans="1:21" x14ac:dyDescent="0.45">
      <c r="A13" s="1" t="s">
        <v>34</v>
      </c>
      <c r="C13" s="3">
        <v>0</v>
      </c>
      <c r="E13" s="3">
        <v>1251588472</v>
      </c>
      <c r="G13" s="3">
        <v>617002144</v>
      </c>
      <c r="I13" s="3">
        <v>1868590616</v>
      </c>
      <c r="K13" s="8">
        <v>1.29E-2</v>
      </c>
      <c r="M13" s="3">
        <v>0</v>
      </c>
      <c r="O13" s="3">
        <v>3523907249</v>
      </c>
      <c r="Q13" s="3">
        <v>668509713</v>
      </c>
      <c r="S13" s="3">
        <v>4192416962</v>
      </c>
      <c r="U13" s="8">
        <v>8.5000000000000006E-3</v>
      </c>
    </row>
    <row r="14" spans="1:21" x14ac:dyDescent="0.45">
      <c r="A14" s="1" t="s">
        <v>50</v>
      </c>
      <c r="C14" s="3">
        <v>0</v>
      </c>
      <c r="E14" s="3">
        <v>211335020</v>
      </c>
      <c r="G14" s="3">
        <v>2257416803</v>
      </c>
      <c r="I14" s="3">
        <v>2468751823</v>
      </c>
      <c r="K14" s="8">
        <v>1.7000000000000001E-2</v>
      </c>
      <c r="M14" s="3">
        <v>0</v>
      </c>
      <c r="O14" s="3">
        <v>4479885232</v>
      </c>
      <c r="Q14" s="3">
        <v>3981934193</v>
      </c>
      <c r="S14" s="3">
        <v>8461819425</v>
      </c>
      <c r="U14" s="8">
        <v>1.72E-2</v>
      </c>
    </row>
    <row r="15" spans="1:21" x14ac:dyDescent="0.45">
      <c r="A15" s="1" t="s">
        <v>21</v>
      </c>
      <c r="C15" s="3">
        <v>0</v>
      </c>
      <c r="E15" s="3">
        <v>7399855642</v>
      </c>
      <c r="G15" s="3">
        <v>42622506201</v>
      </c>
      <c r="I15" s="3">
        <v>50022361843</v>
      </c>
      <c r="K15" s="8">
        <v>0.3448</v>
      </c>
      <c r="M15" s="3">
        <v>0</v>
      </c>
      <c r="O15" s="3">
        <v>66375216970</v>
      </c>
      <c r="Q15" s="3">
        <v>42622506201</v>
      </c>
      <c r="S15" s="3">
        <v>108997723171</v>
      </c>
      <c r="U15" s="8">
        <v>0.2218</v>
      </c>
    </row>
    <row r="16" spans="1:21" x14ac:dyDescent="0.45">
      <c r="A16" s="1" t="s">
        <v>57</v>
      </c>
      <c r="C16" s="3">
        <v>0</v>
      </c>
      <c r="E16" s="3">
        <v>-5402599329</v>
      </c>
      <c r="G16" s="3">
        <v>-1375018299</v>
      </c>
      <c r="I16" s="3">
        <v>-6777617628</v>
      </c>
      <c r="K16" s="8">
        <v>-4.6699999999999998E-2</v>
      </c>
      <c r="M16" s="3">
        <v>0</v>
      </c>
      <c r="O16" s="3">
        <v>-5402599329</v>
      </c>
      <c r="Q16" s="3">
        <v>-1375018299</v>
      </c>
      <c r="S16" s="3">
        <v>-6777617628</v>
      </c>
      <c r="U16" s="8">
        <v>-1.38E-2</v>
      </c>
    </row>
    <row r="17" spans="1:21" x14ac:dyDescent="0.45">
      <c r="A17" s="1" t="s">
        <v>61</v>
      </c>
      <c r="C17" s="3">
        <v>0</v>
      </c>
      <c r="E17" s="3">
        <v>0</v>
      </c>
      <c r="G17" s="3">
        <v>10364897758</v>
      </c>
      <c r="I17" s="3">
        <v>10364897758</v>
      </c>
      <c r="K17" s="8">
        <v>7.1499999999999994E-2</v>
      </c>
      <c r="M17" s="3">
        <v>0</v>
      </c>
      <c r="O17" s="3">
        <v>0</v>
      </c>
      <c r="Q17" s="3">
        <v>10364897758</v>
      </c>
      <c r="S17" s="3">
        <v>10364897758</v>
      </c>
      <c r="U17" s="8">
        <v>2.1100000000000001E-2</v>
      </c>
    </row>
    <row r="18" spans="1:21" x14ac:dyDescent="0.45">
      <c r="A18" s="1" t="s">
        <v>20</v>
      </c>
      <c r="C18" s="3">
        <v>0</v>
      </c>
      <c r="E18" s="3">
        <v>7527101425</v>
      </c>
      <c r="G18" s="3">
        <v>202687933</v>
      </c>
      <c r="I18" s="3">
        <v>7729789358</v>
      </c>
      <c r="K18" s="8">
        <v>5.33E-2</v>
      </c>
      <c r="M18" s="3">
        <v>0</v>
      </c>
      <c r="O18" s="3">
        <v>10001913255</v>
      </c>
      <c r="Q18" s="3">
        <v>202687933</v>
      </c>
      <c r="S18" s="3">
        <v>10204601188</v>
      </c>
      <c r="U18" s="8">
        <v>2.0799999999999999E-2</v>
      </c>
    </row>
    <row r="19" spans="1:21" x14ac:dyDescent="0.45">
      <c r="A19" s="1" t="s">
        <v>37</v>
      </c>
      <c r="C19" s="3">
        <v>0</v>
      </c>
      <c r="E19" s="3">
        <v>-279563812</v>
      </c>
      <c r="G19" s="3">
        <v>1799784569</v>
      </c>
      <c r="I19" s="3">
        <v>1520220757</v>
      </c>
      <c r="K19" s="8">
        <v>1.0500000000000001E-2</v>
      </c>
      <c r="M19" s="3">
        <v>4230034112</v>
      </c>
      <c r="O19" s="3">
        <v>4024586556</v>
      </c>
      <c r="Q19" s="3">
        <v>121977867</v>
      </c>
      <c r="S19" s="3">
        <v>8376598535</v>
      </c>
      <c r="U19" s="8">
        <v>1.7000000000000001E-2</v>
      </c>
    </row>
    <row r="20" spans="1:21" x14ac:dyDescent="0.45">
      <c r="A20" s="1" t="s">
        <v>36</v>
      </c>
      <c r="C20" s="3">
        <v>0</v>
      </c>
      <c r="E20" s="3">
        <v>2314941855</v>
      </c>
      <c r="G20" s="3">
        <v>1503354909</v>
      </c>
      <c r="I20" s="3">
        <v>3818296764</v>
      </c>
      <c r="K20" s="8">
        <v>2.63E-2</v>
      </c>
      <c r="M20" s="3">
        <v>0</v>
      </c>
      <c r="O20" s="3">
        <v>16249890566</v>
      </c>
      <c r="Q20" s="3">
        <v>1503354909</v>
      </c>
      <c r="S20" s="3">
        <v>17753245475</v>
      </c>
      <c r="U20" s="8">
        <v>3.61E-2</v>
      </c>
    </row>
    <row r="21" spans="1:21" x14ac:dyDescent="0.45">
      <c r="A21" s="1" t="s">
        <v>39</v>
      </c>
      <c r="C21" s="3">
        <v>0</v>
      </c>
      <c r="E21" s="3">
        <v>4544339876</v>
      </c>
      <c r="G21" s="3">
        <v>-1158848674</v>
      </c>
      <c r="I21" s="3">
        <v>3385491202</v>
      </c>
      <c r="K21" s="8">
        <v>2.3300000000000001E-2</v>
      </c>
      <c r="M21" s="3">
        <v>18914000000</v>
      </c>
      <c r="O21" s="3">
        <v>955819376</v>
      </c>
      <c r="Q21" s="3">
        <v>-1586948848</v>
      </c>
      <c r="S21" s="3">
        <v>18282870528</v>
      </c>
      <c r="U21" s="8">
        <v>3.7199999999999997E-2</v>
      </c>
    </row>
    <row r="22" spans="1:21" x14ac:dyDescent="0.45">
      <c r="A22" s="1" t="s">
        <v>23</v>
      </c>
      <c r="C22" s="3">
        <v>0</v>
      </c>
      <c r="E22" s="3">
        <v>-4316452809</v>
      </c>
      <c r="G22" s="3">
        <v>3509963896</v>
      </c>
      <c r="I22" s="3">
        <v>-806488913</v>
      </c>
      <c r="K22" s="8">
        <v>-5.5999999999999999E-3</v>
      </c>
      <c r="M22" s="3">
        <v>0</v>
      </c>
      <c r="O22" s="3">
        <v>5391430441</v>
      </c>
      <c r="Q22" s="3">
        <v>7053887494</v>
      </c>
      <c r="S22" s="3">
        <v>12445317935</v>
      </c>
      <c r="U22" s="8">
        <v>2.53E-2</v>
      </c>
    </row>
    <row r="23" spans="1:21" x14ac:dyDescent="0.45">
      <c r="A23" s="1" t="s">
        <v>22</v>
      </c>
      <c r="C23" s="3">
        <v>0</v>
      </c>
      <c r="E23" s="3">
        <v>-8322223481</v>
      </c>
      <c r="G23" s="3">
        <v>1123838174</v>
      </c>
      <c r="I23" s="3">
        <v>-7198385307</v>
      </c>
      <c r="K23" s="8">
        <v>-4.9599999999999998E-2</v>
      </c>
      <c r="M23" s="3">
        <v>7285000000</v>
      </c>
      <c r="O23" s="3">
        <v>6814888276</v>
      </c>
      <c r="Q23" s="3">
        <v>1394148193</v>
      </c>
      <c r="S23" s="3">
        <v>15494036469</v>
      </c>
      <c r="U23" s="8">
        <v>3.15E-2</v>
      </c>
    </row>
    <row r="24" spans="1:21" x14ac:dyDescent="0.45">
      <c r="A24" s="1" t="s">
        <v>32</v>
      </c>
      <c r="C24" s="3">
        <v>0</v>
      </c>
      <c r="E24" s="3">
        <v>1516762047</v>
      </c>
      <c r="G24" s="3">
        <v>4178774409</v>
      </c>
      <c r="I24" s="3">
        <v>5695536456</v>
      </c>
      <c r="K24" s="8">
        <v>3.9300000000000002E-2</v>
      </c>
      <c r="M24" s="3">
        <v>0</v>
      </c>
      <c r="O24" s="3">
        <v>0</v>
      </c>
      <c r="Q24" s="3">
        <v>4178774409</v>
      </c>
      <c r="S24" s="3">
        <v>4178774409</v>
      </c>
      <c r="U24" s="8">
        <v>8.5000000000000006E-3</v>
      </c>
    </row>
    <row r="25" spans="1:21" x14ac:dyDescent="0.45">
      <c r="A25" s="1" t="s">
        <v>42</v>
      </c>
      <c r="C25" s="3">
        <v>0</v>
      </c>
      <c r="E25" s="3">
        <v>3605333566</v>
      </c>
      <c r="G25" s="3">
        <v>716309550</v>
      </c>
      <c r="I25" s="3">
        <v>4321643116</v>
      </c>
      <c r="K25" s="8">
        <v>2.98E-2</v>
      </c>
      <c r="M25" s="3">
        <v>0</v>
      </c>
      <c r="O25" s="3">
        <v>23205502082</v>
      </c>
      <c r="Q25" s="3">
        <v>1797608191</v>
      </c>
      <c r="S25" s="3">
        <v>25003110273</v>
      </c>
      <c r="U25" s="8">
        <v>5.0900000000000001E-2</v>
      </c>
    </row>
    <row r="26" spans="1:21" x14ac:dyDescent="0.45">
      <c r="A26" s="1" t="s">
        <v>35</v>
      </c>
      <c r="C26" s="3">
        <v>0</v>
      </c>
      <c r="E26" s="3">
        <v>5049773998</v>
      </c>
      <c r="G26" s="3">
        <v>517383157</v>
      </c>
      <c r="I26" s="3">
        <v>5567157155</v>
      </c>
      <c r="K26" s="8">
        <v>3.8399999999999997E-2</v>
      </c>
      <c r="M26" s="3">
        <v>0</v>
      </c>
      <c r="O26" s="3">
        <v>10059785998</v>
      </c>
      <c r="Q26" s="3">
        <v>517383157</v>
      </c>
      <c r="S26" s="3">
        <v>10577169155</v>
      </c>
      <c r="U26" s="8">
        <v>2.1499999999999998E-2</v>
      </c>
    </row>
    <row r="27" spans="1:21" x14ac:dyDescent="0.45">
      <c r="A27" s="1" t="s">
        <v>59</v>
      </c>
      <c r="C27" s="3">
        <v>0</v>
      </c>
      <c r="E27" s="3">
        <v>0</v>
      </c>
      <c r="G27" s="3">
        <v>-222867268</v>
      </c>
      <c r="I27" s="3">
        <v>-222867268</v>
      </c>
      <c r="K27" s="8">
        <v>-1.5E-3</v>
      </c>
      <c r="M27" s="3">
        <v>0</v>
      </c>
      <c r="O27" s="3">
        <v>0</v>
      </c>
      <c r="Q27" s="3">
        <v>-222867268</v>
      </c>
      <c r="S27" s="3">
        <v>-222867268</v>
      </c>
      <c r="U27" s="8">
        <v>-5.0000000000000001E-4</v>
      </c>
    </row>
    <row r="28" spans="1:21" x14ac:dyDescent="0.45">
      <c r="A28" s="1" t="s">
        <v>54</v>
      </c>
      <c r="C28" s="3">
        <v>0</v>
      </c>
      <c r="E28" s="3">
        <v>7742216662</v>
      </c>
      <c r="G28" s="3">
        <v>1000307711</v>
      </c>
      <c r="I28" s="3">
        <v>8742524373</v>
      </c>
      <c r="K28" s="8">
        <v>6.0299999999999999E-2</v>
      </c>
      <c r="M28" s="3">
        <v>0</v>
      </c>
      <c r="O28" s="3">
        <v>27200641767</v>
      </c>
      <c r="Q28" s="3">
        <v>1000307711</v>
      </c>
      <c r="S28" s="3">
        <v>28200949478</v>
      </c>
      <c r="U28" s="8">
        <v>5.74E-2</v>
      </c>
    </row>
    <row r="29" spans="1:21" x14ac:dyDescent="0.45">
      <c r="A29" s="1" t="s">
        <v>16</v>
      </c>
      <c r="C29" s="3">
        <v>0</v>
      </c>
      <c r="E29" s="3">
        <v>-3732617360</v>
      </c>
      <c r="G29" s="3">
        <v>215224667</v>
      </c>
      <c r="I29" s="3">
        <v>-3517392693</v>
      </c>
      <c r="K29" s="8">
        <v>-2.4199999999999999E-2</v>
      </c>
      <c r="M29" s="3">
        <v>0</v>
      </c>
      <c r="O29" s="3">
        <v>4255215510</v>
      </c>
      <c r="Q29" s="3">
        <v>215224667</v>
      </c>
      <c r="S29" s="3">
        <v>4470440177</v>
      </c>
      <c r="U29" s="8">
        <v>9.1000000000000004E-3</v>
      </c>
    </row>
    <row r="30" spans="1:21" x14ac:dyDescent="0.45">
      <c r="A30" s="1" t="s">
        <v>28</v>
      </c>
      <c r="C30" s="3">
        <v>0</v>
      </c>
      <c r="E30" s="3">
        <v>-2121612564</v>
      </c>
      <c r="G30" s="3">
        <v>1057266309</v>
      </c>
      <c r="I30" s="3">
        <v>-1064346255</v>
      </c>
      <c r="K30" s="8">
        <v>-7.3000000000000001E-3</v>
      </c>
      <c r="M30" s="3">
        <v>134134849</v>
      </c>
      <c r="O30" s="3">
        <v>0</v>
      </c>
      <c r="Q30" s="3">
        <v>1057266309</v>
      </c>
      <c r="S30" s="3">
        <v>1191401158</v>
      </c>
      <c r="U30" s="8">
        <v>2.3999999999999998E-3</v>
      </c>
    </row>
    <row r="31" spans="1:21" x14ac:dyDescent="0.45">
      <c r="A31" s="1" t="s">
        <v>120</v>
      </c>
      <c r="C31" s="3">
        <v>0</v>
      </c>
      <c r="E31" s="3">
        <v>0</v>
      </c>
      <c r="G31" s="3">
        <v>0</v>
      </c>
      <c r="I31" s="3">
        <v>0</v>
      </c>
      <c r="K31" s="8">
        <v>0</v>
      </c>
      <c r="M31" s="3">
        <v>0</v>
      </c>
      <c r="O31" s="3">
        <v>0</v>
      </c>
      <c r="Q31" s="3">
        <v>-1649905331</v>
      </c>
      <c r="S31" s="3">
        <v>-1649905331</v>
      </c>
      <c r="U31" s="8">
        <v>-3.3999999999999998E-3</v>
      </c>
    </row>
    <row r="32" spans="1:21" x14ac:dyDescent="0.45">
      <c r="A32" s="1" t="s">
        <v>121</v>
      </c>
      <c r="C32" s="3">
        <v>0</v>
      </c>
      <c r="E32" s="3">
        <v>0</v>
      </c>
      <c r="G32" s="3">
        <v>0</v>
      </c>
      <c r="I32" s="3">
        <v>0</v>
      </c>
      <c r="K32" s="8">
        <v>0</v>
      </c>
      <c r="M32" s="3">
        <v>0</v>
      </c>
      <c r="O32" s="3">
        <v>0</v>
      </c>
      <c r="Q32" s="3">
        <v>7888705</v>
      </c>
      <c r="S32" s="3">
        <v>7888705</v>
      </c>
      <c r="U32" s="8">
        <v>0</v>
      </c>
    </row>
    <row r="33" spans="1:21" x14ac:dyDescent="0.45">
      <c r="A33" s="1" t="s">
        <v>46</v>
      </c>
      <c r="C33" s="3">
        <v>0</v>
      </c>
      <c r="E33" s="3">
        <v>8436461176</v>
      </c>
      <c r="G33" s="3">
        <v>0</v>
      </c>
      <c r="I33" s="3">
        <v>8436461176</v>
      </c>
      <c r="K33" s="8">
        <v>5.8200000000000002E-2</v>
      </c>
      <c r="M33" s="3">
        <v>0</v>
      </c>
      <c r="O33" s="3">
        <v>33594653580</v>
      </c>
      <c r="Q33" s="3">
        <v>1899932786</v>
      </c>
      <c r="S33" s="3">
        <v>35494586366</v>
      </c>
      <c r="U33" s="8">
        <v>7.22E-2</v>
      </c>
    </row>
    <row r="34" spans="1:21" x14ac:dyDescent="0.45">
      <c r="A34" s="1" t="s">
        <v>122</v>
      </c>
      <c r="C34" s="3">
        <v>0</v>
      </c>
      <c r="E34" s="3">
        <v>0</v>
      </c>
      <c r="G34" s="3">
        <v>0</v>
      </c>
      <c r="I34" s="3">
        <v>0</v>
      </c>
      <c r="K34" s="8">
        <v>0</v>
      </c>
      <c r="M34" s="3">
        <v>0</v>
      </c>
      <c r="O34" s="3">
        <v>0</v>
      </c>
      <c r="Q34" s="3">
        <v>12418394844</v>
      </c>
      <c r="S34" s="3">
        <v>12418394844</v>
      </c>
      <c r="U34" s="8">
        <v>2.53E-2</v>
      </c>
    </row>
    <row r="35" spans="1:21" x14ac:dyDescent="0.45">
      <c r="A35" s="1" t="s">
        <v>123</v>
      </c>
      <c r="C35" s="3">
        <v>0</v>
      </c>
      <c r="E35" s="3">
        <v>0</v>
      </c>
      <c r="G35" s="3">
        <v>0</v>
      </c>
      <c r="I35" s="3">
        <v>0</v>
      </c>
      <c r="K35" s="8">
        <v>0</v>
      </c>
      <c r="M35" s="3">
        <v>0</v>
      </c>
      <c r="O35" s="3">
        <v>0</v>
      </c>
      <c r="Q35" s="3">
        <v>0</v>
      </c>
      <c r="S35" s="3">
        <v>0</v>
      </c>
      <c r="U35" s="8">
        <v>0</v>
      </c>
    </row>
    <row r="36" spans="1:21" x14ac:dyDescent="0.45">
      <c r="A36" s="1" t="s">
        <v>124</v>
      </c>
      <c r="C36" s="3">
        <v>0</v>
      </c>
      <c r="E36" s="3">
        <v>0</v>
      </c>
      <c r="G36" s="3">
        <v>0</v>
      </c>
      <c r="I36" s="3">
        <v>0</v>
      </c>
      <c r="K36" s="8">
        <v>0</v>
      </c>
      <c r="M36" s="3">
        <v>0</v>
      </c>
      <c r="O36" s="3">
        <v>0</v>
      </c>
      <c r="Q36" s="3">
        <v>-12203564</v>
      </c>
      <c r="S36" s="3">
        <v>-12203564</v>
      </c>
      <c r="U36" s="8">
        <v>0</v>
      </c>
    </row>
    <row r="37" spans="1:21" x14ac:dyDescent="0.45">
      <c r="A37" s="1" t="s">
        <v>125</v>
      </c>
      <c r="C37" s="3">
        <v>0</v>
      </c>
      <c r="E37" s="3">
        <v>0</v>
      </c>
      <c r="G37" s="3">
        <v>0</v>
      </c>
      <c r="I37" s="3">
        <v>0</v>
      </c>
      <c r="K37" s="8">
        <v>0</v>
      </c>
      <c r="M37" s="3">
        <v>0</v>
      </c>
      <c r="O37" s="3">
        <v>0</v>
      </c>
      <c r="Q37" s="3">
        <v>-7971</v>
      </c>
      <c r="S37" s="3">
        <v>-7971</v>
      </c>
      <c r="U37" s="8">
        <v>0</v>
      </c>
    </row>
    <row r="38" spans="1:21" x14ac:dyDescent="0.45">
      <c r="A38" s="1" t="s">
        <v>126</v>
      </c>
      <c r="C38" s="3">
        <v>0</v>
      </c>
      <c r="E38" s="3">
        <v>0</v>
      </c>
      <c r="G38" s="3">
        <v>0</v>
      </c>
      <c r="I38" s="3">
        <v>0</v>
      </c>
      <c r="K38" s="8">
        <v>0</v>
      </c>
      <c r="M38" s="3">
        <v>0</v>
      </c>
      <c r="O38" s="3">
        <v>0</v>
      </c>
      <c r="Q38" s="3">
        <v>-1393021235</v>
      </c>
      <c r="S38" s="3">
        <v>-1393021235</v>
      </c>
      <c r="U38" s="8">
        <v>-2.8E-3</v>
      </c>
    </row>
    <row r="39" spans="1:21" x14ac:dyDescent="0.45">
      <c r="A39" s="1" t="s">
        <v>127</v>
      </c>
      <c r="C39" s="3">
        <v>0</v>
      </c>
      <c r="E39" s="3">
        <v>0</v>
      </c>
      <c r="G39" s="3">
        <v>0</v>
      </c>
      <c r="I39" s="3">
        <v>0</v>
      </c>
      <c r="K39" s="8">
        <v>0</v>
      </c>
      <c r="M39" s="3">
        <v>0</v>
      </c>
      <c r="O39" s="3">
        <v>0</v>
      </c>
      <c r="Q39" s="3">
        <v>6398131045</v>
      </c>
      <c r="S39" s="3">
        <v>6398131045</v>
      </c>
      <c r="U39" s="8">
        <v>1.2999999999999999E-2</v>
      </c>
    </row>
    <row r="40" spans="1:21" x14ac:dyDescent="0.45">
      <c r="A40" s="1" t="s">
        <v>128</v>
      </c>
      <c r="C40" s="3">
        <v>0</v>
      </c>
      <c r="E40" s="3">
        <v>0</v>
      </c>
      <c r="G40" s="3">
        <v>0</v>
      </c>
      <c r="I40" s="3">
        <v>0</v>
      </c>
      <c r="K40" s="8">
        <v>0</v>
      </c>
      <c r="M40" s="3">
        <v>0</v>
      </c>
      <c r="O40" s="3">
        <v>0</v>
      </c>
      <c r="Q40" s="3">
        <v>-16853845347</v>
      </c>
      <c r="S40" s="3">
        <v>-16853845347</v>
      </c>
      <c r="U40" s="8">
        <v>-3.4299999999999997E-2</v>
      </c>
    </row>
    <row r="41" spans="1:21" x14ac:dyDescent="0.45">
      <c r="A41" s="1" t="s">
        <v>129</v>
      </c>
      <c r="C41" s="3">
        <v>0</v>
      </c>
      <c r="E41" s="3">
        <v>0</v>
      </c>
      <c r="G41" s="3">
        <v>0</v>
      </c>
      <c r="I41" s="3">
        <v>0</v>
      </c>
      <c r="K41" s="8">
        <v>0</v>
      </c>
      <c r="M41" s="3">
        <v>0</v>
      </c>
      <c r="O41" s="3">
        <v>0</v>
      </c>
      <c r="Q41" s="3">
        <v>-6581047140</v>
      </c>
      <c r="S41" s="3">
        <v>-6581047140</v>
      </c>
      <c r="U41" s="8">
        <v>-1.34E-2</v>
      </c>
    </row>
    <row r="42" spans="1:21" x14ac:dyDescent="0.45">
      <c r="A42" s="1" t="s">
        <v>38</v>
      </c>
      <c r="C42" s="3">
        <v>0</v>
      </c>
      <c r="E42" s="3">
        <v>2967636870</v>
      </c>
      <c r="G42" s="3">
        <v>0</v>
      </c>
      <c r="I42" s="3">
        <v>2967636870</v>
      </c>
      <c r="K42" s="8">
        <v>2.0500000000000001E-2</v>
      </c>
      <c r="M42" s="3">
        <v>0</v>
      </c>
      <c r="O42" s="3">
        <v>16755718770</v>
      </c>
      <c r="Q42" s="3">
        <v>5562942510</v>
      </c>
      <c r="S42" s="3">
        <v>22318661280</v>
      </c>
      <c r="U42" s="8">
        <v>4.5400000000000003E-2</v>
      </c>
    </row>
    <row r="43" spans="1:21" x14ac:dyDescent="0.45">
      <c r="A43" s="1" t="s">
        <v>130</v>
      </c>
      <c r="C43" s="3">
        <v>0</v>
      </c>
      <c r="E43" s="3">
        <v>0</v>
      </c>
      <c r="G43" s="3">
        <v>0</v>
      </c>
      <c r="I43" s="3">
        <v>0</v>
      </c>
      <c r="K43" s="8">
        <v>0</v>
      </c>
      <c r="M43" s="3">
        <v>0</v>
      </c>
      <c r="O43" s="3">
        <v>0</v>
      </c>
      <c r="Q43" s="3">
        <v>6900931939</v>
      </c>
      <c r="S43" s="3">
        <v>6900931939</v>
      </c>
      <c r="U43" s="8">
        <v>1.4E-2</v>
      </c>
    </row>
    <row r="44" spans="1:21" x14ac:dyDescent="0.45">
      <c r="A44" s="1" t="s">
        <v>49</v>
      </c>
      <c r="C44" s="3">
        <v>0</v>
      </c>
      <c r="E44" s="3">
        <v>560030344</v>
      </c>
      <c r="G44" s="3">
        <v>0</v>
      </c>
      <c r="I44" s="3">
        <v>560030344</v>
      </c>
      <c r="K44" s="8">
        <v>3.8999999999999998E-3</v>
      </c>
      <c r="M44" s="3">
        <v>8646696170</v>
      </c>
      <c r="O44" s="3">
        <v>-2507961964</v>
      </c>
      <c r="Q44" s="3">
        <v>-866348842</v>
      </c>
      <c r="S44" s="3">
        <v>5272385364</v>
      </c>
      <c r="U44" s="8">
        <v>1.0699999999999999E-2</v>
      </c>
    </row>
    <row r="45" spans="1:21" x14ac:dyDescent="0.45">
      <c r="A45" s="1" t="s">
        <v>43</v>
      </c>
      <c r="C45" s="3">
        <v>0</v>
      </c>
      <c r="E45" s="3">
        <v>637827908</v>
      </c>
      <c r="G45" s="3">
        <v>0</v>
      </c>
      <c r="I45" s="3">
        <v>637827908</v>
      </c>
      <c r="K45" s="8">
        <v>4.4000000000000003E-3</v>
      </c>
      <c r="M45" s="3">
        <v>0</v>
      </c>
      <c r="O45" s="3">
        <v>587989857</v>
      </c>
      <c r="Q45" s="3">
        <v>693005666</v>
      </c>
      <c r="S45" s="3">
        <v>1280995523</v>
      </c>
      <c r="U45" s="8">
        <v>2.5999999999999999E-3</v>
      </c>
    </row>
    <row r="46" spans="1:21" x14ac:dyDescent="0.45">
      <c r="A46" s="1" t="s">
        <v>31</v>
      </c>
      <c r="C46" s="3">
        <v>0</v>
      </c>
      <c r="E46" s="3">
        <v>418246538</v>
      </c>
      <c r="G46" s="3">
        <v>0</v>
      </c>
      <c r="I46" s="3">
        <v>418246538</v>
      </c>
      <c r="K46" s="8">
        <v>2.8999999999999998E-3</v>
      </c>
      <c r="M46" s="3">
        <v>0</v>
      </c>
      <c r="O46" s="3">
        <v>5587013205</v>
      </c>
      <c r="Q46" s="3">
        <v>-1798485142</v>
      </c>
      <c r="S46" s="3">
        <v>3788528063</v>
      </c>
      <c r="U46" s="8">
        <v>7.7000000000000002E-3</v>
      </c>
    </row>
    <row r="47" spans="1:21" x14ac:dyDescent="0.45">
      <c r="A47" s="1" t="s">
        <v>131</v>
      </c>
      <c r="C47" s="3">
        <v>0</v>
      </c>
      <c r="E47" s="3">
        <v>0</v>
      </c>
      <c r="G47" s="3">
        <v>0</v>
      </c>
      <c r="I47" s="3">
        <v>0</v>
      </c>
      <c r="K47" s="8">
        <v>0</v>
      </c>
      <c r="M47" s="3">
        <v>0</v>
      </c>
      <c r="O47" s="3">
        <v>0</v>
      </c>
      <c r="Q47" s="3">
        <v>2556677373</v>
      </c>
      <c r="S47" s="3">
        <v>2556677373</v>
      </c>
      <c r="U47" s="8">
        <v>5.1999999999999998E-3</v>
      </c>
    </row>
    <row r="48" spans="1:21" x14ac:dyDescent="0.45">
      <c r="A48" s="1" t="s">
        <v>132</v>
      </c>
      <c r="C48" s="3">
        <v>0</v>
      </c>
      <c r="E48" s="3">
        <v>0</v>
      </c>
      <c r="G48" s="3">
        <v>0</v>
      </c>
      <c r="I48" s="3">
        <v>0</v>
      </c>
      <c r="K48" s="8">
        <v>0</v>
      </c>
      <c r="M48" s="3">
        <v>0</v>
      </c>
      <c r="O48" s="3">
        <v>0</v>
      </c>
      <c r="Q48" s="3">
        <v>425196000</v>
      </c>
      <c r="S48" s="3">
        <v>425196000</v>
      </c>
      <c r="U48" s="8">
        <v>8.9999999999999998E-4</v>
      </c>
    </row>
    <row r="49" spans="1:21" x14ac:dyDescent="0.45">
      <c r="A49" s="1" t="s">
        <v>133</v>
      </c>
      <c r="C49" s="3">
        <v>0</v>
      </c>
      <c r="E49" s="3">
        <v>0</v>
      </c>
      <c r="G49" s="3">
        <v>0</v>
      </c>
      <c r="I49" s="3">
        <v>0</v>
      </c>
      <c r="K49" s="8">
        <v>0</v>
      </c>
      <c r="M49" s="3">
        <v>0</v>
      </c>
      <c r="O49" s="3">
        <v>0</v>
      </c>
      <c r="Q49" s="3">
        <v>6623585759</v>
      </c>
      <c r="S49" s="3">
        <v>6623585759</v>
      </c>
      <c r="U49" s="8">
        <v>1.35E-2</v>
      </c>
    </row>
    <row r="50" spans="1:21" x14ac:dyDescent="0.45">
      <c r="A50" s="1" t="s">
        <v>134</v>
      </c>
      <c r="C50" s="3">
        <v>0</v>
      </c>
      <c r="E50" s="3">
        <v>0</v>
      </c>
      <c r="G50" s="3">
        <v>0</v>
      </c>
      <c r="I50" s="3">
        <v>0</v>
      </c>
      <c r="K50" s="8">
        <v>0</v>
      </c>
      <c r="M50" s="3">
        <v>0</v>
      </c>
      <c r="O50" s="3">
        <v>0</v>
      </c>
      <c r="Q50" s="3">
        <v>6214800704</v>
      </c>
      <c r="S50" s="3">
        <v>6214800704</v>
      </c>
      <c r="U50" s="8">
        <v>1.26E-2</v>
      </c>
    </row>
    <row r="51" spans="1:21" x14ac:dyDescent="0.45">
      <c r="A51" s="1" t="s">
        <v>15</v>
      </c>
      <c r="C51" s="3">
        <v>0</v>
      </c>
      <c r="E51" s="3">
        <v>14815112449</v>
      </c>
      <c r="G51" s="3">
        <v>0</v>
      </c>
      <c r="I51" s="3">
        <v>14815112449</v>
      </c>
      <c r="K51" s="8">
        <v>0.1021</v>
      </c>
      <c r="M51" s="3">
        <v>0</v>
      </c>
      <c r="O51" s="3">
        <v>32416870800</v>
      </c>
      <c r="Q51" s="3">
        <v>1534450783</v>
      </c>
      <c r="S51" s="3">
        <v>33951321583</v>
      </c>
      <c r="U51" s="8">
        <v>6.9099999999999995E-2</v>
      </c>
    </row>
    <row r="52" spans="1:21" x14ac:dyDescent="0.45">
      <c r="A52" s="1" t="s">
        <v>56</v>
      </c>
      <c r="C52" s="3">
        <v>0</v>
      </c>
      <c r="E52" s="3">
        <v>1957080153</v>
      </c>
      <c r="G52" s="3">
        <v>0</v>
      </c>
      <c r="I52" s="3">
        <v>1957080153</v>
      </c>
      <c r="K52" s="8">
        <v>1.35E-2</v>
      </c>
      <c r="M52" s="3">
        <v>1820912180</v>
      </c>
      <c r="O52" s="3">
        <v>-6521210450</v>
      </c>
      <c r="Q52" s="3">
        <v>0</v>
      </c>
      <c r="S52" s="3">
        <v>-4700298270</v>
      </c>
      <c r="U52" s="8">
        <v>-9.5999999999999992E-3</v>
      </c>
    </row>
    <row r="53" spans="1:21" x14ac:dyDescent="0.45">
      <c r="A53" s="1" t="s">
        <v>17</v>
      </c>
      <c r="C53" s="3">
        <v>587525151</v>
      </c>
      <c r="E53" s="3">
        <v>-1053693000</v>
      </c>
      <c r="G53" s="3">
        <v>0</v>
      </c>
      <c r="I53" s="3">
        <v>-466167849</v>
      </c>
      <c r="K53" s="8">
        <v>-3.2000000000000002E-3</v>
      </c>
      <c r="M53" s="3">
        <v>587525151</v>
      </c>
      <c r="O53" s="3">
        <v>-251835767</v>
      </c>
      <c r="Q53" s="3">
        <v>0</v>
      </c>
      <c r="S53" s="3">
        <v>335689384</v>
      </c>
      <c r="U53" s="8">
        <v>6.9999999999999999E-4</v>
      </c>
    </row>
    <row r="54" spans="1:21" x14ac:dyDescent="0.45">
      <c r="A54" s="1" t="s">
        <v>26</v>
      </c>
      <c r="C54" s="3">
        <v>1591213950</v>
      </c>
      <c r="E54" s="3">
        <v>-1272384000</v>
      </c>
      <c r="G54" s="3">
        <v>0</v>
      </c>
      <c r="I54" s="3">
        <v>318829950</v>
      </c>
      <c r="K54" s="8">
        <v>2.2000000000000001E-3</v>
      </c>
      <c r="M54" s="3">
        <f>1591213950+2676</f>
        <v>1591216626</v>
      </c>
      <c r="O54" s="3">
        <v>-510496687</v>
      </c>
      <c r="Q54" s="3">
        <v>0</v>
      </c>
      <c r="S54" s="3">
        <v>1080717263</v>
      </c>
      <c r="U54" s="8">
        <v>2.2000000000000001E-3</v>
      </c>
    </row>
    <row r="55" spans="1:21" x14ac:dyDescent="0.45">
      <c r="A55" s="1" t="s">
        <v>51</v>
      </c>
      <c r="C55" s="3">
        <v>0</v>
      </c>
      <c r="E55" s="3">
        <v>3527420223</v>
      </c>
      <c r="G55" s="3">
        <v>0</v>
      </c>
      <c r="I55" s="3">
        <v>3527420223</v>
      </c>
      <c r="K55" s="8">
        <v>2.4299999999999999E-2</v>
      </c>
      <c r="M55" s="3">
        <v>0</v>
      </c>
      <c r="O55" s="3">
        <v>4924418331</v>
      </c>
      <c r="Q55" s="3">
        <v>0</v>
      </c>
      <c r="S55" s="3">
        <v>4924418331</v>
      </c>
      <c r="U55" s="8">
        <v>0.01</v>
      </c>
    </row>
    <row r="56" spans="1:21" x14ac:dyDescent="0.45">
      <c r="A56" s="1" t="s">
        <v>47</v>
      </c>
      <c r="C56" s="3">
        <v>0</v>
      </c>
      <c r="E56" s="3">
        <v>-536389380</v>
      </c>
      <c r="G56" s="3">
        <v>0</v>
      </c>
      <c r="I56" s="3">
        <v>-536389380</v>
      </c>
      <c r="K56" s="8">
        <v>-3.7000000000000002E-3</v>
      </c>
      <c r="M56" s="3">
        <v>0</v>
      </c>
      <c r="O56" s="3">
        <v>113321700</v>
      </c>
      <c r="Q56" s="3">
        <v>0</v>
      </c>
      <c r="S56" s="3">
        <v>113321700</v>
      </c>
      <c r="U56" s="8">
        <v>2.0000000000000001E-4</v>
      </c>
    </row>
    <row r="57" spans="1:21" x14ac:dyDescent="0.45">
      <c r="A57" s="1" t="s">
        <v>27</v>
      </c>
      <c r="C57" s="3">
        <v>0</v>
      </c>
      <c r="E57" s="3">
        <v>1932433200</v>
      </c>
      <c r="G57" s="3">
        <v>0</v>
      </c>
      <c r="I57" s="3">
        <v>1932433200</v>
      </c>
      <c r="K57" s="8">
        <v>1.3299999999999999E-2</v>
      </c>
      <c r="M57" s="3">
        <v>0</v>
      </c>
      <c r="O57" s="3">
        <v>9777306812</v>
      </c>
      <c r="Q57" s="3">
        <v>0</v>
      </c>
      <c r="S57" s="3">
        <v>9777306812</v>
      </c>
      <c r="U57" s="8">
        <v>1.9900000000000001E-2</v>
      </c>
    </row>
    <row r="58" spans="1:21" x14ac:dyDescent="0.45">
      <c r="A58" s="1" t="s">
        <v>58</v>
      </c>
      <c r="C58" s="3">
        <v>0</v>
      </c>
      <c r="E58" s="3">
        <v>-654858481</v>
      </c>
      <c r="G58" s="3">
        <v>0</v>
      </c>
      <c r="I58" s="3">
        <v>-654858481</v>
      </c>
      <c r="K58" s="8">
        <v>-4.4999999999999997E-3</v>
      </c>
      <c r="M58" s="3">
        <v>0</v>
      </c>
      <c r="O58" s="3">
        <v>-654858481</v>
      </c>
      <c r="Q58" s="3">
        <v>0</v>
      </c>
      <c r="S58" s="3">
        <v>-654858481</v>
      </c>
      <c r="U58" s="8">
        <v>-1.2999999999999999E-3</v>
      </c>
    </row>
    <row r="59" spans="1:21" x14ac:dyDescent="0.45">
      <c r="A59" s="1" t="s">
        <v>25</v>
      </c>
      <c r="C59" s="3">
        <v>0</v>
      </c>
      <c r="E59" s="3">
        <v>20018577</v>
      </c>
      <c r="G59" s="3">
        <v>0</v>
      </c>
      <c r="I59" s="3">
        <v>20018577</v>
      </c>
      <c r="K59" s="8">
        <v>1E-4</v>
      </c>
      <c r="M59" s="3">
        <v>0</v>
      </c>
      <c r="O59" s="3">
        <v>1461356086</v>
      </c>
      <c r="Q59" s="3">
        <v>0</v>
      </c>
      <c r="S59" s="3">
        <v>1461356086</v>
      </c>
      <c r="U59" s="8">
        <v>3.0000000000000001E-3</v>
      </c>
    </row>
    <row r="60" spans="1:21" x14ac:dyDescent="0.45">
      <c r="A60" s="1" t="s">
        <v>45</v>
      </c>
      <c r="C60" s="3">
        <v>0</v>
      </c>
      <c r="E60" s="3">
        <v>6888766500</v>
      </c>
      <c r="G60" s="3">
        <v>0</v>
      </c>
      <c r="I60" s="3">
        <v>6888766500</v>
      </c>
      <c r="K60" s="8">
        <v>4.7500000000000001E-2</v>
      </c>
      <c r="M60" s="3">
        <v>0</v>
      </c>
      <c r="O60" s="3">
        <v>15417212158</v>
      </c>
      <c r="Q60" s="3">
        <v>0</v>
      </c>
      <c r="S60" s="3">
        <v>15417212158</v>
      </c>
      <c r="U60" s="8">
        <v>3.1399999999999997E-2</v>
      </c>
    </row>
    <row r="61" spans="1:21" x14ac:dyDescent="0.45">
      <c r="A61" s="1" t="s">
        <v>53</v>
      </c>
      <c r="C61" s="3">
        <v>0</v>
      </c>
      <c r="E61" s="3">
        <v>3121317000</v>
      </c>
      <c r="G61" s="3">
        <v>0</v>
      </c>
      <c r="I61" s="3">
        <v>3121317000</v>
      </c>
      <c r="K61" s="8">
        <v>2.1499999999999998E-2</v>
      </c>
      <c r="M61" s="3">
        <v>0</v>
      </c>
      <c r="O61" s="3">
        <v>7952400000</v>
      </c>
      <c r="Q61" s="3">
        <v>0</v>
      </c>
      <c r="S61" s="3">
        <v>7952400000</v>
      </c>
      <c r="U61" s="8">
        <v>1.6199999999999999E-2</v>
      </c>
    </row>
    <row r="62" spans="1:21" x14ac:dyDescent="0.45">
      <c r="A62" s="1" t="s">
        <v>52</v>
      </c>
      <c r="C62" s="3">
        <v>0</v>
      </c>
      <c r="E62" s="3">
        <v>155071800</v>
      </c>
      <c r="G62" s="3">
        <v>0</v>
      </c>
      <c r="I62" s="3">
        <v>155071800</v>
      </c>
      <c r="K62" s="8">
        <v>1.1000000000000001E-3</v>
      </c>
      <c r="M62" s="3">
        <v>0</v>
      </c>
      <c r="O62" s="3">
        <v>3566651400</v>
      </c>
      <c r="Q62" s="3">
        <v>0</v>
      </c>
      <c r="S62" s="3">
        <v>3566651400</v>
      </c>
      <c r="U62" s="8">
        <v>7.3000000000000001E-3</v>
      </c>
    </row>
    <row r="63" spans="1:21" x14ac:dyDescent="0.45">
      <c r="A63" s="1" t="s">
        <v>29</v>
      </c>
      <c r="C63" s="3">
        <v>0</v>
      </c>
      <c r="E63" s="3">
        <v>3976200000</v>
      </c>
      <c r="G63" s="3">
        <v>0</v>
      </c>
      <c r="I63" s="3">
        <v>3976200000</v>
      </c>
      <c r="K63" s="8">
        <v>2.7400000000000001E-2</v>
      </c>
      <c r="M63" s="3">
        <v>0</v>
      </c>
      <c r="O63" s="3">
        <v>5801422011</v>
      </c>
      <c r="Q63" s="3">
        <v>0</v>
      </c>
      <c r="S63" s="3">
        <v>5801422011</v>
      </c>
      <c r="U63" s="8">
        <v>1.18E-2</v>
      </c>
    </row>
    <row r="64" spans="1:21" x14ac:dyDescent="0.45">
      <c r="A64" s="1" t="s">
        <v>60</v>
      </c>
      <c r="C64" s="3">
        <v>0</v>
      </c>
      <c r="E64" s="3">
        <v>-1313801908</v>
      </c>
      <c r="G64" s="3">
        <v>0</v>
      </c>
      <c r="I64" s="3">
        <v>-1313801908</v>
      </c>
      <c r="K64" s="8">
        <v>-9.1000000000000004E-3</v>
      </c>
      <c r="M64" s="3">
        <v>0</v>
      </c>
      <c r="O64" s="3">
        <v>-1313801908</v>
      </c>
      <c r="Q64" s="3">
        <v>0</v>
      </c>
      <c r="S64" s="3">
        <v>-1313801908</v>
      </c>
      <c r="U64" s="8">
        <v>-2.7000000000000001E-3</v>
      </c>
    </row>
    <row r="65" spans="1:21" x14ac:dyDescent="0.45">
      <c r="A65" s="1" t="s">
        <v>48</v>
      </c>
      <c r="C65" s="3">
        <v>0</v>
      </c>
      <c r="E65" s="3">
        <v>-4263810335</v>
      </c>
      <c r="G65" s="3">
        <v>0</v>
      </c>
      <c r="I65" s="3">
        <v>-4263810335</v>
      </c>
      <c r="K65" s="8">
        <v>-2.9399999999999999E-2</v>
      </c>
      <c r="M65" s="3">
        <v>0</v>
      </c>
      <c r="O65" s="3">
        <v>1678310207</v>
      </c>
      <c r="Q65" s="3">
        <v>0</v>
      </c>
      <c r="S65" s="3">
        <v>1678310207</v>
      </c>
      <c r="U65" s="8">
        <v>3.3999999999999998E-3</v>
      </c>
    </row>
    <row r="66" spans="1:21" x14ac:dyDescent="0.45">
      <c r="A66" s="1" t="s">
        <v>33</v>
      </c>
      <c r="C66" s="3">
        <v>0</v>
      </c>
      <c r="E66" s="3">
        <f>1838495475-3</f>
        <v>1838495472</v>
      </c>
      <c r="G66" s="3">
        <v>0</v>
      </c>
      <c r="I66" s="3">
        <f>1838495475-3</f>
        <v>1838495472</v>
      </c>
      <c r="K66" s="8">
        <v>1.2699999999999999E-2</v>
      </c>
      <c r="M66" s="3">
        <v>0</v>
      </c>
      <c r="O66" s="3">
        <f>6213309525-116</f>
        <v>6213309409</v>
      </c>
      <c r="Q66" s="3">
        <v>0</v>
      </c>
      <c r="S66" s="3">
        <f>6213309525+2560</f>
        <v>6213312085</v>
      </c>
      <c r="U66" s="8">
        <v>1.26E-2</v>
      </c>
    </row>
    <row r="67" spans="1:21" x14ac:dyDescent="0.45">
      <c r="A67" s="1" t="s">
        <v>118</v>
      </c>
      <c r="C67" s="3">
        <v>0</v>
      </c>
      <c r="E67" s="3">
        <v>0</v>
      </c>
      <c r="G67" s="3">
        <v>0</v>
      </c>
      <c r="I67" s="3">
        <v>0</v>
      </c>
      <c r="K67" s="8">
        <v>0</v>
      </c>
      <c r="M67" s="3">
        <v>0</v>
      </c>
      <c r="O67" s="3">
        <v>0</v>
      </c>
      <c r="Q67" s="3">
        <v>0</v>
      </c>
      <c r="S67" s="3">
        <v>0</v>
      </c>
      <c r="U67" s="8">
        <v>0</v>
      </c>
    </row>
    <row r="68" spans="1:21" ht="19.5" thickBot="1" x14ac:dyDescent="0.5">
      <c r="C68" s="10">
        <f>SUM(C8:C67)</f>
        <v>2178739101</v>
      </c>
      <c r="E68" s="10">
        <f>SUM(E8:E67)</f>
        <v>70044170264</v>
      </c>
      <c r="G68" s="10">
        <f>SUM(G8:G67)</f>
        <v>71602233936</v>
      </c>
      <c r="I68" s="10">
        <f>SUM(I8:I67)</f>
        <v>143825143301</v>
      </c>
      <c r="K68" s="8">
        <f>SUM(K8:K67)</f>
        <v>0.99179999999999979</v>
      </c>
      <c r="M68" s="10">
        <f>SUM(M8:M67)</f>
        <v>53427474631</v>
      </c>
      <c r="O68" s="10">
        <f>SUM(O8:O67)</f>
        <v>332990279880</v>
      </c>
      <c r="Q68" s="10">
        <f>SUM(Q8:Q67)</f>
        <v>97793205992</v>
      </c>
      <c r="S68" s="10">
        <f>SUM(S8:S67)</f>
        <v>484210960503</v>
      </c>
      <c r="U68" s="8">
        <f>SUM(U8:U67)</f>
        <v>0.98489999999999989</v>
      </c>
    </row>
    <row r="69" spans="1:21" ht="19.5" thickTop="1" x14ac:dyDescent="0.45">
      <c r="C69" s="3"/>
      <c r="E69" s="3"/>
      <c r="G69" s="3"/>
      <c r="I69" s="3"/>
      <c r="M69" s="3"/>
      <c r="O69" s="3"/>
      <c r="Q69" s="3"/>
      <c r="S69" s="3"/>
    </row>
    <row r="70" spans="1:21" x14ac:dyDescent="0.45">
      <c r="E70" s="3"/>
      <c r="M70" s="3"/>
      <c r="O70" s="3"/>
    </row>
    <row r="71" spans="1:21" x14ac:dyDescent="0.45">
      <c r="S71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3"/>
  <sheetViews>
    <sheetView rightToLeft="1" view="pageBreakPreview" zoomScale="60" zoomScaleNormal="100" workbookViewId="0">
      <selection activeCell="E29" sqref="E29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4" t="s">
        <v>0</v>
      </c>
      <c r="B2" s="14"/>
      <c r="C2" s="14"/>
      <c r="D2" s="14"/>
      <c r="E2" s="14"/>
      <c r="F2" s="14"/>
      <c r="G2" s="14"/>
    </row>
    <row r="3" spans="1:7" ht="30" x14ac:dyDescent="0.45">
      <c r="A3" s="14" t="s">
        <v>91</v>
      </c>
      <c r="B3" s="14"/>
      <c r="C3" s="14"/>
      <c r="D3" s="14"/>
      <c r="E3" s="14"/>
      <c r="F3" s="14"/>
      <c r="G3" s="14"/>
    </row>
    <row r="4" spans="1:7" ht="30" x14ac:dyDescent="0.45">
      <c r="A4" s="14" t="s">
        <v>2</v>
      </c>
      <c r="B4" s="14"/>
      <c r="C4" s="14"/>
      <c r="D4" s="14"/>
      <c r="E4" s="14"/>
      <c r="F4" s="14"/>
      <c r="G4" s="14"/>
    </row>
    <row r="6" spans="1:7" ht="30" x14ac:dyDescent="0.45">
      <c r="A6" s="13" t="s">
        <v>139</v>
      </c>
      <c r="B6" s="13" t="s">
        <v>139</v>
      </c>
      <c r="C6" s="13" t="s">
        <v>139</v>
      </c>
      <c r="E6" s="9" t="s">
        <v>93</v>
      </c>
      <c r="G6" s="9" t="s">
        <v>94</v>
      </c>
    </row>
    <row r="7" spans="1:7" ht="30" x14ac:dyDescent="0.45">
      <c r="A7" s="13" t="s">
        <v>140</v>
      </c>
      <c r="C7" s="13" t="s">
        <v>66</v>
      </c>
      <c r="E7" s="13" t="s">
        <v>141</v>
      </c>
      <c r="G7" s="13" t="s">
        <v>141</v>
      </c>
    </row>
    <row r="8" spans="1:7" x14ac:dyDescent="0.45">
      <c r="A8" s="1" t="s">
        <v>72</v>
      </c>
      <c r="C8" s="5">
        <v>279927370</v>
      </c>
      <c r="E8" s="3">
        <v>0</v>
      </c>
      <c r="G8" s="3">
        <v>429668083</v>
      </c>
    </row>
    <row r="9" spans="1:7" x14ac:dyDescent="0.45">
      <c r="A9" s="1" t="s">
        <v>75</v>
      </c>
      <c r="C9" s="1" t="s">
        <v>76</v>
      </c>
      <c r="E9" s="3">
        <v>3768817</v>
      </c>
      <c r="G9" s="3">
        <v>7863783</v>
      </c>
    </row>
    <row r="10" spans="1:7" x14ac:dyDescent="0.45">
      <c r="A10" s="1" t="s">
        <v>78</v>
      </c>
      <c r="C10" s="1" t="s">
        <v>79</v>
      </c>
      <c r="E10" s="3">
        <v>31058</v>
      </c>
      <c r="G10" s="3">
        <v>148862</v>
      </c>
    </row>
    <row r="11" spans="1:7" x14ac:dyDescent="0.45">
      <c r="A11" s="1" t="s">
        <v>81</v>
      </c>
      <c r="C11" s="1" t="s">
        <v>82</v>
      </c>
      <c r="E11" s="3">
        <v>-7054110</v>
      </c>
      <c r="G11" s="3">
        <v>75532498</v>
      </c>
    </row>
    <row r="12" spans="1:7" ht="19.5" thickBot="1" x14ac:dyDescent="0.5">
      <c r="E12" s="10">
        <f>SUM(E8:E11)</f>
        <v>-3254235</v>
      </c>
      <c r="G12" s="10">
        <f>SUM(G8:G11)</f>
        <v>513213226</v>
      </c>
    </row>
    <row r="13" spans="1:7" ht="19.5" thickTop="1" x14ac:dyDescent="0.45"/>
  </sheetData>
  <mergeCells count="8">
    <mergeCell ref="A4:G4"/>
    <mergeCell ref="A3:G3"/>
    <mergeCell ref="A2:G2"/>
    <mergeCell ref="G7"/>
    <mergeCell ref="A7"/>
    <mergeCell ref="C7"/>
    <mergeCell ref="A6:C6"/>
    <mergeCell ref="E7"/>
  </mergeCells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60" zoomScaleNormal="100" workbookViewId="0">
      <selection activeCell="J24" sqref="J24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4" t="s">
        <v>0</v>
      </c>
      <c r="B2" s="14"/>
      <c r="C2" s="14"/>
      <c r="D2" s="14"/>
      <c r="E2" s="14"/>
    </row>
    <row r="3" spans="1:5" ht="30" x14ac:dyDescent="0.45">
      <c r="A3" s="14" t="s">
        <v>91</v>
      </c>
      <c r="B3" s="14"/>
      <c r="C3" s="14"/>
      <c r="D3" s="14"/>
      <c r="E3" s="14"/>
    </row>
    <row r="4" spans="1:5" ht="30" x14ac:dyDescent="0.45">
      <c r="A4" s="14" t="s">
        <v>2</v>
      </c>
      <c r="B4" s="14"/>
      <c r="C4" s="14"/>
      <c r="D4" s="14"/>
      <c r="E4" s="14"/>
    </row>
    <row r="6" spans="1:5" ht="30" x14ac:dyDescent="0.45">
      <c r="A6" s="12" t="s">
        <v>142</v>
      </c>
      <c r="C6" s="13" t="s">
        <v>93</v>
      </c>
      <c r="E6" s="13" t="s">
        <v>6</v>
      </c>
    </row>
    <row r="7" spans="1:5" ht="30" x14ac:dyDescent="0.45">
      <c r="A7" s="13" t="s">
        <v>142</v>
      </c>
      <c r="C7" s="13" t="s">
        <v>69</v>
      </c>
      <c r="E7" s="13" t="s">
        <v>69</v>
      </c>
    </row>
    <row r="8" spans="1:5" x14ac:dyDescent="0.45">
      <c r="A8" s="1" t="s">
        <v>142</v>
      </c>
      <c r="C8" s="3">
        <v>138753079</v>
      </c>
      <c r="E8" s="3">
        <v>1065161009</v>
      </c>
    </row>
    <row r="9" spans="1:5" x14ac:dyDescent="0.45">
      <c r="A9" s="1" t="s">
        <v>143</v>
      </c>
      <c r="C9" s="3">
        <v>0</v>
      </c>
      <c r="E9" s="3">
        <v>19240</v>
      </c>
    </row>
    <row r="10" spans="1:5" x14ac:dyDescent="0.45">
      <c r="A10" s="1" t="s">
        <v>144</v>
      </c>
      <c r="C10" s="3">
        <v>53370572</v>
      </c>
      <c r="E10" s="3">
        <v>130890958</v>
      </c>
    </row>
    <row r="11" spans="1:5" ht="21.75" thickBot="1" x14ac:dyDescent="0.6">
      <c r="A11" s="2" t="s">
        <v>100</v>
      </c>
      <c r="C11" s="10">
        <f>SUM(C8:C10)</f>
        <v>192123651</v>
      </c>
      <c r="E11" s="10">
        <f>SUM(E8:E10)</f>
        <v>1196071207</v>
      </c>
    </row>
    <row r="12" spans="1:5" ht="19.5" thickTop="1" x14ac:dyDescent="0.4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2022-05-25T06:14:34Z</dcterms:created>
  <dcterms:modified xsi:type="dcterms:W3CDTF">2022-05-29T08:50:41Z</dcterms:modified>
</cp:coreProperties>
</file>