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20E0A838-5E26-467E-8E65-E81C14EFA8B6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4">'درآمد ناشی از تغییر قیمت اوراق'!$A$1:$Q$53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4" l="1"/>
  <c r="C11" i="14"/>
  <c r="E12" i="13"/>
  <c r="G12" i="13"/>
  <c r="S9" i="11"/>
  <c r="S75" i="11" s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8" i="11"/>
  <c r="O74" i="11"/>
  <c r="Q75" i="11"/>
  <c r="I9" i="11"/>
  <c r="I10" i="11"/>
  <c r="I11" i="11"/>
  <c r="I12" i="11"/>
  <c r="I13" i="11"/>
  <c r="I75" i="11" s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8" i="11"/>
  <c r="M61" i="11"/>
  <c r="M75" i="11"/>
  <c r="E74" i="11"/>
  <c r="E75" i="11" s="1"/>
  <c r="U75" i="11"/>
  <c r="K75" i="11"/>
  <c r="G75" i="11"/>
  <c r="O75" i="11"/>
  <c r="C75" i="11"/>
  <c r="C60" i="10"/>
  <c r="E60" i="10"/>
  <c r="G60" i="10"/>
  <c r="I60" i="10"/>
  <c r="K60" i="10"/>
  <c r="M60" i="10"/>
  <c r="O60" i="10"/>
  <c r="Q60" i="10"/>
  <c r="M48" i="9"/>
  <c r="O59" i="9"/>
  <c r="Q48" i="9"/>
  <c r="Q53" i="9" s="1"/>
  <c r="I52" i="9"/>
  <c r="I53" i="9" s="1"/>
  <c r="C53" i="9"/>
  <c r="E53" i="9"/>
  <c r="G53" i="9"/>
  <c r="K53" i="9"/>
  <c r="M53" i="9"/>
  <c r="O53" i="9"/>
  <c r="S22" i="8"/>
  <c r="S23" i="8" s="1"/>
  <c r="O22" i="8"/>
  <c r="O23" i="8" s="1"/>
  <c r="I23" i="8"/>
  <c r="K23" i="8"/>
  <c r="M23" i="8"/>
  <c r="Q23" i="8"/>
  <c r="G12" i="7"/>
  <c r="I12" i="7"/>
  <c r="K12" i="7"/>
  <c r="M12" i="7"/>
  <c r="O12" i="7"/>
  <c r="Q12" i="7"/>
  <c r="S15" i="6"/>
  <c r="K15" i="6"/>
  <c r="M15" i="6"/>
  <c r="O15" i="6"/>
  <c r="Q15" i="6"/>
  <c r="G50" i="1"/>
  <c r="G57" i="1" s="1"/>
  <c r="E50" i="1"/>
  <c r="E57" i="1" s="1"/>
  <c r="W56" i="1"/>
  <c r="W57" i="1" s="1"/>
  <c r="U56" i="1"/>
  <c r="U57" i="1"/>
  <c r="C57" i="1"/>
  <c r="I57" i="1"/>
  <c r="K57" i="1"/>
  <c r="M57" i="1"/>
  <c r="O57" i="1"/>
  <c r="Q57" i="1"/>
</calcChain>
</file>

<file path=xl/sharedStrings.xml><?xml version="1.0" encoding="utf-8"?>
<sst xmlns="http://schemas.openxmlformats.org/spreadsheetml/2006/main" count="540" uniqueCount="160">
  <si>
    <t>صندوق سرمایه‌گذاری سهام بزرگ کاردان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</si>
  <si>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</si>
  <si>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</si>
  <si>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</si>
  <si>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</si>
  <si>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</si>
  <si>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</si>
  <si>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</si>
  <si>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</si>
  <si>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</si>
  <si>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</si>
  <si>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</si>
  <si>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</si>
  <si>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</si>
  <si>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</si>
  <si>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</si>
  <si>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</si>
  <si>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</si>
  <si>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</si>
  <si>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</si>
  <si>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</si>
  <si>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</si>
  <si>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</si>
  <si>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</si>
  <si>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</si>
  <si>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</si>
  <si>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</si>
  <si>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</si>
  <si>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</si>
  <si>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</si>
  <si>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تولید و توسعه سرب روی ایرانیان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</si>
  <si>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</si>
  <si>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</si>
  <si>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</si>
  <si>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</si>
  <si>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</si>
  <si>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</si>
  <si>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</si>
  <si>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</si>
  <si>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</si>
  <si>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سیمرغ</t>
  </si>
  <si>
    <t>شرکت کی بی سی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</si>
  <si>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</si>
  <si>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</si>
  <si>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</si>
  <si>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</si>
  <si>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</si>
  <si>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</si>
  <si>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</si>
  <si>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</si>
  <si>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</si>
  <si>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</si>
  <si>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</si>
  <si>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</si>
  <si>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</si>
  <si>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</si>
  <si>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کویر تایر</t>
  </si>
  <si>
    <t>سیمان‌ خزر</t>
  </si>
  <si>
    <t>پیشگامان فن آوری و دانش آرامیس</t>
  </si>
  <si>
    <t>توسعه‌معادن‌وفلزات‌</t>
  </si>
  <si>
    <t>سرمایه گذاری صدرتامین</t>
  </si>
  <si>
    <t>ح . داروسازی‌ اکسیر</t>
  </si>
  <si>
    <t>آهن و فولاد غدیر ایرانیان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</si>
  <si>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</si>
  <si>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</si>
  <si>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</si>
  <si>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</si>
  <si>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</si>
  <si>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</si>
  <si>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</si>
  <si>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</si>
  <si>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</si>
  <si>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</si>
  <si>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</si>
  <si>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</si>
  <si>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</si>
  <si>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</si>
  <si>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</si>
  <si>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</si>
  <si>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</si>
  <si>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</si>
  <si>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</si>
  <si>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</si>
  <si>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</si>
  <si>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</si>
  <si>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</si>
  <si>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</si>
  <si>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</si>
  <si>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</si>
  <si>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</si>
  <si>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</si>
  <si>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</si>
  <si>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</si>
  <si>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</si>
  <si>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</si>
  <si>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</si>
  <si>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</si>
  <si>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</si>
  <si>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</si>
  <si>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</si>
  <si>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</si>
  <si>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</si>
  <si>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</si>
  <si>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</si>
  <si>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</si>
  <si>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</si>
  <si>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</si>
  <si>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</si>
  <si>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1401/03/10</t>
  </si>
  <si>
    <t>1401/01/24</t>
  </si>
  <si>
    <t>1400/12/23</t>
  </si>
  <si>
    <t>1401/03/16</t>
  </si>
  <si>
    <t>1400/12/24</t>
  </si>
  <si>
    <t>1400/10/29</t>
  </si>
  <si>
    <t>1401/03/17</t>
  </si>
  <si>
    <t>1401/01/31</t>
  </si>
  <si>
    <t>1400/12/11</t>
  </si>
  <si>
    <t>1401/02/10</t>
  </si>
  <si>
    <t>1401/01/30</t>
  </si>
  <si>
    <t>توسعه سامانه ی نرم افزاری نگین</t>
  </si>
  <si>
    <t>1400/11/09</t>
  </si>
  <si>
    <t>1401/03/18</t>
  </si>
  <si>
    <t>1401/03/23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</si>
  <si>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</si>
  <si>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</si>
  <si>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</si>
  <si>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</si>
  <si>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</si>
  <si>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ریل پرداز نو آفرین</t>
  </si>
  <si>
    <t>توسعه خدمات دریایی وبندری سینا</t>
  </si>
  <si>
    <t>ح. کویر تایر</t>
  </si>
  <si>
    <t>صنعت غذایی کورش</t>
  </si>
  <si>
    <t>شیمی‌ داروئی‌ داروپخش‌</t>
  </si>
  <si>
    <t>ح. شرکت کی بی سی</t>
  </si>
  <si>
    <t>سرمایه‌گذاری‌ سپه‌</t>
  </si>
  <si>
    <t>ح.تجلی توسعه معادن و فلزات</t>
  </si>
  <si>
    <t>تجلی توسعه معادن و فلزات</t>
  </si>
  <si>
    <t>بانک ملت</t>
  </si>
  <si>
    <t>ح. پالایش نفت تبریز</t>
  </si>
  <si>
    <t>تولید برق عسلویه  مپنا</t>
  </si>
  <si>
    <t>بیمه تجارت نو</t>
  </si>
  <si>
    <t>بیمه اتکایی ایرانیان</t>
  </si>
  <si>
    <t>پدیده شیمی قرن</t>
  </si>
  <si>
    <t>پتروشیمی غدیر</t>
  </si>
  <si>
    <t>ح . پدیده شیمی قرن</t>
  </si>
  <si>
    <t>ح.سرمایه گذاری صندوق بازنشستگی</t>
  </si>
  <si>
    <t>ح . تامین سرمایه بانک ملت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</si>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</sst>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-_ ;_ * #,##0.00\-_ ;_ * &quot;-&quot;??_-_ ;_ @_ "/>
  </numFmts>
  <fonts count="8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5" fillId="0" borderId="0" xfId="0" applyFont="1"/>
    <xf numFmtId="10" fontId="2" fillId="0" borderId="3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4" fontId="2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tabSelected="1" view="pageBreakPreview" zoomScale="85" zoomScaleNormal="85" zoomScaleSheetLayoutView="85" workbookViewId="0">
      <selection activeCell="I13" sqref="I13"/>
    </sheetView>
  </sheetViews>
  <sheetFormatPr defaultRowHeight="18.75" x14ac:dyDescent="0.45"/>
  <cols>
    <col min="1" max="1" width="31" style="1" customWidth="1"/>
    <col min="2" max="2" width="1" style="1" customWidth="1"/>
    <col min="3" max="3" width="12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0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8" t="s">
        <v>13</v>
      </c>
    </row>
    <row r="8" spans="1:25" ht="57.75" customHeight="1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9" t="s">
        <v>13</v>
      </c>
    </row>
    <row r="9" spans="1:25" ht="22.5" x14ac:dyDescent="0.55000000000000004">
      <c r="A9" s="10" t="s">
        <v>15</v>
      </c>
      <c r="C9" s="3">
        <v>26147000</v>
      </c>
      <c r="E9" s="3">
        <v>93772860712</v>
      </c>
      <c r="G9" s="3">
        <v>90943997299.649994</v>
      </c>
      <c r="I9" s="3">
        <v>0</v>
      </c>
      <c r="K9" s="3">
        <v>0</v>
      </c>
      <c r="M9" s="3">
        <v>0</v>
      </c>
      <c r="O9" s="3">
        <v>0</v>
      </c>
      <c r="Q9" s="3">
        <v>26147000</v>
      </c>
      <c r="S9" s="3">
        <v>3196</v>
      </c>
      <c r="U9" s="3">
        <v>93772860712</v>
      </c>
      <c r="W9" s="3">
        <v>83068595418.600006</v>
      </c>
      <c r="Y9" s="7">
        <v>3.9300000000000002E-2</v>
      </c>
    </row>
    <row r="10" spans="1:25" ht="22.5" x14ac:dyDescent="0.55000000000000004">
      <c r="A10" s="10" t="s">
        <v>16</v>
      </c>
      <c r="C10" s="3">
        <v>11000000</v>
      </c>
      <c r="E10" s="3">
        <v>51193448805</v>
      </c>
      <c r="G10" s="3">
        <v>44197451100</v>
      </c>
      <c r="I10" s="3">
        <v>0</v>
      </c>
      <c r="K10" s="3">
        <v>0</v>
      </c>
      <c r="M10" s="3">
        <v>0</v>
      </c>
      <c r="O10" s="3">
        <v>0</v>
      </c>
      <c r="Q10" s="3">
        <v>11000000</v>
      </c>
      <c r="S10" s="3">
        <v>3845</v>
      </c>
      <c r="U10" s="3">
        <v>51193448805</v>
      </c>
      <c r="W10" s="3">
        <v>42043344750</v>
      </c>
      <c r="Y10" s="7">
        <v>1.9900000000000001E-2</v>
      </c>
    </row>
    <row r="11" spans="1:25" ht="22.5" x14ac:dyDescent="0.55000000000000004">
      <c r="A11" s="10" t="s">
        <v>17</v>
      </c>
      <c r="C11" s="3">
        <v>2000000</v>
      </c>
      <c r="E11" s="3">
        <v>10609836767</v>
      </c>
      <c r="G11" s="3">
        <v>10358001000</v>
      </c>
      <c r="I11" s="3">
        <v>0</v>
      </c>
      <c r="K11" s="3">
        <v>0</v>
      </c>
      <c r="M11" s="3">
        <v>-703902</v>
      </c>
      <c r="O11" s="3">
        <v>3212049835</v>
      </c>
      <c r="Q11" s="3">
        <v>1296098</v>
      </c>
      <c r="S11" s="3">
        <v>4572</v>
      </c>
      <c r="U11" s="3">
        <v>6875694105</v>
      </c>
      <c r="W11" s="3">
        <v>5890501783.6667995</v>
      </c>
      <c r="Y11" s="7">
        <v>2.8E-3</v>
      </c>
    </row>
    <row r="12" spans="1:25" ht="22.5" x14ac:dyDescent="0.55000000000000004">
      <c r="A12" s="10" t="s">
        <v>18</v>
      </c>
      <c r="C12" s="3">
        <v>38137</v>
      </c>
      <c r="E12" s="3">
        <v>26720136</v>
      </c>
      <c r="G12" s="3">
        <v>26537059.395</v>
      </c>
      <c r="I12" s="3">
        <v>0</v>
      </c>
      <c r="K12" s="3">
        <v>0</v>
      </c>
      <c r="M12" s="3">
        <v>0</v>
      </c>
      <c r="O12" s="3">
        <v>0</v>
      </c>
      <c r="Q12" s="3">
        <v>38137</v>
      </c>
      <c r="S12" s="3">
        <v>700</v>
      </c>
      <c r="U12" s="3">
        <v>26720136</v>
      </c>
      <c r="W12" s="3">
        <v>26537059.395</v>
      </c>
      <c r="Y12" s="7">
        <v>0</v>
      </c>
    </row>
    <row r="13" spans="1:25" ht="22.5" x14ac:dyDescent="0.55000000000000004">
      <c r="A13" s="10" t="s">
        <v>19</v>
      </c>
      <c r="C13" s="3">
        <v>108053</v>
      </c>
      <c r="E13" s="3">
        <v>54075554</v>
      </c>
      <c r="G13" s="3">
        <v>53705042.325000003</v>
      </c>
      <c r="I13" s="3">
        <v>0</v>
      </c>
      <c r="K13" s="3">
        <v>0</v>
      </c>
      <c r="M13" s="3">
        <v>0</v>
      </c>
      <c r="O13" s="3">
        <v>0</v>
      </c>
      <c r="Q13" s="3">
        <v>108053</v>
      </c>
      <c r="S13" s="3">
        <v>500</v>
      </c>
      <c r="U13" s="3">
        <v>54075554</v>
      </c>
      <c r="W13" s="3">
        <v>53705042.325000003</v>
      </c>
      <c r="Y13" s="7">
        <v>0</v>
      </c>
    </row>
    <row r="14" spans="1:25" ht="22.5" x14ac:dyDescent="0.55000000000000004">
      <c r="A14" s="10" t="s">
        <v>20</v>
      </c>
      <c r="C14" s="3">
        <v>14000000</v>
      </c>
      <c r="E14" s="3">
        <v>24581086245</v>
      </c>
      <c r="G14" s="3">
        <v>34582999500</v>
      </c>
      <c r="I14" s="3">
        <v>0</v>
      </c>
      <c r="K14" s="3">
        <v>0</v>
      </c>
      <c r="M14" s="3">
        <v>0</v>
      </c>
      <c r="O14" s="3">
        <v>0</v>
      </c>
      <c r="Q14" s="3">
        <v>14000000</v>
      </c>
      <c r="S14" s="3">
        <v>2170</v>
      </c>
      <c r="U14" s="3">
        <v>24581086245</v>
      </c>
      <c r="W14" s="3">
        <v>30199239000</v>
      </c>
      <c r="Y14" s="7">
        <v>1.43E-2</v>
      </c>
    </row>
    <row r="15" spans="1:25" ht="22.5" x14ac:dyDescent="0.55000000000000004">
      <c r="A15" s="10" t="s">
        <v>21</v>
      </c>
      <c r="C15" s="3">
        <v>7985811</v>
      </c>
      <c r="E15" s="3">
        <v>76926641105</v>
      </c>
      <c r="G15" s="3">
        <v>71524041775.195496</v>
      </c>
      <c r="I15" s="3">
        <v>0</v>
      </c>
      <c r="K15" s="3">
        <v>0</v>
      </c>
      <c r="M15" s="3">
        <v>0</v>
      </c>
      <c r="O15" s="3">
        <v>0</v>
      </c>
      <c r="Q15" s="3">
        <v>7985811</v>
      </c>
      <c r="S15" s="3">
        <v>9180</v>
      </c>
      <c r="U15" s="3">
        <v>76926641105</v>
      </c>
      <c r="W15" s="3">
        <v>72873551997.369003</v>
      </c>
      <c r="Y15" s="7">
        <v>3.44E-2</v>
      </c>
    </row>
    <row r="16" spans="1:25" ht="22.5" x14ac:dyDescent="0.55000000000000004">
      <c r="A16" s="10" t="s">
        <v>22</v>
      </c>
      <c r="C16" s="3">
        <v>5459666</v>
      </c>
      <c r="E16" s="3">
        <v>59033962530</v>
      </c>
      <c r="G16" s="3">
        <v>122762833932.726</v>
      </c>
      <c r="I16" s="3">
        <v>0</v>
      </c>
      <c r="K16" s="3">
        <v>0</v>
      </c>
      <c r="M16" s="3">
        <v>0</v>
      </c>
      <c r="O16" s="3">
        <v>0</v>
      </c>
      <c r="Q16" s="3">
        <v>5459666</v>
      </c>
      <c r="S16" s="3">
        <v>21520</v>
      </c>
      <c r="U16" s="3">
        <v>59033962530</v>
      </c>
      <c r="W16" s="3">
        <v>116792934846.696</v>
      </c>
      <c r="Y16" s="7">
        <v>5.5199999999999999E-2</v>
      </c>
    </row>
    <row r="17" spans="1:25" ht="22.5" x14ac:dyDescent="0.55000000000000004">
      <c r="A17" s="10" t="s">
        <v>23</v>
      </c>
      <c r="C17" s="3">
        <v>700000</v>
      </c>
      <c r="E17" s="3">
        <v>39642008518</v>
      </c>
      <c r="G17" s="3">
        <v>55527633000</v>
      </c>
      <c r="I17" s="3">
        <v>0</v>
      </c>
      <c r="K17" s="3">
        <v>0</v>
      </c>
      <c r="M17" s="3">
        <v>0</v>
      </c>
      <c r="O17" s="3">
        <v>0</v>
      </c>
      <c r="Q17" s="3">
        <v>700000</v>
      </c>
      <c r="S17" s="3">
        <v>79500</v>
      </c>
      <c r="U17" s="3">
        <v>39642008518</v>
      </c>
      <c r="W17" s="3">
        <v>55318882500</v>
      </c>
      <c r="Y17" s="7">
        <v>2.6100000000000002E-2</v>
      </c>
    </row>
    <row r="18" spans="1:25" ht="22.5" x14ac:dyDescent="0.55000000000000004">
      <c r="A18" s="10" t="s">
        <v>24</v>
      </c>
      <c r="C18" s="3">
        <v>7327272</v>
      </c>
      <c r="E18" s="3">
        <v>26371339160</v>
      </c>
      <c r="G18" s="3">
        <v>25653102404.695202</v>
      </c>
      <c r="I18" s="3">
        <v>0</v>
      </c>
      <c r="K18" s="3">
        <v>0</v>
      </c>
      <c r="M18" s="3">
        <v>-2600000</v>
      </c>
      <c r="O18" s="3">
        <v>9518065968</v>
      </c>
      <c r="Q18" s="3">
        <v>4727272</v>
      </c>
      <c r="S18" s="3">
        <v>3432</v>
      </c>
      <c r="U18" s="3">
        <v>17013766271</v>
      </c>
      <c r="W18" s="3">
        <v>16127464718.8512</v>
      </c>
      <c r="Y18" s="7">
        <v>7.6E-3</v>
      </c>
    </row>
    <row r="19" spans="1:25" ht="22.5" x14ac:dyDescent="0.55000000000000004">
      <c r="A19" s="10" t="s">
        <v>25</v>
      </c>
      <c r="C19" s="3">
        <v>25453</v>
      </c>
      <c r="E19" s="3">
        <v>25476109</v>
      </c>
      <c r="G19" s="3">
        <v>25301554.649999999</v>
      </c>
      <c r="I19" s="3">
        <v>25453</v>
      </c>
      <c r="K19" s="3">
        <v>25453000</v>
      </c>
      <c r="M19" s="3">
        <v>-50906</v>
      </c>
      <c r="O19" s="3">
        <v>155855415</v>
      </c>
      <c r="Q19" s="3">
        <v>0</v>
      </c>
      <c r="S19" s="3">
        <v>0</v>
      </c>
      <c r="U19" s="3">
        <v>0</v>
      </c>
      <c r="W19" s="3">
        <v>0</v>
      </c>
      <c r="Y19" s="7">
        <v>0</v>
      </c>
    </row>
    <row r="20" spans="1:25" ht="22.5" x14ac:dyDescent="0.55000000000000004">
      <c r="A20" s="10" t="s">
        <v>26</v>
      </c>
      <c r="C20" s="3">
        <v>1006920</v>
      </c>
      <c r="E20" s="3">
        <v>5133897758</v>
      </c>
      <c r="G20" s="3">
        <v>7166650394.1599998</v>
      </c>
      <c r="I20" s="3">
        <v>0</v>
      </c>
      <c r="K20" s="3">
        <v>0</v>
      </c>
      <c r="M20" s="3">
        <v>0</v>
      </c>
      <c r="O20" s="3">
        <v>0</v>
      </c>
      <c r="Q20" s="3">
        <v>1006920</v>
      </c>
      <c r="S20" s="3">
        <v>7000</v>
      </c>
      <c r="U20" s="3">
        <v>5133897758</v>
      </c>
      <c r="W20" s="3">
        <v>7006501782</v>
      </c>
      <c r="Y20" s="7">
        <v>3.3E-3</v>
      </c>
    </row>
    <row r="21" spans="1:25" ht="22.5" x14ac:dyDescent="0.55000000000000004">
      <c r="A21" s="10" t="s">
        <v>27</v>
      </c>
      <c r="C21" s="3">
        <v>2500000</v>
      </c>
      <c r="E21" s="3">
        <v>11820300562</v>
      </c>
      <c r="G21" s="3">
        <v>11309803875</v>
      </c>
      <c r="I21" s="3">
        <v>0</v>
      </c>
      <c r="K21" s="3">
        <v>0</v>
      </c>
      <c r="M21" s="3">
        <v>0</v>
      </c>
      <c r="O21" s="3">
        <v>0</v>
      </c>
      <c r="Q21" s="3">
        <v>2500000</v>
      </c>
      <c r="S21" s="3">
        <v>4644</v>
      </c>
      <c r="U21" s="3">
        <v>11820300562</v>
      </c>
      <c r="W21" s="3">
        <v>11540920500</v>
      </c>
      <c r="Y21" s="7">
        <v>5.4999999999999997E-3</v>
      </c>
    </row>
    <row r="22" spans="1:25" ht="22.5" x14ac:dyDescent="0.55000000000000004">
      <c r="A22" s="10" t="s">
        <v>28</v>
      </c>
      <c r="C22" s="3">
        <v>810000</v>
      </c>
      <c r="E22" s="3">
        <v>27049752918</v>
      </c>
      <c r="G22" s="3">
        <v>32086442925</v>
      </c>
      <c r="I22" s="3">
        <v>0</v>
      </c>
      <c r="K22" s="3">
        <v>0</v>
      </c>
      <c r="M22" s="3">
        <v>-12104</v>
      </c>
      <c r="O22" s="3">
        <v>505343212</v>
      </c>
      <c r="Q22" s="3">
        <v>797896</v>
      </c>
      <c r="S22" s="3">
        <v>36450</v>
      </c>
      <c r="U22" s="3">
        <v>26645542783</v>
      </c>
      <c r="W22" s="3">
        <v>28910263510.259998</v>
      </c>
      <c r="Y22" s="7">
        <v>1.37E-2</v>
      </c>
    </row>
    <row r="23" spans="1:25" ht="22.5" x14ac:dyDescent="0.55000000000000004">
      <c r="A23" s="10" t="s">
        <v>29</v>
      </c>
      <c r="C23" s="3">
        <v>2500000</v>
      </c>
      <c r="E23" s="3">
        <v>15122863506</v>
      </c>
      <c r="G23" s="3">
        <v>22465530000</v>
      </c>
      <c r="I23" s="3">
        <v>0</v>
      </c>
      <c r="K23" s="3">
        <v>0</v>
      </c>
      <c r="M23" s="3">
        <v>0</v>
      </c>
      <c r="O23" s="3">
        <v>0</v>
      </c>
      <c r="Q23" s="3">
        <v>2500000</v>
      </c>
      <c r="S23" s="3">
        <v>7750</v>
      </c>
      <c r="U23" s="3">
        <v>15122863506</v>
      </c>
      <c r="W23" s="3">
        <v>19259718750</v>
      </c>
      <c r="Y23" s="7">
        <v>9.1000000000000004E-3</v>
      </c>
    </row>
    <row r="24" spans="1:25" ht="22.5" x14ac:dyDescent="0.55000000000000004">
      <c r="A24" s="10" t="s">
        <v>30</v>
      </c>
      <c r="C24" s="3">
        <v>3300000</v>
      </c>
      <c r="E24" s="3">
        <v>25430876032</v>
      </c>
      <c r="G24" s="3">
        <v>23815449900</v>
      </c>
      <c r="I24" s="3">
        <v>0</v>
      </c>
      <c r="K24" s="3">
        <v>0</v>
      </c>
      <c r="M24" s="3">
        <v>-3300000</v>
      </c>
      <c r="O24" s="3">
        <v>27992532864</v>
      </c>
      <c r="Q24" s="3">
        <v>0</v>
      </c>
      <c r="S24" s="3">
        <v>0</v>
      </c>
      <c r="U24" s="3">
        <v>0</v>
      </c>
      <c r="W24" s="3">
        <v>0</v>
      </c>
      <c r="Y24" s="7">
        <v>0</v>
      </c>
    </row>
    <row r="25" spans="1:25" ht="22.5" x14ac:dyDescent="0.55000000000000004">
      <c r="A25" s="10" t="s">
        <v>31</v>
      </c>
      <c r="C25" s="3">
        <v>765000</v>
      </c>
      <c r="E25" s="3">
        <v>68534853669</v>
      </c>
      <c r="G25" s="3">
        <v>91786103775</v>
      </c>
      <c r="I25" s="3">
        <v>0</v>
      </c>
      <c r="K25" s="3">
        <v>0</v>
      </c>
      <c r="M25" s="3">
        <v>-765000</v>
      </c>
      <c r="O25" s="3">
        <v>83905737039</v>
      </c>
      <c r="Q25" s="3">
        <v>0</v>
      </c>
      <c r="S25" s="3">
        <v>0</v>
      </c>
      <c r="U25" s="3">
        <v>0</v>
      </c>
      <c r="W25" s="3">
        <v>0</v>
      </c>
      <c r="Y25" s="7">
        <v>0</v>
      </c>
    </row>
    <row r="26" spans="1:25" ht="22.5" x14ac:dyDescent="0.55000000000000004">
      <c r="A26" s="10" t="s">
        <v>32</v>
      </c>
      <c r="C26" s="3">
        <v>1350000</v>
      </c>
      <c r="E26" s="3">
        <v>59566846886</v>
      </c>
      <c r="G26" s="3">
        <v>60683770350</v>
      </c>
      <c r="I26" s="3">
        <v>0</v>
      </c>
      <c r="K26" s="3">
        <v>0</v>
      </c>
      <c r="M26" s="3">
        <v>0</v>
      </c>
      <c r="O26" s="3">
        <v>0</v>
      </c>
      <c r="Q26" s="3">
        <v>1350000</v>
      </c>
      <c r="S26" s="3">
        <v>20320</v>
      </c>
      <c r="U26" s="3">
        <v>30459496886</v>
      </c>
      <c r="W26" s="3">
        <v>27268779600</v>
      </c>
      <c r="Y26" s="7">
        <v>1.29E-2</v>
      </c>
    </row>
    <row r="27" spans="1:25" ht="22.5" x14ac:dyDescent="0.55000000000000004">
      <c r="A27" s="10" t="s">
        <v>33</v>
      </c>
      <c r="C27" s="3">
        <v>500000</v>
      </c>
      <c r="E27" s="3">
        <v>10425350975</v>
      </c>
      <c r="G27" s="3">
        <v>13459437000</v>
      </c>
      <c r="I27" s="3">
        <v>0</v>
      </c>
      <c r="K27" s="3">
        <v>0</v>
      </c>
      <c r="M27" s="3">
        <v>0</v>
      </c>
      <c r="O27" s="3">
        <v>0</v>
      </c>
      <c r="Q27" s="3">
        <v>500000</v>
      </c>
      <c r="S27" s="3">
        <v>24550</v>
      </c>
      <c r="U27" s="3">
        <v>10425350975</v>
      </c>
      <c r="W27" s="3">
        <v>12201963750</v>
      </c>
      <c r="Y27" s="7">
        <v>5.7999999999999996E-3</v>
      </c>
    </row>
    <row r="28" spans="1:25" ht="22.5" x14ac:dyDescent="0.55000000000000004">
      <c r="A28" s="10" t="s">
        <v>34</v>
      </c>
      <c r="C28" s="3">
        <v>4000000</v>
      </c>
      <c r="E28" s="3">
        <v>57364233003</v>
      </c>
      <c r="G28" s="3">
        <v>67038732000</v>
      </c>
      <c r="I28" s="3">
        <v>0</v>
      </c>
      <c r="K28" s="3">
        <v>0</v>
      </c>
      <c r="M28" s="3">
        <v>0</v>
      </c>
      <c r="O28" s="3">
        <v>0</v>
      </c>
      <c r="Q28" s="3">
        <v>4000000</v>
      </c>
      <c r="S28" s="3">
        <v>16750</v>
      </c>
      <c r="U28" s="3">
        <v>57364233003</v>
      </c>
      <c r="W28" s="3">
        <v>66601350000</v>
      </c>
      <c r="Y28" s="7">
        <v>3.15E-2</v>
      </c>
    </row>
    <row r="29" spans="1:25" ht="22.5" x14ac:dyDescent="0.55000000000000004">
      <c r="A29" s="10" t="s">
        <v>35</v>
      </c>
      <c r="C29" s="3">
        <v>9500000</v>
      </c>
      <c r="E29" s="3">
        <v>92154944199</v>
      </c>
      <c r="G29" s="3">
        <v>101139617250</v>
      </c>
      <c r="I29" s="3">
        <v>0</v>
      </c>
      <c r="K29" s="3">
        <v>0</v>
      </c>
      <c r="M29" s="3">
        <v>0</v>
      </c>
      <c r="O29" s="3">
        <v>0</v>
      </c>
      <c r="Q29" s="3">
        <v>9500000</v>
      </c>
      <c r="S29" s="3">
        <v>10130</v>
      </c>
      <c r="U29" s="3">
        <v>92154944199</v>
      </c>
      <c r="W29" s="3">
        <v>95662401750</v>
      </c>
      <c r="Y29" s="7">
        <v>4.5199999999999997E-2</v>
      </c>
    </row>
    <row r="30" spans="1:25" ht="22.5" x14ac:dyDescent="0.55000000000000004">
      <c r="A30" s="10" t="s">
        <v>36</v>
      </c>
      <c r="C30" s="3">
        <v>5000000</v>
      </c>
      <c r="E30" s="3">
        <v>56946629334</v>
      </c>
      <c r="G30" s="3">
        <v>50597145000</v>
      </c>
      <c r="I30" s="3">
        <v>0</v>
      </c>
      <c r="K30" s="3">
        <v>0</v>
      </c>
      <c r="M30" s="3">
        <v>-1500000</v>
      </c>
      <c r="O30" s="3">
        <v>14214637691</v>
      </c>
      <c r="Q30" s="3">
        <v>3500000</v>
      </c>
      <c r="S30" s="3">
        <v>9230</v>
      </c>
      <c r="U30" s="3">
        <v>39862640532</v>
      </c>
      <c r="W30" s="3">
        <v>32112785250</v>
      </c>
      <c r="Y30" s="7">
        <v>1.52E-2</v>
      </c>
    </row>
    <row r="31" spans="1:25" ht="22.5" x14ac:dyDescent="0.55000000000000004">
      <c r="A31" s="10" t="s">
        <v>37</v>
      </c>
      <c r="C31" s="3">
        <v>5060000</v>
      </c>
      <c r="E31" s="3">
        <v>49407860175</v>
      </c>
      <c r="G31" s="3">
        <v>75247199280</v>
      </c>
      <c r="I31" s="3">
        <v>1916281</v>
      </c>
      <c r="K31" s="3">
        <v>26524326505</v>
      </c>
      <c r="M31" s="3">
        <v>0</v>
      </c>
      <c r="O31" s="3">
        <v>0</v>
      </c>
      <c r="Q31" s="3">
        <v>6976281</v>
      </c>
      <c r="S31" s="3">
        <v>13830</v>
      </c>
      <c r="U31" s="3">
        <v>75932186680</v>
      </c>
      <c r="W31" s="3">
        <v>95907898530.931503</v>
      </c>
      <c r="Y31" s="7">
        <v>4.53E-2</v>
      </c>
    </row>
    <row r="32" spans="1:25" ht="22.5" x14ac:dyDescent="0.55000000000000004">
      <c r="A32" s="10" t="s">
        <v>38</v>
      </c>
      <c r="C32" s="3">
        <v>6700000</v>
      </c>
      <c r="E32" s="3">
        <v>99387712396</v>
      </c>
      <c r="G32" s="3">
        <v>98370193950</v>
      </c>
      <c r="I32" s="3">
        <v>0</v>
      </c>
      <c r="K32" s="3">
        <v>0</v>
      </c>
      <c r="M32" s="3">
        <v>0</v>
      </c>
      <c r="O32" s="3">
        <v>0</v>
      </c>
      <c r="Q32" s="3">
        <v>6700000</v>
      </c>
      <c r="S32" s="3">
        <v>14670</v>
      </c>
      <c r="U32" s="3">
        <v>99387712396</v>
      </c>
      <c r="W32" s="3">
        <v>97704180450</v>
      </c>
      <c r="Y32" s="7">
        <v>4.6199999999999998E-2</v>
      </c>
    </row>
    <row r="33" spans="1:25" ht="22.5" x14ac:dyDescent="0.55000000000000004">
      <c r="A33" s="10" t="s">
        <v>39</v>
      </c>
      <c r="C33" s="3">
        <v>4000000</v>
      </c>
      <c r="E33" s="3">
        <v>41775097397</v>
      </c>
      <c r="G33" s="3">
        <v>45288918000</v>
      </c>
      <c r="I33" s="3">
        <v>0</v>
      </c>
      <c r="K33" s="3">
        <v>0</v>
      </c>
      <c r="M33" s="3">
        <v>0</v>
      </c>
      <c r="O33" s="3">
        <v>0</v>
      </c>
      <c r="Q33" s="3">
        <v>4000000</v>
      </c>
      <c r="S33" s="3">
        <v>12940</v>
      </c>
      <c r="U33" s="3">
        <v>41775097397</v>
      </c>
      <c r="W33" s="3">
        <v>51452028000</v>
      </c>
      <c r="Y33" s="7">
        <v>2.4299999999999999E-2</v>
      </c>
    </row>
    <row r="34" spans="1:25" ht="22.5" x14ac:dyDescent="0.55000000000000004">
      <c r="A34" s="10" t="s">
        <v>40</v>
      </c>
      <c r="C34" s="3">
        <v>1000000</v>
      </c>
      <c r="E34" s="3">
        <v>29492248981</v>
      </c>
      <c r="G34" s="3">
        <v>28837390500</v>
      </c>
      <c r="I34" s="3">
        <v>0</v>
      </c>
      <c r="K34" s="3">
        <v>0</v>
      </c>
      <c r="M34" s="3">
        <v>-1000000</v>
      </c>
      <c r="O34" s="3">
        <v>25983574233</v>
      </c>
      <c r="Q34" s="3">
        <v>0</v>
      </c>
      <c r="S34" s="3">
        <v>0</v>
      </c>
      <c r="U34" s="3">
        <v>0</v>
      </c>
      <c r="W34" s="3">
        <v>0</v>
      </c>
      <c r="Y34" s="7">
        <v>0</v>
      </c>
    </row>
    <row r="35" spans="1:25" ht="22.5" x14ac:dyDescent="0.55000000000000004">
      <c r="A35" s="10" t="s">
        <v>41</v>
      </c>
      <c r="C35" s="3">
        <v>551724</v>
      </c>
      <c r="E35" s="3">
        <v>8766657517</v>
      </c>
      <c r="G35" s="3">
        <v>6855515527.5</v>
      </c>
      <c r="I35" s="3">
        <v>0</v>
      </c>
      <c r="K35" s="3">
        <v>0</v>
      </c>
      <c r="M35" s="3">
        <v>0</v>
      </c>
      <c r="O35" s="3">
        <v>0</v>
      </c>
      <c r="Q35" s="3">
        <v>551724</v>
      </c>
      <c r="S35" s="3">
        <v>11090</v>
      </c>
      <c r="U35" s="3">
        <v>8766657517</v>
      </c>
      <c r="W35" s="3">
        <v>6082213375.9980001</v>
      </c>
      <c r="Y35" s="7">
        <v>2.8999999999999998E-3</v>
      </c>
    </row>
    <row r="36" spans="1:25" ht="22.5" x14ac:dyDescent="0.55000000000000004">
      <c r="A36" s="10" t="s">
        <v>42</v>
      </c>
      <c r="C36" s="3">
        <v>9233449</v>
      </c>
      <c r="E36" s="3">
        <v>79710409017</v>
      </c>
      <c r="G36" s="3">
        <v>77558409317.902496</v>
      </c>
      <c r="I36" s="3">
        <v>0</v>
      </c>
      <c r="K36" s="3">
        <v>0</v>
      </c>
      <c r="M36" s="3">
        <v>0</v>
      </c>
      <c r="O36" s="3">
        <v>0</v>
      </c>
      <c r="Q36" s="3">
        <v>9233449</v>
      </c>
      <c r="S36" s="3">
        <v>8570</v>
      </c>
      <c r="U36" s="3">
        <v>79710409017</v>
      </c>
      <c r="W36" s="3">
        <v>78659830515.316498</v>
      </c>
      <c r="Y36" s="7">
        <v>3.7199999999999997E-2</v>
      </c>
    </row>
    <row r="37" spans="1:25" ht="22.5" x14ac:dyDescent="0.55000000000000004">
      <c r="A37" s="10" t="s">
        <v>43</v>
      </c>
      <c r="C37" s="3">
        <v>2138819</v>
      </c>
      <c r="E37" s="3">
        <v>74144180040</v>
      </c>
      <c r="G37" s="3">
        <v>74732169897.292496</v>
      </c>
      <c r="I37" s="3">
        <v>61181</v>
      </c>
      <c r="K37" s="3">
        <v>1999653024</v>
      </c>
      <c r="M37" s="3">
        <v>0</v>
      </c>
      <c r="O37" s="3">
        <v>0</v>
      </c>
      <c r="Q37" s="3">
        <v>2200000</v>
      </c>
      <c r="S37" s="3">
        <v>34950</v>
      </c>
      <c r="U37" s="3">
        <v>76143833064</v>
      </c>
      <c r="W37" s="3">
        <v>76432504500</v>
      </c>
      <c r="Y37" s="7">
        <v>3.61E-2</v>
      </c>
    </row>
    <row r="38" spans="1:25" ht="22.5" x14ac:dyDescent="0.55000000000000004">
      <c r="A38" s="10" t="s">
        <v>44</v>
      </c>
      <c r="C38" s="3">
        <v>600000</v>
      </c>
      <c r="E38" s="3">
        <v>44472358074</v>
      </c>
      <c r="G38" s="3">
        <v>55289061000</v>
      </c>
      <c r="I38" s="3">
        <v>0</v>
      </c>
      <c r="K38" s="3">
        <v>0</v>
      </c>
      <c r="M38" s="3">
        <v>0</v>
      </c>
      <c r="O38" s="3">
        <v>0</v>
      </c>
      <c r="Q38" s="3">
        <v>600000</v>
      </c>
      <c r="S38" s="3">
        <v>94200</v>
      </c>
      <c r="U38" s="3">
        <v>44472358074</v>
      </c>
      <c r="W38" s="3">
        <v>56183706000</v>
      </c>
      <c r="Y38" s="7">
        <v>2.6599999999999999E-2</v>
      </c>
    </row>
    <row r="39" spans="1:25" ht="22.5" x14ac:dyDescent="0.55000000000000004">
      <c r="A39" s="10" t="s">
        <v>45</v>
      </c>
      <c r="C39" s="3">
        <v>20500000</v>
      </c>
      <c r="E39" s="3">
        <v>220592652612</v>
      </c>
      <c r="G39" s="3">
        <v>255744213750</v>
      </c>
      <c r="I39" s="3">
        <v>0</v>
      </c>
      <c r="K39" s="3">
        <v>0</v>
      </c>
      <c r="M39" s="3">
        <v>0</v>
      </c>
      <c r="O39" s="3">
        <v>0</v>
      </c>
      <c r="Q39" s="3">
        <v>20500000</v>
      </c>
      <c r="S39" s="3">
        <v>11550</v>
      </c>
      <c r="U39" s="3">
        <v>220592652612</v>
      </c>
      <c r="W39" s="3">
        <v>235366188750</v>
      </c>
      <c r="Y39" s="7">
        <v>0.11119999999999999</v>
      </c>
    </row>
    <row r="40" spans="1:25" ht="22.5" x14ac:dyDescent="0.55000000000000004">
      <c r="A40" s="10" t="s">
        <v>46</v>
      </c>
      <c r="C40" s="3">
        <v>7600000</v>
      </c>
      <c r="E40" s="3">
        <v>29921290784</v>
      </c>
      <c r="G40" s="3">
        <v>17844390360</v>
      </c>
      <c r="I40" s="3">
        <v>0</v>
      </c>
      <c r="K40" s="3">
        <v>0</v>
      </c>
      <c r="M40" s="3">
        <v>0</v>
      </c>
      <c r="O40" s="3">
        <v>0</v>
      </c>
      <c r="Q40" s="3">
        <v>7600000</v>
      </c>
      <c r="S40" s="3">
        <v>2171</v>
      </c>
      <c r="U40" s="3">
        <v>29921290784</v>
      </c>
      <c r="W40" s="3">
        <v>16401427380</v>
      </c>
      <c r="Y40" s="7">
        <v>7.7999999999999996E-3</v>
      </c>
    </row>
    <row r="41" spans="1:25" ht="22.5" x14ac:dyDescent="0.55000000000000004">
      <c r="A41" s="10" t="s">
        <v>47</v>
      </c>
      <c r="C41" s="3">
        <v>1500000</v>
      </c>
      <c r="E41" s="3">
        <v>26826095158</v>
      </c>
      <c r="G41" s="3">
        <v>25512293250</v>
      </c>
      <c r="I41" s="3">
        <v>0</v>
      </c>
      <c r="K41" s="3">
        <v>0</v>
      </c>
      <c r="M41" s="3">
        <v>0</v>
      </c>
      <c r="O41" s="3">
        <v>0</v>
      </c>
      <c r="Q41" s="3">
        <v>1500000</v>
      </c>
      <c r="S41" s="3">
        <v>17810</v>
      </c>
      <c r="U41" s="3">
        <v>26826095158</v>
      </c>
      <c r="W41" s="3">
        <v>26556045750</v>
      </c>
      <c r="Y41" s="7">
        <v>1.26E-2</v>
      </c>
    </row>
    <row r="42" spans="1:25" ht="22.5" x14ac:dyDescent="0.55000000000000004">
      <c r="A42" s="10" t="s">
        <v>48</v>
      </c>
      <c r="C42" s="3">
        <v>45631190</v>
      </c>
      <c r="E42" s="3">
        <v>119075241132</v>
      </c>
      <c r="G42" s="3">
        <v>87680269982.893494</v>
      </c>
      <c r="I42" s="3">
        <v>0</v>
      </c>
      <c r="K42" s="3">
        <v>0</v>
      </c>
      <c r="M42" s="3">
        <v>0</v>
      </c>
      <c r="O42" s="3">
        <v>0</v>
      </c>
      <c r="Q42" s="3">
        <v>45631190</v>
      </c>
      <c r="S42" s="3">
        <v>1787</v>
      </c>
      <c r="U42" s="3">
        <v>119075241132</v>
      </c>
      <c r="W42" s="3">
        <v>81057756057.6465</v>
      </c>
      <c r="Y42" s="7">
        <v>3.8300000000000001E-2</v>
      </c>
    </row>
    <row r="43" spans="1:25" ht="22.5" x14ac:dyDescent="0.55000000000000004">
      <c r="A43" s="10" t="s">
        <v>49</v>
      </c>
      <c r="C43" s="3">
        <v>2449489</v>
      </c>
      <c r="E43" s="3">
        <v>81470084940</v>
      </c>
      <c r="G43" s="3">
        <v>75482350753.949997</v>
      </c>
      <c r="I43" s="3">
        <v>0</v>
      </c>
      <c r="K43" s="3">
        <v>0</v>
      </c>
      <c r="M43" s="3">
        <v>0</v>
      </c>
      <c r="O43" s="3">
        <v>0</v>
      </c>
      <c r="Q43" s="3">
        <v>2449489</v>
      </c>
      <c r="S43" s="3">
        <v>30870</v>
      </c>
      <c r="U43" s="3">
        <v>81470084940</v>
      </c>
      <c r="W43" s="3">
        <v>75165811863.691498</v>
      </c>
      <c r="Y43" s="7">
        <v>3.5499999999999997E-2</v>
      </c>
    </row>
    <row r="44" spans="1:25" ht="22.5" x14ac:dyDescent="0.55000000000000004">
      <c r="A44" s="10" t="s">
        <v>50</v>
      </c>
      <c r="C44" s="3">
        <v>1100000</v>
      </c>
      <c r="E44" s="3">
        <v>29794014313</v>
      </c>
      <c r="G44" s="3">
        <v>22328351100</v>
      </c>
      <c r="I44" s="3">
        <v>0</v>
      </c>
      <c r="K44" s="3">
        <v>0</v>
      </c>
      <c r="M44" s="3">
        <v>0</v>
      </c>
      <c r="O44" s="3">
        <v>0</v>
      </c>
      <c r="Q44" s="3">
        <v>1100000</v>
      </c>
      <c r="S44" s="3">
        <v>20950</v>
      </c>
      <c r="U44" s="3">
        <v>29794014313</v>
      </c>
      <c r="W44" s="3">
        <v>22907882250</v>
      </c>
      <c r="Y44" s="7">
        <v>1.0800000000000001E-2</v>
      </c>
    </row>
    <row r="45" spans="1:25" ht="22.5" x14ac:dyDescent="0.55000000000000004">
      <c r="A45" s="10" t="s">
        <v>51</v>
      </c>
      <c r="C45" s="3">
        <v>1756700</v>
      </c>
      <c r="E45" s="3">
        <v>27492463717</v>
      </c>
      <c r="G45" s="3">
        <v>47026448810.550003</v>
      </c>
      <c r="I45" s="3">
        <v>0</v>
      </c>
      <c r="K45" s="3">
        <v>0</v>
      </c>
      <c r="M45" s="3">
        <v>0</v>
      </c>
      <c r="O45" s="3">
        <v>0</v>
      </c>
      <c r="Q45" s="3">
        <v>1756700</v>
      </c>
      <c r="S45" s="3">
        <v>32320</v>
      </c>
      <c r="U45" s="3">
        <v>27492463717</v>
      </c>
      <c r="W45" s="3">
        <v>56438723563.199997</v>
      </c>
      <c r="Y45" s="7">
        <v>2.6700000000000002E-2</v>
      </c>
    </row>
    <row r="46" spans="1:25" ht="22.5" x14ac:dyDescent="0.55000000000000004">
      <c r="A46" s="10" t="s">
        <v>52</v>
      </c>
      <c r="C46" s="3">
        <v>2600000</v>
      </c>
      <c r="E46" s="3">
        <v>24746380049</v>
      </c>
      <c r="G46" s="3">
        <v>21399908400</v>
      </c>
      <c r="I46" s="3">
        <v>0</v>
      </c>
      <c r="K46" s="3">
        <v>0</v>
      </c>
      <c r="M46" s="3">
        <v>-1782116</v>
      </c>
      <c r="O46" s="3">
        <v>12658079008</v>
      </c>
      <c r="Q46" s="3">
        <v>817884</v>
      </c>
      <c r="S46" s="3">
        <v>6800</v>
      </c>
      <c r="U46" s="3">
        <v>7784487815</v>
      </c>
      <c r="W46" s="3">
        <v>5528519613.3599997</v>
      </c>
      <c r="Y46" s="7">
        <v>2.5999999999999999E-3</v>
      </c>
    </row>
    <row r="47" spans="1:25" ht="22.5" x14ac:dyDescent="0.55000000000000004">
      <c r="A47" s="10" t="s">
        <v>53</v>
      </c>
      <c r="C47" s="3">
        <v>1000000</v>
      </c>
      <c r="E47" s="3">
        <v>18608729322</v>
      </c>
      <c r="G47" s="3">
        <v>33628711500</v>
      </c>
      <c r="I47" s="3">
        <v>0</v>
      </c>
      <c r="K47" s="3">
        <v>0</v>
      </c>
      <c r="M47" s="3">
        <v>-1000000</v>
      </c>
      <c r="O47" s="3">
        <v>27950863020</v>
      </c>
      <c r="Q47" s="3">
        <v>0</v>
      </c>
      <c r="S47" s="3">
        <v>0</v>
      </c>
      <c r="U47" s="3">
        <v>0</v>
      </c>
      <c r="W47" s="3">
        <v>0</v>
      </c>
      <c r="Y47" s="7">
        <v>0</v>
      </c>
    </row>
    <row r="48" spans="1:25" ht="22.5" x14ac:dyDescent="0.55000000000000004">
      <c r="A48" s="10" t="s">
        <v>54</v>
      </c>
      <c r="C48" s="3">
        <v>9000001</v>
      </c>
      <c r="E48" s="3">
        <v>131714786628</v>
      </c>
      <c r="G48" s="3">
        <v>151731808859.08801</v>
      </c>
      <c r="I48" s="3">
        <v>0</v>
      </c>
      <c r="K48" s="3">
        <v>0</v>
      </c>
      <c r="M48" s="3">
        <v>-9000000</v>
      </c>
      <c r="O48" s="3">
        <v>143495832546</v>
      </c>
      <c r="Q48" s="3">
        <v>1</v>
      </c>
      <c r="S48" s="3">
        <v>15930</v>
      </c>
      <c r="U48" s="3">
        <v>14635</v>
      </c>
      <c r="W48" s="3">
        <v>15835.2165</v>
      </c>
      <c r="Y48" s="7">
        <v>0</v>
      </c>
    </row>
    <row r="49" spans="1:25" ht="22.5" x14ac:dyDescent="0.55000000000000004">
      <c r="A49" s="10" t="s">
        <v>55</v>
      </c>
      <c r="C49" s="3">
        <v>5000000</v>
      </c>
      <c r="E49" s="3">
        <v>34506222494</v>
      </c>
      <c r="G49" s="3">
        <v>37475685000</v>
      </c>
      <c r="I49" s="3">
        <v>0</v>
      </c>
      <c r="K49" s="3">
        <v>0</v>
      </c>
      <c r="M49" s="3">
        <v>0</v>
      </c>
      <c r="O49" s="3">
        <v>0</v>
      </c>
      <c r="Q49" s="3">
        <v>5000000</v>
      </c>
      <c r="S49" s="3">
        <v>7300</v>
      </c>
      <c r="U49" s="3">
        <v>34506222494</v>
      </c>
      <c r="W49" s="3">
        <v>36282825000</v>
      </c>
      <c r="Y49" s="7">
        <v>1.7100000000000001E-2</v>
      </c>
    </row>
    <row r="50" spans="1:25" ht="22.5" x14ac:dyDescent="0.55000000000000004">
      <c r="A50" s="10" t="s">
        <v>56</v>
      </c>
      <c r="C50" s="3">
        <v>5790572</v>
      </c>
      <c r="E50" s="3">
        <f>48213564040-31</f>
        <v>48213564009</v>
      </c>
      <c r="G50" s="3">
        <f>32867434331.586-40</f>
        <v>32867434291.585999</v>
      </c>
      <c r="I50" s="3">
        <v>0</v>
      </c>
      <c r="K50" s="3">
        <v>0</v>
      </c>
      <c r="M50" s="3">
        <v>0</v>
      </c>
      <c r="O50" s="3">
        <v>0</v>
      </c>
      <c r="Q50" s="3">
        <v>5790572</v>
      </c>
      <c r="S50" s="3">
        <v>5080</v>
      </c>
      <c r="U50" s="3">
        <v>48213564040</v>
      </c>
      <c r="W50" s="3">
        <v>29241079930.728001</v>
      </c>
      <c r="Y50" s="7">
        <v>1.38E-2</v>
      </c>
    </row>
    <row r="51" spans="1:25" ht="22.5" x14ac:dyDescent="0.55000000000000004">
      <c r="A51" s="10" t="s">
        <v>57</v>
      </c>
      <c r="C51" s="3">
        <v>0</v>
      </c>
      <c r="E51" s="3">
        <v>0</v>
      </c>
      <c r="G51" s="3">
        <v>0</v>
      </c>
      <c r="I51" s="3">
        <v>1150000</v>
      </c>
      <c r="K51" s="3">
        <v>26406045733</v>
      </c>
      <c r="M51" s="3">
        <v>0</v>
      </c>
      <c r="O51" s="3">
        <v>0</v>
      </c>
      <c r="Q51" s="3">
        <v>1150000</v>
      </c>
      <c r="S51" s="3">
        <v>25200</v>
      </c>
      <c r="U51" s="3">
        <v>26406045733</v>
      </c>
      <c r="W51" s="3">
        <v>28807569000</v>
      </c>
      <c r="Y51" s="7">
        <v>1.3599999999999999E-2</v>
      </c>
    </row>
    <row r="52" spans="1:25" ht="22.5" x14ac:dyDescent="0.55000000000000004">
      <c r="A52" s="10" t="s">
        <v>58</v>
      </c>
      <c r="C52" s="3">
        <v>0</v>
      </c>
      <c r="E52" s="3">
        <v>0</v>
      </c>
      <c r="G52" s="3">
        <v>0</v>
      </c>
      <c r="I52" s="3">
        <v>1400000</v>
      </c>
      <c r="K52" s="3">
        <v>13157936568</v>
      </c>
      <c r="M52" s="3">
        <v>0</v>
      </c>
      <c r="O52" s="3">
        <v>0</v>
      </c>
      <c r="Q52" s="3">
        <v>1400000</v>
      </c>
      <c r="S52" s="3">
        <v>9390</v>
      </c>
      <c r="U52" s="3">
        <v>13157936568</v>
      </c>
      <c r="W52" s="3">
        <v>13067781300</v>
      </c>
      <c r="Y52" s="7">
        <v>6.1999999999999998E-3</v>
      </c>
    </row>
    <row r="53" spans="1:25" ht="22.5" x14ac:dyDescent="0.55000000000000004">
      <c r="A53" s="10" t="s">
        <v>59</v>
      </c>
      <c r="C53" s="3">
        <v>0</v>
      </c>
      <c r="E53" s="3">
        <v>0</v>
      </c>
      <c r="G53" s="3">
        <v>0</v>
      </c>
      <c r="I53" s="3">
        <v>5800000</v>
      </c>
      <c r="K53" s="3">
        <v>33378931916</v>
      </c>
      <c r="M53" s="3">
        <v>0</v>
      </c>
      <c r="O53" s="3">
        <v>0</v>
      </c>
      <c r="Q53" s="3">
        <v>5800000</v>
      </c>
      <c r="S53" s="3">
        <v>5990</v>
      </c>
      <c r="U53" s="3">
        <v>33378931916</v>
      </c>
      <c r="W53" s="3">
        <v>34535285100</v>
      </c>
      <c r="Y53" s="7">
        <v>1.6299999999999999E-2</v>
      </c>
    </row>
    <row r="54" spans="1:25" ht="22.5" x14ac:dyDescent="0.55000000000000004">
      <c r="A54" s="10" t="s">
        <v>60</v>
      </c>
      <c r="C54" s="3">
        <v>0</v>
      </c>
      <c r="E54" s="3">
        <v>0</v>
      </c>
      <c r="G54" s="3">
        <v>0</v>
      </c>
      <c r="I54" s="3">
        <v>7000000</v>
      </c>
      <c r="K54" s="3">
        <v>75389896730</v>
      </c>
      <c r="M54" s="3">
        <v>0</v>
      </c>
      <c r="O54" s="3">
        <v>0</v>
      </c>
      <c r="Q54" s="3">
        <v>7000000</v>
      </c>
      <c r="S54" s="3">
        <v>11050</v>
      </c>
      <c r="U54" s="3">
        <v>75389896730</v>
      </c>
      <c r="W54" s="3">
        <v>76889767500</v>
      </c>
      <c r="Y54" s="7">
        <v>3.6299999999999999E-2</v>
      </c>
    </row>
    <row r="55" spans="1:25" ht="22.5" x14ac:dyDescent="0.55000000000000004">
      <c r="A55" s="10" t="s">
        <v>61</v>
      </c>
      <c r="C55" s="3">
        <v>0</v>
      </c>
      <c r="E55" s="3">
        <v>0</v>
      </c>
      <c r="G55" s="3">
        <v>0</v>
      </c>
      <c r="I55" s="3">
        <v>0</v>
      </c>
      <c r="K55" s="3">
        <v>0</v>
      </c>
      <c r="M55" s="3">
        <v>0</v>
      </c>
      <c r="O55" s="3">
        <v>0</v>
      </c>
      <c r="Q55" s="3">
        <v>1350000</v>
      </c>
      <c r="S55" s="3">
        <v>19320</v>
      </c>
      <c r="U55" s="3">
        <v>29107350000</v>
      </c>
      <c r="W55" s="3">
        <v>25926812100</v>
      </c>
      <c r="Y55" s="7">
        <v>1.23E-2</v>
      </c>
    </row>
    <row r="56" spans="1:25" ht="22.5" x14ac:dyDescent="0.55000000000000004">
      <c r="A56" s="10" t="s">
        <v>62</v>
      </c>
      <c r="C56" s="3">
        <v>0</v>
      </c>
      <c r="E56" s="3">
        <v>0</v>
      </c>
      <c r="G56" s="3">
        <v>0</v>
      </c>
      <c r="I56" s="3">
        <v>5000000</v>
      </c>
      <c r="K56" s="3">
        <v>100089800000</v>
      </c>
      <c r="M56" s="3">
        <v>-2500000</v>
      </c>
      <c r="O56" s="3">
        <v>57356685619</v>
      </c>
      <c r="Q56" s="3">
        <v>2500000</v>
      </c>
      <c r="S56" s="3">
        <v>20850</v>
      </c>
      <c r="U56" s="3">
        <f>50044899998-31</f>
        <v>50044899967</v>
      </c>
      <c r="W56" s="3">
        <f>51814856250-40</f>
        <v>51814856210</v>
      </c>
      <c r="Y56" s="7">
        <v>2.4500000000000001E-2</v>
      </c>
    </row>
    <row r="57" spans="1:25" ht="19.5" thickBot="1" x14ac:dyDescent="0.5">
      <c r="C57" s="9">
        <f>SUM(C9:C56)</f>
        <v>239235256</v>
      </c>
      <c r="E57" s="9">
        <f>SUM(E9:E56)</f>
        <v>2031906053238</v>
      </c>
      <c r="G57" s="9">
        <f>SUM(G9:G56)</f>
        <v>2208105009668.5591</v>
      </c>
      <c r="I57" s="9">
        <f>SUM(I9:I56)</f>
        <v>22352915</v>
      </c>
      <c r="K57" s="9">
        <f>SUM(K9:K56)</f>
        <v>276972043476</v>
      </c>
      <c r="M57" s="9">
        <f>SUM(M9:M56)</f>
        <v>-24214028</v>
      </c>
      <c r="O57" s="9">
        <f>SUM(O9:O56)</f>
        <v>406949256450</v>
      </c>
      <c r="Q57" s="9">
        <f>SUM(Q9:Q56)</f>
        <v>238724143</v>
      </c>
      <c r="U57" s="9">
        <f>SUM(U9:U56)</f>
        <v>1937458980884</v>
      </c>
      <c r="W57" s="9">
        <f>SUM(W9:W56)</f>
        <v>2001370150585.2517</v>
      </c>
    </row>
    <row r="58" spans="1:25" ht="19.5" thickTop="1" x14ac:dyDescent="0.45">
      <c r="E58" s="3"/>
      <c r="G58" s="3"/>
      <c r="O58" s="3"/>
      <c r="U58" s="3"/>
    </row>
    <row r="59" spans="1:25" x14ac:dyDescent="0.45">
      <c r="E59" s="3"/>
      <c r="G59" s="3"/>
      <c r="O59" s="3"/>
      <c r="S59" s="3"/>
      <c r="W59" s="3"/>
    </row>
    <row r="60" spans="1:25" x14ac:dyDescent="0.45">
      <c r="O60" s="3"/>
      <c r="S60" s="3"/>
      <c r="W60" s="3"/>
    </row>
    <row r="61" spans="1:25" x14ac:dyDescent="0.45">
      <c r="S61" s="3"/>
      <c r="W61" s="3"/>
    </row>
    <row r="62" spans="1:25" x14ac:dyDescent="0.45">
      <c r="W62" s="3"/>
    </row>
    <row r="63" spans="1:25" x14ac:dyDescent="0.45">
      <c r="W63" s="3"/>
    </row>
    <row r="64" spans="1:25" x14ac:dyDescent="0.45">
      <c r="W64" s="3"/>
    </row>
    <row r="65" spans="23:23" x14ac:dyDescent="0.45">
      <c r="W65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Normal="85" zoomScaleSheetLayoutView="100" workbookViewId="0">
      <selection activeCell="C11" sqref="C11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7" t="s">
        <v>0</v>
      </c>
      <c r="B2" s="17"/>
      <c r="C2" s="17"/>
      <c r="D2" s="17"/>
      <c r="E2" s="17"/>
      <c r="F2" s="17"/>
      <c r="G2" s="17"/>
    </row>
    <row r="3" spans="1:7" ht="30" x14ac:dyDescent="0.45">
      <c r="A3" s="17" t="s">
        <v>92</v>
      </c>
      <c r="B3" s="17"/>
      <c r="C3" s="17"/>
      <c r="D3" s="17"/>
      <c r="E3" s="17"/>
      <c r="F3" s="17"/>
      <c r="G3" s="17"/>
    </row>
    <row r="4" spans="1:7" ht="30" x14ac:dyDescent="0.45">
      <c r="A4" s="17" t="s">
        <v>2</v>
      </c>
      <c r="B4" s="17"/>
      <c r="C4" s="17"/>
      <c r="D4" s="17"/>
      <c r="E4" s="17"/>
      <c r="F4" s="17"/>
      <c r="G4" s="17"/>
    </row>
    <row r="6" spans="1:7" ht="56.25" customHeight="1" x14ac:dyDescent="0.45">
      <c r="A6" s="23" t="s">
        <v>96</v>
      </c>
      <c r="C6" s="23" t="s">
        <v>70</v>
      </c>
      <c r="E6" s="22" t="s">
        <v>150</v>
      </c>
      <c r="G6" s="22" t="s">
        <v>13</v>
      </c>
    </row>
    <row r="7" spans="1:7" ht="21" x14ac:dyDescent="0.55000000000000004">
      <c r="A7" s="2" t="s">
        <v>157</v>
      </c>
      <c r="C7" s="3">
        <v>-49079123256</v>
      </c>
      <c r="E7" s="7">
        <v>1.0459000000000001</v>
      </c>
      <c r="G7" s="7">
        <v>-2.3199999999999998E-2</v>
      </c>
    </row>
    <row r="8" spans="1:7" ht="21" x14ac:dyDescent="0.55000000000000004">
      <c r="A8" s="2" t="s">
        <v>158</v>
      </c>
      <c r="C8" s="3">
        <v>0</v>
      </c>
      <c r="E8" s="7">
        <v>0</v>
      </c>
      <c r="G8" s="7">
        <v>0</v>
      </c>
    </row>
    <row r="9" spans="1:7" ht="21" x14ac:dyDescent="0.55000000000000004">
      <c r="A9" s="2" t="s">
        <v>159</v>
      </c>
      <c r="C9" s="3">
        <v>34942414</v>
      </c>
      <c r="E9" s="7">
        <v>-6.9999999999999999E-4</v>
      </c>
      <c r="G9" s="7">
        <v>0</v>
      </c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Normal="100" zoomScaleSheetLayoutView="100" workbookViewId="0">
      <selection activeCell="C18" sqref="C1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8.28515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5" t="s">
        <v>65</v>
      </c>
      <c r="C6" s="16" t="s">
        <v>66</v>
      </c>
      <c r="D6" s="16" t="s">
        <v>66</v>
      </c>
      <c r="E6" s="16" t="s">
        <v>66</v>
      </c>
      <c r="F6" s="16" t="s">
        <v>66</v>
      </c>
      <c r="G6" s="16" t="s">
        <v>66</v>
      </c>
      <c r="H6" s="16" t="s">
        <v>66</v>
      </c>
      <c r="I6" s="16" t="s">
        <v>66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65</v>
      </c>
      <c r="C7" s="16" t="s">
        <v>67</v>
      </c>
      <c r="E7" s="16" t="s">
        <v>68</v>
      </c>
      <c r="G7" s="16" t="s">
        <v>69</v>
      </c>
      <c r="I7" s="16" t="s">
        <v>63</v>
      </c>
      <c r="K7" s="16" t="s">
        <v>70</v>
      </c>
      <c r="M7" s="16" t="s">
        <v>71</v>
      </c>
      <c r="O7" s="16" t="s">
        <v>72</v>
      </c>
      <c r="Q7" s="16" t="s">
        <v>70</v>
      </c>
      <c r="S7" s="19" t="s">
        <v>64</v>
      </c>
    </row>
    <row r="8" spans="1:19" x14ac:dyDescent="0.45">
      <c r="A8" s="1" t="s">
        <v>73</v>
      </c>
      <c r="C8" s="6">
        <v>279927370</v>
      </c>
      <c r="E8" s="1" t="s">
        <v>74</v>
      </c>
      <c r="G8" s="1" t="s">
        <v>75</v>
      </c>
      <c r="I8" s="3">
        <v>0</v>
      </c>
      <c r="K8" s="3">
        <v>30349225669</v>
      </c>
      <c r="M8" s="3">
        <v>474560093266</v>
      </c>
      <c r="O8" s="3">
        <v>460995793031</v>
      </c>
      <c r="Q8" s="3">
        <v>43913525904</v>
      </c>
      <c r="S8" s="7">
        <v>2.0799999999999999E-2</v>
      </c>
    </row>
    <row r="9" spans="1:19" x14ac:dyDescent="0.45">
      <c r="A9" s="1" t="s">
        <v>76</v>
      </c>
      <c r="C9" s="4" t="s">
        <v>77</v>
      </c>
      <c r="E9" s="1" t="s">
        <v>74</v>
      </c>
      <c r="G9" s="1" t="s">
        <v>78</v>
      </c>
      <c r="I9" s="3">
        <v>10</v>
      </c>
      <c r="K9" s="3">
        <v>5004729345</v>
      </c>
      <c r="M9" s="3">
        <v>34004520</v>
      </c>
      <c r="O9" s="3">
        <v>0</v>
      </c>
      <c r="Q9" s="3">
        <v>5038733865</v>
      </c>
      <c r="S9" s="7">
        <v>2.3999999999999998E-3</v>
      </c>
    </row>
    <row r="10" spans="1:19" x14ac:dyDescent="0.45">
      <c r="A10" s="1" t="s">
        <v>79</v>
      </c>
      <c r="C10" s="4" t="s">
        <v>80</v>
      </c>
      <c r="E10" s="1" t="s">
        <v>74</v>
      </c>
      <c r="G10" s="1" t="s">
        <v>81</v>
      </c>
      <c r="I10" s="3">
        <v>10</v>
      </c>
      <c r="K10" s="3">
        <v>4620407</v>
      </c>
      <c r="M10" s="3">
        <v>31182</v>
      </c>
      <c r="O10" s="3">
        <v>0</v>
      </c>
      <c r="Q10" s="3">
        <v>4651589</v>
      </c>
      <c r="S10" s="7">
        <v>0</v>
      </c>
    </row>
    <row r="11" spans="1:19" x14ac:dyDescent="0.45">
      <c r="A11" s="1" t="s">
        <v>82</v>
      </c>
      <c r="C11" s="4" t="s">
        <v>83</v>
      </c>
      <c r="E11" s="1" t="s">
        <v>74</v>
      </c>
      <c r="G11" s="1" t="s">
        <v>81</v>
      </c>
      <c r="I11" s="3">
        <v>10</v>
      </c>
      <c r="K11" s="3">
        <v>4034042411</v>
      </c>
      <c r="M11" s="3">
        <v>2329032938</v>
      </c>
      <c r="O11" s="3">
        <v>4500250000</v>
      </c>
      <c r="Q11" s="3">
        <v>1862825349</v>
      </c>
      <c r="S11" s="7">
        <v>8.9999999999999998E-4</v>
      </c>
    </row>
    <row r="12" spans="1:19" x14ac:dyDescent="0.45">
      <c r="A12" s="1" t="s">
        <v>84</v>
      </c>
      <c r="C12" s="4" t="s">
        <v>85</v>
      </c>
      <c r="E12" s="1" t="s">
        <v>74</v>
      </c>
      <c r="G12" s="1" t="s">
        <v>86</v>
      </c>
      <c r="I12" s="3">
        <v>0</v>
      </c>
      <c r="K12" s="3">
        <v>20678</v>
      </c>
      <c r="M12" s="3">
        <v>0</v>
      </c>
      <c r="O12" s="3">
        <v>0</v>
      </c>
      <c r="Q12" s="3">
        <v>20678</v>
      </c>
      <c r="S12" s="7">
        <v>0</v>
      </c>
    </row>
    <row r="13" spans="1:19" x14ac:dyDescent="0.45">
      <c r="A13" s="1" t="s">
        <v>87</v>
      </c>
      <c r="C13" s="6">
        <v>279914422</v>
      </c>
      <c r="E13" s="1" t="s">
        <v>88</v>
      </c>
      <c r="G13" s="1" t="s">
        <v>89</v>
      </c>
      <c r="I13" s="3">
        <v>0</v>
      </c>
      <c r="K13" s="3">
        <v>5987362</v>
      </c>
      <c r="M13" s="3">
        <v>4170998400</v>
      </c>
      <c r="O13" s="3">
        <v>4170000000</v>
      </c>
      <c r="Q13" s="3">
        <v>6985762</v>
      </c>
      <c r="S13" s="7">
        <v>0</v>
      </c>
    </row>
    <row r="14" spans="1:19" x14ac:dyDescent="0.45">
      <c r="A14" s="1" t="s">
        <v>84</v>
      </c>
      <c r="C14" s="4" t="s">
        <v>90</v>
      </c>
      <c r="E14" s="1" t="s">
        <v>88</v>
      </c>
      <c r="G14" s="1" t="s">
        <v>91</v>
      </c>
      <c r="I14" s="3">
        <v>0</v>
      </c>
      <c r="K14" s="3">
        <v>70858</v>
      </c>
      <c r="M14" s="3">
        <v>0</v>
      </c>
      <c r="O14" s="3">
        <v>0</v>
      </c>
      <c r="Q14" s="3">
        <v>70858</v>
      </c>
      <c r="S14" s="7">
        <v>0</v>
      </c>
    </row>
    <row r="15" spans="1:19" ht="19.5" thickBot="1" x14ac:dyDescent="0.5">
      <c r="K15" s="9">
        <f>SUM(K8:K14)</f>
        <v>39398696730</v>
      </c>
      <c r="M15" s="9">
        <f>SUM(M8:M14)</f>
        <v>481094160306</v>
      </c>
      <c r="O15" s="9">
        <f>SUM(O8:O14)</f>
        <v>469666043031</v>
      </c>
      <c r="Q15" s="9">
        <f>SUM(Q8:Q14)</f>
        <v>50826814005</v>
      </c>
      <c r="S15" s="11">
        <f>SUM(S8:S14)</f>
        <v>2.41E-2</v>
      </c>
    </row>
    <row r="16" spans="1:19" ht="19.5" thickTop="1" x14ac:dyDescent="0.45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rightToLeft="1" view="pageBreakPreview" zoomScaleNormal="115" zoomScaleSheetLayoutView="100" workbookViewId="0">
      <selection activeCell="G17" sqref="G17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6" t="s">
        <v>93</v>
      </c>
      <c r="B6" s="16" t="s">
        <v>93</v>
      </c>
      <c r="C6" s="16" t="s">
        <v>93</v>
      </c>
      <c r="D6" s="16" t="s">
        <v>93</v>
      </c>
      <c r="E6" s="16" t="s">
        <v>93</v>
      </c>
      <c r="G6" s="16" t="s">
        <v>94</v>
      </c>
      <c r="H6" s="16" t="s">
        <v>94</v>
      </c>
      <c r="I6" s="16" t="s">
        <v>94</v>
      </c>
      <c r="J6" s="16" t="s">
        <v>94</v>
      </c>
      <c r="K6" s="16" t="s">
        <v>94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</row>
    <row r="7" spans="1:17" ht="30" x14ac:dyDescent="0.45">
      <c r="A7" s="20" t="s">
        <v>96</v>
      </c>
      <c r="C7" s="20" t="s">
        <v>97</v>
      </c>
      <c r="E7" s="20" t="s">
        <v>63</v>
      </c>
      <c r="G7" s="20" t="s">
        <v>98</v>
      </c>
      <c r="I7" s="20" t="s">
        <v>99</v>
      </c>
      <c r="K7" s="20" t="s">
        <v>100</v>
      </c>
      <c r="M7" s="20" t="s">
        <v>98</v>
      </c>
      <c r="O7" s="20" t="s">
        <v>99</v>
      </c>
      <c r="Q7" s="20" t="s">
        <v>100</v>
      </c>
    </row>
    <row r="8" spans="1:17" x14ac:dyDescent="0.45">
      <c r="A8" s="1" t="s">
        <v>73</v>
      </c>
      <c r="C8" s="3">
        <v>30</v>
      </c>
      <c r="E8" s="3">
        <v>0</v>
      </c>
      <c r="G8" s="3">
        <v>1026483</v>
      </c>
      <c r="I8" s="3">
        <v>0</v>
      </c>
      <c r="K8" s="3">
        <v>1026483</v>
      </c>
      <c r="M8" s="3">
        <v>430694566</v>
      </c>
      <c r="O8" s="3">
        <v>0</v>
      </c>
      <c r="Q8" s="3">
        <v>430694566</v>
      </c>
    </row>
    <row r="9" spans="1:17" x14ac:dyDescent="0.45">
      <c r="A9" s="1" t="s">
        <v>76</v>
      </c>
      <c r="C9" s="3">
        <v>28</v>
      </c>
      <c r="E9" s="3">
        <v>10</v>
      </c>
      <c r="G9" s="3">
        <v>34032480</v>
      </c>
      <c r="I9" s="3">
        <v>212</v>
      </c>
      <c r="K9" s="3">
        <v>34032268</v>
      </c>
      <c r="M9" s="3">
        <v>41896263</v>
      </c>
      <c r="O9" s="3">
        <v>41966</v>
      </c>
      <c r="Q9" s="3">
        <v>41854297</v>
      </c>
    </row>
    <row r="10" spans="1:17" x14ac:dyDescent="0.45">
      <c r="A10" s="1" t="s">
        <v>79</v>
      </c>
      <c r="C10" s="3">
        <v>23</v>
      </c>
      <c r="E10" s="3">
        <v>10</v>
      </c>
      <c r="G10" s="3">
        <v>31262</v>
      </c>
      <c r="I10" s="3">
        <v>1</v>
      </c>
      <c r="K10" s="3">
        <v>31261</v>
      </c>
      <c r="M10" s="3">
        <v>180124</v>
      </c>
      <c r="O10" s="3">
        <v>72</v>
      </c>
      <c r="Q10" s="3">
        <v>180052</v>
      </c>
    </row>
    <row r="11" spans="1:17" x14ac:dyDescent="0.45">
      <c r="A11" s="1" t="s">
        <v>82</v>
      </c>
      <c r="C11" s="3">
        <v>26</v>
      </c>
      <c r="E11" s="3">
        <v>10</v>
      </c>
      <c r="G11" s="3">
        <v>-147811</v>
      </c>
      <c r="I11" s="3">
        <v>-6958</v>
      </c>
      <c r="K11" s="3">
        <v>-140853</v>
      </c>
      <c r="M11" s="3">
        <v>75384687</v>
      </c>
      <c r="O11" s="3">
        <v>21598</v>
      </c>
      <c r="Q11" s="3">
        <v>75363089</v>
      </c>
    </row>
    <row r="12" spans="1:17" ht="19.5" thickBot="1" x14ac:dyDescent="0.5">
      <c r="G12" s="9">
        <f>SUM(G8:G11)</f>
        <v>34942414</v>
      </c>
      <c r="I12" s="9">
        <f>SUM(I8:I11)</f>
        <v>-6745</v>
      </c>
      <c r="K12" s="9">
        <f>SUM(K8:K11)</f>
        <v>34949159</v>
      </c>
      <c r="M12" s="9">
        <f>SUM(M8:M11)</f>
        <v>548155640</v>
      </c>
      <c r="O12" s="9">
        <f>SUM(O8:O11)</f>
        <v>63636</v>
      </c>
      <c r="Q12" s="9">
        <f>SUM(Q8:Q11)</f>
        <v>548092004</v>
      </c>
    </row>
    <row r="13" spans="1:17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view="pageBreakPreview" zoomScale="85" zoomScaleNormal="100" zoomScaleSheetLayoutView="85" workbookViewId="0">
      <selection activeCell="S24" sqref="S24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3.140625" style="1" customWidth="1"/>
    <col min="6" max="6" width="1" style="1" customWidth="1"/>
    <col min="7" max="7" width="19" style="1" customWidth="1"/>
    <col min="8" max="8" width="1" style="1" customWidth="1"/>
    <col min="9" max="9" width="15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7109375" style="1" customWidth="1"/>
    <col min="14" max="14" width="1" style="1" customWidth="1"/>
    <col min="15" max="15" width="15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5" t="s">
        <v>3</v>
      </c>
      <c r="C6" s="16" t="s">
        <v>102</v>
      </c>
      <c r="D6" s="16" t="s">
        <v>102</v>
      </c>
      <c r="E6" s="16" t="s">
        <v>102</v>
      </c>
      <c r="F6" s="16" t="s">
        <v>102</v>
      </c>
      <c r="G6" s="16" t="s">
        <v>102</v>
      </c>
      <c r="I6" s="16" t="s">
        <v>94</v>
      </c>
      <c r="J6" s="16" t="s">
        <v>94</v>
      </c>
      <c r="K6" s="16" t="s">
        <v>94</v>
      </c>
      <c r="L6" s="16" t="s">
        <v>94</v>
      </c>
      <c r="M6" s="16" t="s">
        <v>94</v>
      </c>
      <c r="O6" s="16" t="s">
        <v>95</v>
      </c>
      <c r="P6" s="16" t="s">
        <v>95</v>
      </c>
      <c r="Q6" s="16" t="s">
        <v>95</v>
      </c>
      <c r="R6" s="16" t="s">
        <v>95</v>
      </c>
      <c r="S6" s="16" t="s">
        <v>95</v>
      </c>
    </row>
    <row r="7" spans="1:19" ht="90" x14ac:dyDescent="0.45">
      <c r="A7" s="16" t="s">
        <v>3</v>
      </c>
      <c r="C7" s="16" t="s">
        <v>103</v>
      </c>
      <c r="E7" s="8" t="s">
        <v>104</v>
      </c>
      <c r="G7" s="8" t="s">
        <v>105</v>
      </c>
      <c r="I7" s="19" t="s">
        <v>106</v>
      </c>
      <c r="K7" s="16" t="s">
        <v>99</v>
      </c>
      <c r="M7" s="19" t="s">
        <v>107</v>
      </c>
      <c r="O7" s="19" t="s">
        <v>106</v>
      </c>
      <c r="Q7" s="16" t="s">
        <v>99</v>
      </c>
      <c r="S7" s="19" t="s">
        <v>107</v>
      </c>
    </row>
    <row r="8" spans="1:19" x14ac:dyDescent="0.45">
      <c r="A8" s="1" t="s">
        <v>53</v>
      </c>
      <c r="C8" s="1" t="s">
        <v>108</v>
      </c>
      <c r="E8" s="3">
        <v>1000000</v>
      </c>
      <c r="G8" s="3">
        <v>4500</v>
      </c>
      <c r="I8" s="3">
        <v>4500000000</v>
      </c>
      <c r="K8" s="3">
        <v>429368030</v>
      </c>
      <c r="M8" s="3">
        <v>4070631970</v>
      </c>
      <c r="O8" s="3">
        <v>4500000000</v>
      </c>
      <c r="Q8" s="3">
        <v>429368030</v>
      </c>
      <c r="S8" s="3">
        <v>4070631970</v>
      </c>
    </row>
    <row r="9" spans="1:19" x14ac:dyDescent="0.45">
      <c r="A9" s="1" t="s">
        <v>36</v>
      </c>
      <c r="C9" s="1" t="s">
        <v>109</v>
      </c>
      <c r="E9" s="3">
        <v>6370000</v>
      </c>
      <c r="G9" s="3">
        <v>720</v>
      </c>
      <c r="I9" s="3">
        <v>0</v>
      </c>
      <c r="K9" s="3">
        <v>0</v>
      </c>
      <c r="M9" s="3">
        <v>0</v>
      </c>
      <c r="O9" s="3">
        <v>4586400000</v>
      </c>
      <c r="Q9" s="3">
        <v>271874227</v>
      </c>
      <c r="S9" s="3">
        <v>4314525773</v>
      </c>
    </row>
    <row r="10" spans="1:19" x14ac:dyDescent="0.45">
      <c r="A10" s="1" t="s">
        <v>38</v>
      </c>
      <c r="C10" s="1" t="s">
        <v>110</v>
      </c>
      <c r="E10" s="3">
        <v>9800000</v>
      </c>
      <c r="G10" s="3">
        <v>1930</v>
      </c>
      <c r="I10" s="3">
        <v>0</v>
      </c>
      <c r="K10" s="3">
        <v>0</v>
      </c>
      <c r="M10" s="3">
        <v>0</v>
      </c>
      <c r="O10" s="3">
        <v>18914000000</v>
      </c>
      <c r="Q10" s="3">
        <v>0</v>
      </c>
      <c r="S10" s="3">
        <v>18914000000</v>
      </c>
    </row>
    <row r="11" spans="1:19" x14ac:dyDescent="0.45">
      <c r="A11" s="1" t="s">
        <v>32</v>
      </c>
      <c r="C11" s="1" t="s">
        <v>111</v>
      </c>
      <c r="E11" s="3">
        <v>1350000</v>
      </c>
      <c r="G11" s="3">
        <v>6730</v>
      </c>
      <c r="I11" s="3">
        <v>9085500000</v>
      </c>
      <c r="K11" s="3">
        <v>1236488166</v>
      </c>
      <c r="M11" s="3">
        <v>7849011834</v>
      </c>
      <c r="O11" s="3">
        <v>9085500000</v>
      </c>
      <c r="Q11" s="3">
        <v>1236488166</v>
      </c>
      <c r="S11" s="3">
        <v>7849011834</v>
      </c>
    </row>
    <row r="12" spans="1:19" x14ac:dyDescent="0.45">
      <c r="A12" s="1" t="s">
        <v>39</v>
      </c>
      <c r="C12" s="1" t="s">
        <v>112</v>
      </c>
      <c r="E12" s="3">
        <v>5000000</v>
      </c>
      <c r="G12" s="3">
        <v>2000</v>
      </c>
      <c r="I12" s="3">
        <v>0</v>
      </c>
      <c r="K12" s="3">
        <v>0</v>
      </c>
      <c r="M12" s="3">
        <v>0</v>
      </c>
      <c r="O12" s="3">
        <v>10000000000</v>
      </c>
      <c r="Q12" s="3">
        <v>0</v>
      </c>
      <c r="S12" s="3">
        <v>10000000000</v>
      </c>
    </row>
    <row r="13" spans="1:19" x14ac:dyDescent="0.45">
      <c r="A13" s="1" t="s">
        <v>49</v>
      </c>
      <c r="C13" s="1" t="s">
        <v>113</v>
      </c>
      <c r="E13" s="3">
        <v>2449489</v>
      </c>
      <c r="G13" s="3">
        <v>3530</v>
      </c>
      <c r="I13" s="3">
        <v>0</v>
      </c>
      <c r="K13" s="3">
        <v>0</v>
      </c>
      <c r="M13" s="3">
        <v>0</v>
      </c>
      <c r="O13" s="3">
        <v>8646696170</v>
      </c>
      <c r="Q13" s="3">
        <v>0</v>
      </c>
      <c r="S13" s="3">
        <v>8646696170</v>
      </c>
    </row>
    <row r="14" spans="1:19" x14ac:dyDescent="0.45">
      <c r="A14" s="1" t="s">
        <v>31</v>
      </c>
      <c r="C14" s="1" t="s">
        <v>114</v>
      </c>
      <c r="E14" s="3">
        <v>700000</v>
      </c>
      <c r="G14" s="3">
        <v>17165</v>
      </c>
      <c r="I14" s="3">
        <v>12015500000</v>
      </c>
      <c r="K14" s="3">
        <v>504587927</v>
      </c>
      <c r="M14" s="3">
        <v>11510912073</v>
      </c>
      <c r="O14" s="3">
        <v>12015500000</v>
      </c>
      <c r="Q14" s="3">
        <v>504587927</v>
      </c>
      <c r="S14" s="3">
        <v>11510912073</v>
      </c>
    </row>
    <row r="15" spans="1:19" x14ac:dyDescent="0.45">
      <c r="A15" s="1" t="s">
        <v>41</v>
      </c>
      <c r="C15" s="1" t="s">
        <v>115</v>
      </c>
      <c r="E15" s="3">
        <v>400000</v>
      </c>
      <c r="G15" s="3">
        <v>1220</v>
      </c>
      <c r="I15" s="3">
        <v>0</v>
      </c>
      <c r="K15" s="3">
        <v>0</v>
      </c>
      <c r="M15" s="3">
        <v>0</v>
      </c>
      <c r="O15" s="3">
        <v>488000000</v>
      </c>
      <c r="Q15" s="3">
        <v>54090134</v>
      </c>
      <c r="S15" s="3">
        <v>433909866</v>
      </c>
    </row>
    <row r="16" spans="1:19" x14ac:dyDescent="0.45">
      <c r="A16" s="1" t="s">
        <v>56</v>
      </c>
      <c r="C16" s="1" t="s">
        <v>116</v>
      </c>
      <c r="E16" s="3">
        <v>2895286</v>
      </c>
      <c r="G16" s="3">
        <v>700</v>
      </c>
      <c r="I16" s="3">
        <v>0</v>
      </c>
      <c r="K16" s="3">
        <v>0</v>
      </c>
      <c r="M16" s="3">
        <v>0</v>
      </c>
      <c r="O16" s="3">
        <v>2026700200</v>
      </c>
      <c r="Q16" s="3">
        <v>170375048</v>
      </c>
      <c r="S16" s="3">
        <v>1856325152</v>
      </c>
    </row>
    <row r="17" spans="1:19" x14ac:dyDescent="0.45">
      <c r="A17" s="1" t="s">
        <v>17</v>
      </c>
      <c r="C17" s="1" t="s">
        <v>4</v>
      </c>
      <c r="E17" s="3">
        <v>2000000</v>
      </c>
      <c r="G17" s="3">
        <v>300</v>
      </c>
      <c r="I17" s="3">
        <v>0</v>
      </c>
      <c r="K17" s="3">
        <v>0</v>
      </c>
      <c r="M17" s="3">
        <v>0</v>
      </c>
      <c r="O17" s="3">
        <v>600000000</v>
      </c>
      <c r="Q17" s="3">
        <v>0</v>
      </c>
      <c r="S17" s="3">
        <v>600000000</v>
      </c>
    </row>
    <row r="18" spans="1:19" x14ac:dyDescent="0.45">
      <c r="A18" s="1" t="s">
        <v>27</v>
      </c>
      <c r="C18" s="1" t="s">
        <v>117</v>
      </c>
      <c r="E18" s="3">
        <v>2500000</v>
      </c>
      <c r="G18" s="3">
        <v>650</v>
      </c>
      <c r="I18" s="3">
        <v>0</v>
      </c>
      <c r="K18" s="3">
        <v>0</v>
      </c>
      <c r="M18" s="3">
        <v>0</v>
      </c>
      <c r="O18" s="3">
        <v>1625000000</v>
      </c>
      <c r="Q18" s="3">
        <v>0</v>
      </c>
      <c r="S18" s="3">
        <v>1625000000</v>
      </c>
    </row>
    <row r="19" spans="1:19" x14ac:dyDescent="0.45">
      <c r="A19" s="1" t="s">
        <v>23</v>
      </c>
      <c r="C19" s="1" t="s">
        <v>118</v>
      </c>
      <c r="E19" s="3">
        <v>775000</v>
      </c>
      <c r="G19" s="3">
        <v>9400</v>
      </c>
      <c r="I19" s="3">
        <v>0</v>
      </c>
      <c r="K19" s="3">
        <v>0</v>
      </c>
      <c r="M19" s="3">
        <v>0</v>
      </c>
      <c r="O19" s="3">
        <v>7285000000</v>
      </c>
      <c r="Q19" s="3">
        <v>0</v>
      </c>
      <c r="S19" s="3">
        <v>7285000000</v>
      </c>
    </row>
    <row r="20" spans="1:19" x14ac:dyDescent="0.45">
      <c r="A20" s="1" t="s">
        <v>119</v>
      </c>
      <c r="C20" s="1" t="s">
        <v>120</v>
      </c>
      <c r="E20" s="3">
        <v>325402</v>
      </c>
      <c r="G20" s="3">
        <v>430</v>
      </c>
      <c r="I20" s="3">
        <v>0</v>
      </c>
      <c r="K20" s="3">
        <v>0</v>
      </c>
      <c r="M20" s="3">
        <v>0</v>
      </c>
      <c r="O20" s="3">
        <v>139922860</v>
      </c>
      <c r="Q20" s="3">
        <v>3001026</v>
      </c>
      <c r="S20" s="3">
        <v>136921834</v>
      </c>
    </row>
    <row r="21" spans="1:19" x14ac:dyDescent="0.45">
      <c r="A21" s="1" t="s">
        <v>62</v>
      </c>
      <c r="C21" s="1" t="s">
        <v>121</v>
      </c>
      <c r="E21" s="3">
        <v>2500000</v>
      </c>
      <c r="G21" s="3">
        <v>1700</v>
      </c>
      <c r="I21" s="3">
        <v>4250000000</v>
      </c>
      <c r="K21" s="3">
        <v>2908966</v>
      </c>
      <c r="M21" s="3">
        <v>4247091034</v>
      </c>
      <c r="O21" s="3">
        <v>4250000000</v>
      </c>
      <c r="Q21" s="3">
        <v>2908966</v>
      </c>
      <c r="S21" s="3">
        <v>4247091034</v>
      </c>
    </row>
    <row r="22" spans="1:19" x14ac:dyDescent="0.45">
      <c r="A22" s="1" t="s">
        <v>25</v>
      </c>
      <c r="C22" s="1" t="s">
        <v>122</v>
      </c>
      <c r="E22" s="3">
        <v>25453</v>
      </c>
      <c r="G22" s="3">
        <v>40</v>
      </c>
      <c r="I22" s="3">
        <v>1018120</v>
      </c>
      <c r="K22" s="3">
        <v>142189</v>
      </c>
      <c r="M22" s="3">
        <v>875931</v>
      </c>
      <c r="O22" s="3">
        <f>2676+1018120</f>
        <v>1020796</v>
      </c>
      <c r="Q22" s="3">
        <v>142189</v>
      </c>
      <c r="S22" s="3">
        <f>O22-Q22</f>
        <v>878607</v>
      </c>
    </row>
    <row r="23" spans="1:19" ht="19.5" thickBot="1" x14ac:dyDescent="0.5">
      <c r="E23" s="12"/>
      <c r="F23" s="13"/>
      <c r="G23" s="12"/>
      <c r="I23" s="9">
        <f>SUM(I8:I22)</f>
        <v>29852018120</v>
      </c>
      <c r="K23" s="9">
        <f>SUM(K8:K22)</f>
        <v>2173495278</v>
      </c>
      <c r="M23" s="9">
        <f>SUM(M8:M22)</f>
        <v>27678522842</v>
      </c>
      <c r="O23" s="9">
        <f>SUM(O8:O22)</f>
        <v>84163740026</v>
      </c>
      <c r="Q23" s="9">
        <f>SUM(Q8:Q22)</f>
        <v>2672835713</v>
      </c>
      <c r="S23" s="9">
        <f>SUM(S8:S22)</f>
        <v>81490904313</v>
      </c>
    </row>
    <row r="24" spans="1:19" ht="19.5" thickTop="1" x14ac:dyDescent="0.45">
      <c r="K24" s="3"/>
      <c r="S24" s="3"/>
    </row>
  </sheetData>
  <mergeCells count="14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C6:G6"/>
  </mergeCells>
  <pageMargins left="0.7" right="0.7" top="0.75" bottom="0.75" header="0.3" footer="0.3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view="pageBreakPreview" zoomScaleNormal="100" zoomScaleSheetLayoutView="100" workbookViewId="0">
      <selection activeCell="E11" sqref="A11:E15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5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5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K6" s="16" t="s">
        <v>95</v>
      </c>
      <c r="L6" s="16" t="s">
        <v>95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</row>
    <row r="7" spans="1:17" ht="30" x14ac:dyDescent="0.45">
      <c r="A7" s="16" t="s">
        <v>3</v>
      </c>
      <c r="C7" s="16" t="s">
        <v>7</v>
      </c>
      <c r="E7" s="16" t="s">
        <v>123</v>
      </c>
      <c r="G7" s="16" t="s">
        <v>124</v>
      </c>
      <c r="I7" s="19" t="s">
        <v>125</v>
      </c>
      <c r="K7" s="16" t="s">
        <v>7</v>
      </c>
      <c r="M7" s="16" t="s">
        <v>123</v>
      </c>
      <c r="O7" s="16" t="s">
        <v>124</v>
      </c>
      <c r="Q7" s="19" t="s">
        <v>125</v>
      </c>
    </row>
    <row r="8" spans="1:17" x14ac:dyDescent="0.45">
      <c r="A8" s="1" t="s">
        <v>61</v>
      </c>
      <c r="C8" s="3">
        <v>1350000</v>
      </c>
      <c r="E8" s="3">
        <v>25926812100</v>
      </c>
      <c r="G8" s="3">
        <v>29107350000</v>
      </c>
      <c r="I8" s="3">
        <v>-3180537900</v>
      </c>
      <c r="K8" s="3">
        <v>1350000</v>
      </c>
      <c r="M8" s="3">
        <v>25926812100</v>
      </c>
      <c r="O8" s="3">
        <v>29107350000</v>
      </c>
      <c r="Q8" s="3">
        <v>-3180537900</v>
      </c>
    </row>
    <row r="9" spans="1:17" x14ac:dyDescent="0.45">
      <c r="A9" s="1" t="s">
        <v>51</v>
      </c>
      <c r="C9" s="3">
        <v>1756700</v>
      </c>
      <c r="E9" s="3">
        <v>56438723563</v>
      </c>
      <c r="G9" s="3">
        <v>47026448810</v>
      </c>
      <c r="I9" s="3">
        <v>9412274753</v>
      </c>
      <c r="K9" s="3">
        <v>1756700</v>
      </c>
      <c r="M9" s="3">
        <v>56438723563</v>
      </c>
      <c r="O9" s="3">
        <v>42102030479</v>
      </c>
      <c r="Q9" s="3">
        <v>14336693084</v>
      </c>
    </row>
    <row r="10" spans="1:17" x14ac:dyDescent="0.45">
      <c r="A10" s="1" t="s">
        <v>56</v>
      </c>
      <c r="C10" s="3">
        <v>5790572</v>
      </c>
      <c r="E10" s="3">
        <v>29241079930</v>
      </c>
      <c r="G10" s="3">
        <v>32867434331</v>
      </c>
      <c r="I10" s="3">
        <v>-3626354400</v>
      </c>
      <c r="K10" s="3">
        <v>5790572</v>
      </c>
      <c r="M10" s="3">
        <v>29241079930</v>
      </c>
      <c r="O10" s="3">
        <v>39388644782</v>
      </c>
      <c r="Q10" s="3">
        <v>-10147564851</v>
      </c>
    </row>
    <row r="11" spans="1:17" x14ac:dyDescent="0.45">
      <c r="A11" s="1" t="s">
        <v>17</v>
      </c>
      <c r="C11" s="3">
        <v>1296098</v>
      </c>
      <c r="E11" s="3">
        <v>5890501783</v>
      </c>
      <c r="G11" s="3">
        <v>6623858338</v>
      </c>
      <c r="I11" s="3">
        <v>-733356554</v>
      </c>
      <c r="K11" s="3">
        <v>1296098</v>
      </c>
      <c r="M11" s="3">
        <v>5890501783</v>
      </c>
      <c r="O11" s="3">
        <v>6875694105</v>
      </c>
      <c r="Q11" s="3">
        <v>-985192321</v>
      </c>
    </row>
    <row r="12" spans="1:17" x14ac:dyDescent="0.45">
      <c r="A12" s="1" t="s">
        <v>46</v>
      </c>
      <c r="C12" s="3">
        <v>7600000</v>
      </c>
      <c r="E12" s="3">
        <v>16401427380</v>
      </c>
      <c r="G12" s="3">
        <v>17844390360</v>
      </c>
      <c r="I12" s="3">
        <v>-1442962980</v>
      </c>
      <c r="K12" s="3">
        <v>7600000</v>
      </c>
      <c r="M12" s="3">
        <v>16401427380</v>
      </c>
      <c r="O12" s="3">
        <v>17731068660</v>
      </c>
      <c r="Q12" s="3">
        <v>-1329641280</v>
      </c>
    </row>
    <row r="13" spans="1:17" x14ac:dyDescent="0.45">
      <c r="A13" s="1" t="s">
        <v>28</v>
      </c>
      <c r="C13" s="3">
        <v>797896</v>
      </c>
      <c r="E13" s="3">
        <v>28910263510</v>
      </c>
      <c r="G13" s="3">
        <v>31753072822</v>
      </c>
      <c r="I13" s="3">
        <v>-2842809311</v>
      </c>
      <c r="K13" s="3">
        <v>797896</v>
      </c>
      <c r="M13" s="3">
        <v>28910263510</v>
      </c>
      <c r="O13" s="3">
        <v>21975766010</v>
      </c>
      <c r="Q13" s="3">
        <v>6934497500</v>
      </c>
    </row>
    <row r="14" spans="1:17" x14ac:dyDescent="0.45">
      <c r="A14" s="1" t="s">
        <v>26</v>
      </c>
      <c r="C14" s="3">
        <v>1006920</v>
      </c>
      <c r="E14" s="3">
        <v>7006501782</v>
      </c>
      <c r="G14" s="3">
        <v>7166650394</v>
      </c>
      <c r="I14" s="3">
        <v>-160148612</v>
      </c>
      <c r="K14" s="3">
        <v>1006920</v>
      </c>
      <c r="M14" s="3">
        <v>7006501782</v>
      </c>
      <c r="O14" s="3">
        <v>5705294308</v>
      </c>
      <c r="Q14" s="3">
        <v>1301207474</v>
      </c>
    </row>
    <row r="15" spans="1:17" x14ac:dyDescent="0.45">
      <c r="A15" s="1" t="s">
        <v>27</v>
      </c>
      <c r="C15" s="3">
        <v>2500000</v>
      </c>
      <c r="E15" s="3">
        <v>11540920500</v>
      </c>
      <c r="G15" s="3">
        <v>11309803875</v>
      </c>
      <c r="I15" s="3">
        <v>231116625</v>
      </c>
      <c r="K15" s="3">
        <v>2500000</v>
      </c>
      <c r="M15" s="3">
        <v>11540920500</v>
      </c>
      <c r="O15" s="3">
        <v>11820300562</v>
      </c>
      <c r="Q15" s="3">
        <v>-279380062</v>
      </c>
    </row>
    <row r="16" spans="1:17" x14ac:dyDescent="0.45">
      <c r="A16" s="1" t="s">
        <v>60</v>
      </c>
      <c r="C16" s="3">
        <v>7000000</v>
      </c>
      <c r="E16" s="3">
        <v>76889767500</v>
      </c>
      <c r="G16" s="3">
        <v>75389896730</v>
      </c>
      <c r="I16" s="3">
        <v>1499870770</v>
      </c>
      <c r="K16" s="3">
        <v>7000000</v>
      </c>
      <c r="M16" s="3">
        <v>76889767500</v>
      </c>
      <c r="O16" s="3">
        <v>75389896730</v>
      </c>
      <c r="Q16" s="3">
        <v>1499870770</v>
      </c>
    </row>
    <row r="17" spans="1:17" x14ac:dyDescent="0.45">
      <c r="A17" s="1" t="s">
        <v>24</v>
      </c>
      <c r="C17" s="3">
        <v>4727272</v>
      </c>
      <c r="E17" s="3">
        <v>16127464718</v>
      </c>
      <c r="G17" s="3">
        <v>18463476152</v>
      </c>
      <c r="I17" s="3">
        <v>-2336011433</v>
      </c>
      <c r="K17" s="3">
        <v>4727272</v>
      </c>
      <c r="M17" s="3">
        <v>16127464718</v>
      </c>
      <c r="O17" s="3">
        <v>13072045711</v>
      </c>
      <c r="Q17" s="3">
        <v>3055419007</v>
      </c>
    </row>
    <row r="18" spans="1:17" x14ac:dyDescent="0.45">
      <c r="A18" s="1" t="s">
        <v>23</v>
      </c>
      <c r="C18" s="3">
        <v>700000</v>
      </c>
      <c r="E18" s="3">
        <v>55318882500</v>
      </c>
      <c r="G18" s="3">
        <v>55527633000</v>
      </c>
      <c r="I18" s="3">
        <v>-208750500</v>
      </c>
      <c r="K18" s="3">
        <v>700000</v>
      </c>
      <c r="M18" s="3">
        <v>55318882500</v>
      </c>
      <c r="O18" s="3">
        <v>48712744724</v>
      </c>
      <c r="Q18" s="3">
        <v>6606137776</v>
      </c>
    </row>
    <row r="19" spans="1:17" x14ac:dyDescent="0.45">
      <c r="A19" s="1" t="s">
        <v>21</v>
      </c>
      <c r="C19" s="3">
        <v>7985811</v>
      </c>
      <c r="E19" s="3">
        <v>72873551997</v>
      </c>
      <c r="G19" s="3">
        <v>71524041775</v>
      </c>
      <c r="I19" s="3">
        <v>1349510222</v>
      </c>
      <c r="K19" s="3">
        <v>7985811</v>
      </c>
      <c r="M19" s="3">
        <v>72873551997</v>
      </c>
      <c r="O19" s="3">
        <v>76926641105</v>
      </c>
      <c r="Q19" s="3">
        <v>-4053089107</v>
      </c>
    </row>
    <row r="20" spans="1:17" x14ac:dyDescent="0.45">
      <c r="A20" s="1" t="s">
        <v>44</v>
      </c>
      <c r="C20" s="3">
        <v>600000</v>
      </c>
      <c r="E20" s="3">
        <v>56183706000</v>
      </c>
      <c r="G20" s="3">
        <v>55289061000</v>
      </c>
      <c r="I20" s="3">
        <v>894645000</v>
      </c>
      <c r="K20" s="3">
        <v>600000</v>
      </c>
      <c r="M20" s="3">
        <v>56183706000</v>
      </c>
      <c r="O20" s="3">
        <v>39871848842</v>
      </c>
      <c r="Q20" s="3">
        <v>16311857158</v>
      </c>
    </row>
    <row r="21" spans="1:17" x14ac:dyDescent="0.45">
      <c r="A21" s="1" t="s">
        <v>49</v>
      </c>
      <c r="C21" s="3">
        <v>2449489</v>
      </c>
      <c r="E21" s="3">
        <v>75165811863</v>
      </c>
      <c r="G21" s="3">
        <v>75482350753</v>
      </c>
      <c r="I21" s="3">
        <v>-316538889</v>
      </c>
      <c r="K21" s="3">
        <v>2449489</v>
      </c>
      <c r="M21" s="3">
        <v>75165811863</v>
      </c>
      <c r="O21" s="3">
        <v>77990312718</v>
      </c>
      <c r="Q21" s="3">
        <v>-2824500854</v>
      </c>
    </row>
    <row r="22" spans="1:17" x14ac:dyDescent="0.45">
      <c r="A22" s="1" t="s">
        <v>15</v>
      </c>
      <c r="C22" s="3">
        <v>26147000</v>
      </c>
      <c r="E22" s="3">
        <v>83068595418</v>
      </c>
      <c r="G22" s="3">
        <v>90943997299</v>
      </c>
      <c r="I22" s="3">
        <v>-7875401880</v>
      </c>
      <c r="K22" s="3">
        <v>26147000</v>
      </c>
      <c r="M22" s="3">
        <v>83068595418</v>
      </c>
      <c r="O22" s="3">
        <v>58527126499</v>
      </c>
      <c r="Q22" s="3">
        <v>24541468919</v>
      </c>
    </row>
    <row r="23" spans="1:17" x14ac:dyDescent="0.45">
      <c r="A23" s="1" t="s">
        <v>43</v>
      </c>
      <c r="C23" s="3">
        <v>2200000</v>
      </c>
      <c r="E23" s="3">
        <v>76432504500</v>
      </c>
      <c r="G23" s="3">
        <v>76731822921</v>
      </c>
      <c r="I23" s="3">
        <v>-299318421</v>
      </c>
      <c r="K23" s="3">
        <v>2200000</v>
      </c>
      <c r="M23" s="3">
        <v>76432504500</v>
      </c>
      <c r="O23" s="3">
        <v>76143833064</v>
      </c>
      <c r="Q23" s="3">
        <v>288671436</v>
      </c>
    </row>
    <row r="24" spans="1:17" x14ac:dyDescent="0.45">
      <c r="A24" s="1" t="s">
        <v>62</v>
      </c>
      <c r="C24" s="3">
        <v>2500000</v>
      </c>
      <c r="E24" s="3">
        <v>51814856250</v>
      </c>
      <c r="G24" s="3">
        <v>50044899998</v>
      </c>
      <c r="I24" s="3">
        <v>1769956252</v>
      </c>
      <c r="K24" s="3">
        <v>2500000</v>
      </c>
      <c r="M24" s="3">
        <v>51814856250</v>
      </c>
      <c r="O24" s="3">
        <v>50044899998</v>
      </c>
      <c r="Q24" s="3">
        <v>1769956252</v>
      </c>
    </row>
    <row r="25" spans="1:17" x14ac:dyDescent="0.45">
      <c r="A25" s="1" t="s">
        <v>58</v>
      </c>
      <c r="C25" s="3">
        <v>1400000</v>
      </c>
      <c r="E25" s="3">
        <v>13067781300</v>
      </c>
      <c r="G25" s="3">
        <v>13157936568</v>
      </c>
      <c r="I25" s="3">
        <v>-90155268</v>
      </c>
      <c r="K25" s="3">
        <v>1400000</v>
      </c>
      <c r="M25" s="3">
        <v>13067781300</v>
      </c>
      <c r="O25" s="3">
        <v>13157936568</v>
      </c>
      <c r="Q25" s="3">
        <v>-90155268</v>
      </c>
    </row>
    <row r="26" spans="1:17" x14ac:dyDescent="0.45">
      <c r="A26" s="1" t="s">
        <v>57</v>
      </c>
      <c r="C26" s="3">
        <v>1150000</v>
      </c>
      <c r="E26" s="3">
        <v>28807569000</v>
      </c>
      <c r="G26" s="3">
        <v>26406045733</v>
      </c>
      <c r="I26" s="3">
        <v>2401523267</v>
      </c>
      <c r="K26" s="3">
        <v>1150000</v>
      </c>
      <c r="M26" s="3">
        <v>28807569000</v>
      </c>
      <c r="O26" s="3">
        <v>26406045733</v>
      </c>
      <c r="Q26" s="3">
        <v>2401523267</v>
      </c>
    </row>
    <row r="27" spans="1:17" x14ac:dyDescent="0.45">
      <c r="A27" s="1" t="s">
        <v>52</v>
      </c>
      <c r="C27" s="3">
        <v>817884</v>
      </c>
      <c r="E27" s="3">
        <v>5528519613</v>
      </c>
      <c r="G27" s="3">
        <v>9176472660</v>
      </c>
      <c r="I27" s="3">
        <v>-3647953046</v>
      </c>
      <c r="K27" s="3">
        <v>817884</v>
      </c>
      <c r="M27" s="3">
        <v>5528519613</v>
      </c>
      <c r="O27" s="3">
        <v>5609821260</v>
      </c>
      <c r="Q27" s="3">
        <v>-81301646</v>
      </c>
    </row>
    <row r="28" spans="1:17" x14ac:dyDescent="0.45">
      <c r="A28" s="1" t="s">
        <v>29</v>
      </c>
      <c r="C28" s="3">
        <v>2500000</v>
      </c>
      <c r="E28" s="3">
        <v>19259718750</v>
      </c>
      <c r="G28" s="3">
        <v>22465530000</v>
      </c>
      <c r="I28" s="3">
        <v>-3205811250</v>
      </c>
      <c r="K28" s="3">
        <v>2500000</v>
      </c>
      <c r="M28" s="3">
        <v>19259718750</v>
      </c>
      <c r="O28" s="3">
        <v>16664107989</v>
      </c>
      <c r="Q28" s="3">
        <v>2595610761</v>
      </c>
    </row>
    <row r="29" spans="1:17" x14ac:dyDescent="0.45">
      <c r="A29" s="1" t="s">
        <v>16</v>
      </c>
      <c r="C29" s="3">
        <v>11000000</v>
      </c>
      <c r="E29" s="3">
        <v>42043344750</v>
      </c>
      <c r="G29" s="3">
        <v>44197451100</v>
      </c>
      <c r="I29" s="3">
        <v>-2154106350</v>
      </c>
      <c r="K29" s="3">
        <v>11000000</v>
      </c>
      <c r="M29" s="3">
        <v>42043344750</v>
      </c>
      <c r="O29" s="3">
        <v>39942235590</v>
      </c>
      <c r="Q29" s="3">
        <v>2101109160</v>
      </c>
    </row>
    <row r="30" spans="1:17" x14ac:dyDescent="0.45">
      <c r="A30" s="1" t="s">
        <v>47</v>
      </c>
      <c r="C30" s="3">
        <v>1500000</v>
      </c>
      <c r="E30" s="3">
        <v>26556045750</v>
      </c>
      <c r="G30" s="3">
        <v>25512293250</v>
      </c>
      <c r="I30" s="3">
        <v>1043752500</v>
      </c>
      <c r="K30" s="3">
        <v>1500000</v>
      </c>
      <c r="M30" s="3">
        <v>26556045750</v>
      </c>
      <c r="O30" s="3">
        <v>26826095158</v>
      </c>
      <c r="Q30" s="3">
        <v>-270049408</v>
      </c>
    </row>
    <row r="31" spans="1:17" x14ac:dyDescent="0.45">
      <c r="A31" s="1" t="s">
        <v>37</v>
      </c>
      <c r="C31" s="3">
        <v>6976281</v>
      </c>
      <c r="E31" s="3">
        <v>95907898530</v>
      </c>
      <c r="G31" s="3">
        <v>101771525785</v>
      </c>
      <c r="I31" s="3">
        <v>-5863627254</v>
      </c>
      <c r="K31" s="3">
        <v>6976281</v>
      </c>
      <c r="M31" s="3">
        <v>95907898530</v>
      </c>
      <c r="O31" s="3">
        <v>85015807015</v>
      </c>
      <c r="Q31" s="3">
        <v>10892091515</v>
      </c>
    </row>
    <row r="32" spans="1:17" x14ac:dyDescent="0.45">
      <c r="A32" s="1" t="s">
        <v>36</v>
      </c>
      <c r="C32" s="3">
        <v>3500000</v>
      </c>
      <c r="E32" s="3">
        <v>32112785250</v>
      </c>
      <c r="G32" s="3">
        <v>36625377423</v>
      </c>
      <c r="I32" s="3">
        <v>-4512592173</v>
      </c>
      <c r="K32" s="3">
        <v>3500000</v>
      </c>
      <c r="M32" s="3">
        <v>32112785250</v>
      </c>
      <c r="O32" s="3">
        <v>32600790867</v>
      </c>
      <c r="Q32" s="3">
        <v>-488005617</v>
      </c>
    </row>
    <row r="33" spans="1:17" x14ac:dyDescent="0.45">
      <c r="A33" s="1" t="s">
        <v>38</v>
      </c>
      <c r="C33" s="3">
        <v>6700000</v>
      </c>
      <c r="E33" s="3">
        <v>97704180450</v>
      </c>
      <c r="G33" s="3">
        <v>98370193950</v>
      </c>
      <c r="I33" s="3">
        <v>-666013500</v>
      </c>
      <c r="K33" s="3">
        <v>6700000</v>
      </c>
      <c r="M33" s="3">
        <v>97704180450</v>
      </c>
      <c r="O33" s="3">
        <v>97414374574</v>
      </c>
      <c r="Q33" s="3">
        <v>289805876</v>
      </c>
    </row>
    <row r="34" spans="1:17" x14ac:dyDescent="0.45">
      <c r="A34" s="1" t="s">
        <v>55</v>
      </c>
      <c r="C34" s="3">
        <v>5000000</v>
      </c>
      <c r="E34" s="3">
        <v>36282825000</v>
      </c>
      <c r="G34" s="3">
        <v>37475685000</v>
      </c>
      <c r="I34" s="3">
        <v>-1192860000</v>
      </c>
      <c r="K34" s="3">
        <v>5000000</v>
      </c>
      <c r="M34" s="3">
        <v>36282825000</v>
      </c>
      <c r="O34" s="3">
        <v>32008409991</v>
      </c>
      <c r="Q34" s="3">
        <v>4274415009</v>
      </c>
    </row>
    <row r="35" spans="1:17" x14ac:dyDescent="0.45">
      <c r="A35" s="1" t="s">
        <v>48</v>
      </c>
      <c r="C35" s="3">
        <v>45631190</v>
      </c>
      <c r="E35" s="3">
        <v>81057756057</v>
      </c>
      <c r="G35" s="3">
        <v>87680269982</v>
      </c>
      <c r="I35" s="3">
        <v>-6622513924</v>
      </c>
      <c r="K35" s="3">
        <v>45631190</v>
      </c>
      <c r="M35" s="3">
        <v>81057756057</v>
      </c>
      <c r="O35" s="3">
        <v>86001959775</v>
      </c>
      <c r="Q35" s="3">
        <v>-4944203717</v>
      </c>
    </row>
    <row r="36" spans="1:17" x14ac:dyDescent="0.45">
      <c r="A36" s="1" t="s">
        <v>35</v>
      </c>
      <c r="C36" s="3">
        <v>9500000</v>
      </c>
      <c r="E36" s="3">
        <v>95662401750</v>
      </c>
      <c r="G36" s="3">
        <v>101139617250</v>
      </c>
      <c r="I36" s="3">
        <v>-5477215500</v>
      </c>
      <c r="K36" s="3">
        <v>9500000</v>
      </c>
      <c r="M36" s="3">
        <v>95662401750</v>
      </c>
      <c r="O36" s="3">
        <v>84889726684</v>
      </c>
      <c r="Q36" s="3">
        <v>10772675066</v>
      </c>
    </row>
    <row r="37" spans="1:17" x14ac:dyDescent="0.45">
      <c r="A37" s="1" t="s">
        <v>59</v>
      </c>
      <c r="C37" s="3">
        <v>5800000</v>
      </c>
      <c r="E37" s="3">
        <v>34535285100</v>
      </c>
      <c r="G37" s="3">
        <v>33378931916</v>
      </c>
      <c r="I37" s="3">
        <v>1156353184</v>
      </c>
      <c r="K37" s="3">
        <v>5800000</v>
      </c>
      <c r="M37" s="3">
        <v>34535285100</v>
      </c>
      <c r="O37" s="3">
        <v>33378931916</v>
      </c>
      <c r="Q37" s="3">
        <v>1156353184</v>
      </c>
    </row>
    <row r="38" spans="1:17" x14ac:dyDescent="0.45">
      <c r="A38" s="1" t="s">
        <v>33</v>
      </c>
      <c r="C38" s="3">
        <v>500000</v>
      </c>
      <c r="E38" s="3">
        <v>12201963750</v>
      </c>
      <c r="G38" s="3">
        <v>13459437000</v>
      </c>
      <c r="I38" s="3">
        <v>-1257473250</v>
      </c>
      <c r="K38" s="3">
        <v>500000</v>
      </c>
      <c r="M38" s="3">
        <v>12201963750</v>
      </c>
      <c r="O38" s="3">
        <v>9935529751</v>
      </c>
      <c r="Q38" s="3">
        <v>2266433999</v>
      </c>
    </row>
    <row r="39" spans="1:17" x14ac:dyDescent="0.45">
      <c r="A39" s="1" t="s">
        <v>32</v>
      </c>
      <c r="C39" s="3">
        <v>1350000</v>
      </c>
      <c r="E39" s="3">
        <v>27268779600</v>
      </c>
      <c r="G39" s="3">
        <v>31576420350</v>
      </c>
      <c r="I39" s="3">
        <v>-4307640750</v>
      </c>
      <c r="K39" s="3">
        <v>1350000</v>
      </c>
      <c r="M39" s="3">
        <v>27268779600</v>
      </c>
      <c r="O39" s="3">
        <v>25363110825</v>
      </c>
      <c r="Q39" s="3">
        <v>1905668775</v>
      </c>
    </row>
    <row r="40" spans="1:17" x14ac:dyDescent="0.45">
      <c r="A40" s="1" t="s">
        <v>39</v>
      </c>
      <c r="C40" s="3">
        <v>4000000</v>
      </c>
      <c r="E40" s="3">
        <v>51452028000</v>
      </c>
      <c r="G40" s="3">
        <v>45288918000</v>
      </c>
      <c r="I40" s="3">
        <v>6163110000</v>
      </c>
      <c r="K40" s="3">
        <v>4000000</v>
      </c>
      <c r="M40" s="3">
        <v>51452028000</v>
      </c>
      <c r="O40" s="3">
        <v>35971355842</v>
      </c>
      <c r="Q40" s="3">
        <v>15480672158</v>
      </c>
    </row>
    <row r="41" spans="1:17" x14ac:dyDescent="0.45">
      <c r="A41" s="1" t="s">
        <v>22</v>
      </c>
      <c r="C41" s="3">
        <v>5459666</v>
      </c>
      <c r="E41" s="3">
        <v>116792934846</v>
      </c>
      <c r="G41" s="3">
        <v>122762833932</v>
      </c>
      <c r="I41" s="3">
        <v>-5969899085</v>
      </c>
      <c r="K41" s="3">
        <v>5459666</v>
      </c>
      <c r="M41" s="3">
        <v>116792934846</v>
      </c>
      <c r="O41" s="3">
        <v>56387616962</v>
      </c>
      <c r="Q41" s="3">
        <v>60405317884</v>
      </c>
    </row>
    <row r="42" spans="1:17" x14ac:dyDescent="0.45">
      <c r="A42" s="1" t="s">
        <v>54</v>
      </c>
      <c r="C42" s="3">
        <v>1</v>
      </c>
      <c r="E42" s="3">
        <v>15835</v>
      </c>
      <c r="G42" s="3">
        <v>27200655604</v>
      </c>
      <c r="I42" s="3">
        <v>-27200639768</v>
      </c>
      <c r="K42" s="3">
        <v>1</v>
      </c>
      <c r="M42" s="3">
        <v>15835</v>
      </c>
      <c r="O42" s="3">
        <v>13837</v>
      </c>
      <c r="Q42" s="3">
        <v>1998</v>
      </c>
    </row>
    <row r="43" spans="1:17" x14ac:dyDescent="0.45">
      <c r="A43" s="1" t="s">
        <v>45</v>
      </c>
      <c r="C43" s="3">
        <v>20500000</v>
      </c>
      <c r="E43" s="3">
        <v>235366188750</v>
      </c>
      <c r="G43" s="3">
        <v>255744213750</v>
      </c>
      <c r="I43" s="3">
        <v>-20378025000</v>
      </c>
      <c r="K43" s="3">
        <v>20500000</v>
      </c>
      <c r="M43" s="3">
        <v>235366188750</v>
      </c>
      <c r="O43" s="3">
        <v>222149560170</v>
      </c>
      <c r="Q43" s="3">
        <v>13216628580</v>
      </c>
    </row>
    <row r="44" spans="1:17" x14ac:dyDescent="0.45">
      <c r="A44" s="1" t="s">
        <v>20</v>
      </c>
      <c r="C44" s="3">
        <v>14000000</v>
      </c>
      <c r="E44" s="3">
        <v>30199239000</v>
      </c>
      <c r="G44" s="3">
        <v>34582999500</v>
      </c>
      <c r="I44" s="3">
        <v>-4383760500</v>
      </c>
      <c r="K44" s="3">
        <v>14000000</v>
      </c>
      <c r="M44" s="3">
        <v>30199239000</v>
      </c>
      <c r="O44" s="3">
        <v>24581086245</v>
      </c>
      <c r="Q44" s="3">
        <v>5618152755</v>
      </c>
    </row>
    <row r="45" spans="1:17" x14ac:dyDescent="0.45">
      <c r="A45" s="1" t="s">
        <v>42</v>
      </c>
      <c r="C45" s="3">
        <v>9233449</v>
      </c>
      <c r="E45" s="3">
        <v>78659830515</v>
      </c>
      <c r="G45" s="3">
        <v>77558409317</v>
      </c>
      <c r="I45" s="3">
        <v>1101421198</v>
      </c>
      <c r="K45" s="3">
        <v>9233449</v>
      </c>
      <c r="M45" s="3">
        <v>78659830515</v>
      </c>
      <c r="O45" s="3">
        <v>54352907235</v>
      </c>
      <c r="Q45" s="3">
        <v>24306923280</v>
      </c>
    </row>
    <row r="46" spans="1:17" x14ac:dyDescent="0.45">
      <c r="A46" s="1" t="s">
        <v>34</v>
      </c>
      <c r="C46" s="3">
        <v>4000000</v>
      </c>
      <c r="E46" s="3">
        <v>66601350000</v>
      </c>
      <c r="G46" s="3">
        <v>67038732000</v>
      </c>
      <c r="I46" s="3">
        <v>-437382000</v>
      </c>
      <c r="K46" s="3">
        <v>4000000</v>
      </c>
      <c r="M46" s="3">
        <v>66601350000</v>
      </c>
      <c r="O46" s="3">
        <v>56978946002</v>
      </c>
      <c r="Q46" s="3">
        <v>9622403998</v>
      </c>
    </row>
    <row r="47" spans="1:17" x14ac:dyDescent="0.45">
      <c r="A47" s="1" t="s">
        <v>41</v>
      </c>
      <c r="C47" s="3">
        <v>551724</v>
      </c>
      <c r="E47" s="3">
        <v>6082213375</v>
      </c>
      <c r="G47" s="3">
        <v>6855515527</v>
      </c>
      <c r="I47" s="3">
        <v>-773302151</v>
      </c>
      <c r="K47" s="3">
        <v>551724</v>
      </c>
      <c r="M47" s="3">
        <v>6082213375</v>
      </c>
      <c r="O47" s="3">
        <v>6120451529</v>
      </c>
      <c r="Q47" s="3">
        <v>-38238153</v>
      </c>
    </row>
    <row r="48" spans="1:17" x14ac:dyDescent="0.45">
      <c r="A48" s="1" t="s">
        <v>50</v>
      </c>
      <c r="C48" s="3">
        <v>1100000</v>
      </c>
      <c r="E48" s="3">
        <v>22907882250</v>
      </c>
      <c r="G48" s="3">
        <v>22328351100</v>
      </c>
      <c r="I48" s="3">
        <v>579531150</v>
      </c>
      <c r="K48" s="3">
        <v>1100000</v>
      </c>
      <c r="M48" s="3">
        <f>22907882250-113</f>
        <v>22907882137</v>
      </c>
      <c r="O48" s="3">
        <v>17848465868</v>
      </c>
      <c r="Q48" s="3">
        <f>5059416382-120</f>
        <v>5059416262</v>
      </c>
    </row>
    <row r="49" spans="1:17" x14ac:dyDescent="0.45">
      <c r="A49" s="1" t="s">
        <v>40</v>
      </c>
      <c r="C49" s="3">
        <v>0</v>
      </c>
      <c r="E49" s="3">
        <v>0</v>
      </c>
      <c r="G49" s="3">
        <v>-654858481</v>
      </c>
      <c r="I49" s="3">
        <v>654858481</v>
      </c>
      <c r="K49" s="3">
        <v>0</v>
      </c>
      <c r="M49" s="3">
        <v>0</v>
      </c>
      <c r="O49" s="3">
        <v>0</v>
      </c>
      <c r="Q49" s="3">
        <v>0</v>
      </c>
    </row>
    <row r="50" spans="1:17" x14ac:dyDescent="0.45">
      <c r="A50" s="1" t="s">
        <v>30</v>
      </c>
      <c r="C50" s="3">
        <v>0</v>
      </c>
      <c r="E50" s="3">
        <v>0</v>
      </c>
      <c r="G50" s="3">
        <v>6246505697</v>
      </c>
      <c r="I50" s="3">
        <v>-6246505697</v>
      </c>
      <c r="K50" s="3">
        <v>0</v>
      </c>
      <c r="M50" s="3">
        <v>0</v>
      </c>
      <c r="O50" s="3">
        <v>0</v>
      </c>
      <c r="Q50" s="3">
        <v>0</v>
      </c>
    </row>
    <row r="51" spans="1:17" x14ac:dyDescent="0.45">
      <c r="A51" s="1" t="s">
        <v>53</v>
      </c>
      <c r="C51" s="3">
        <v>0</v>
      </c>
      <c r="E51" s="3">
        <v>0</v>
      </c>
      <c r="G51" s="3">
        <v>7952400000</v>
      </c>
      <c r="I51" s="3">
        <v>-7952400000</v>
      </c>
      <c r="K51" s="3">
        <v>0</v>
      </c>
      <c r="M51" s="3">
        <v>0</v>
      </c>
      <c r="O51" s="3">
        <v>0</v>
      </c>
      <c r="Q51" s="3">
        <v>0</v>
      </c>
    </row>
    <row r="52" spans="1:17" x14ac:dyDescent="0.45">
      <c r="A52" s="1" t="s">
        <v>31</v>
      </c>
      <c r="C52" s="3">
        <v>0</v>
      </c>
      <c r="E52" s="3">
        <v>0</v>
      </c>
      <c r="G52" s="3">
        <v>5587013205</v>
      </c>
      <c r="I52" s="3">
        <f>-5587013205-12</f>
        <v>-5587013217</v>
      </c>
      <c r="K52" s="3">
        <v>0</v>
      </c>
      <c r="M52" s="3">
        <v>0</v>
      </c>
      <c r="O52" s="3">
        <v>0</v>
      </c>
      <c r="Q52" s="3">
        <v>0</v>
      </c>
    </row>
    <row r="53" spans="1:17" ht="19.5" thickBot="1" x14ac:dyDescent="0.5">
      <c r="C53" s="9">
        <f>SUM(C8:C52)</f>
        <v>238577953</v>
      </c>
      <c r="E53" s="9">
        <f>SUM(E8:E52)</f>
        <v>2001289908515</v>
      </c>
      <c r="G53" s="9">
        <f>SUM(G8:G52)</f>
        <v>2113981065676</v>
      </c>
      <c r="I53" s="9">
        <f>SUM(I8:I52)</f>
        <v>-112691157161</v>
      </c>
      <c r="K53" s="9">
        <f>SUM(K8:K52)</f>
        <v>238577953</v>
      </c>
      <c r="M53" s="9">
        <f>SUM(M8:M52)</f>
        <v>2001289908402</v>
      </c>
      <c r="O53" s="9">
        <f>SUM(O8:O52)</f>
        <v>1780990785683</v>
      </c>
      <c r="Q53" s="9">
        <f>SUM(Q8:Q52)</f>
        <v>220299122719</v>
      </c>
    </row>
    <row r="54" spans="1:17" ht="19.5" thickTop="1" x14ac:dyDescent="0.45">
      <c r="I54" s="3"/>
      <c r="Q54" s="3"/>
    </row>
    <row r="55" spans="1:17" x14ac:dyDescent="0.45">
      <c r="E55" s="3"/>
      <c r="M55" s="3"/>
    </row>
    <row r="56" spans="1:17" x14ac:dyDescent="0.45">
      <c r="M56" s="3"/>
      <c r="O56" s="3"/>
    </row>
    <row r="57" spans="1:17" x14ac:dyDescent="0.45">
      <c r="O57" s="3"/>
    </row>
    <row r="58" spans="1:17" x14ac:dyDescent="0.45">
      <c r="O58" s="3"/>
    </row>
    <row r="59" spans="1:17" x14ac:dyDescent="0.45">
      <c r="O59" s="3">
        <f>SUM(O56:O58)</f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4"/>
  <sheetViews>
    <sheetView rightToLeft="1" view="pageBreakPreview" zoomScaleNormal="100" zoomScaleSheetLayoutView="100" workbookViewId="0">
      <selection activeCell="I19" sqref="I19"/>
    </sheetView>
  </sheetViews>
  <sheetFormatPr defaultRowHeight="18.75" x14ac:dyDescent="0.45"/>
  <cols>
    <col min="1" max="1" width="30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5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K6" s="16" t="s">
        <v>95</v>
      </c>
      <c r="L6" s="16" t="s">
        <v>95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</row>
    <row r="7" spans="1:17" ht="30" x14ac:dyDescent="0.45">
      <c r="A7" s="16" t="s">
        <v>3</v>
      </c>
      <c r="C7" s="16" t="s">
        <v>7</v>
      </c>
      <c r="E7" s="16" t="s">
        <v>123</v>
      </c>
      <c r="G7" s="16" t="s">
        <v>124</v>
      </c>
      <c r="I7" s="16" t="s">
        <v>127</v>
      </c>
      <c r="K7" s="16" t="s">
        <v>7</v>
      </c>
      <c r="M7" s="16" t="s">
        <v>123</v>
      </c>
      <c r="O7" s="16" t="s">
        <v>124</v>
      </c>
      <c r="Q7" s="16" t="s">
        <v>127</v>
      </c>
    </row>
    <row r="8" spans="1:17" x14ac:dyDescent="0.45">
      <c r="A8" s="1" t="s">
        <v>28</v>
      </c>
      <c r="C8" s="3">
        <v>12104</v>
      </c>
      <c r="E8" s="3">
        <v>505343212</v>
      </c>
      <c r="G8" s="3">
        <v>333370103</v>
      </c>
      <c r="I8" s="3">
        <v>171973109</v>
      </c>
      <c r="K8" s="3">
        <v>12104</v>
      </c>
      <c r="M8" s="3">
        <v>505343212</v>
      </c>
      <c r="O8" s="3">
        <v>333370103</v>
      </c>
      <c r="Q8" s="3">
        <v>171973109</v>
      </c>
    </row>
    <row r="9" spans="1:17" x14ac:dyDescent="0.45">
      <c r="A9" s="1" t="s">
        <v>30</v>
      </c>
      <c r="C9" s="3">
        <v>3300000</v>
      </c>
      <c r="E9" s="3">
        <v>27992532864</v>
      </c>
      <c r="G9" s="3">
        <v>17568944203</v>
      </c>
      <c r="I9" s="3">
        <v>10423588661</v>
      </c>
      <c r="K9" s="3">
        <v>4560000</v>
      </c>
      <c r="M9" s="3">
        <v>36367630181</v>
      </c>
      <c r="O9" s="3">
        <v>24255615240</v>
      </c>
      <c r="Q9" s="3">
        <v>12112014941</v>
      </c>
    </row>
    <row r="10" spans="1:17" x14ac:dyDescent="0.45">
      <c r="A10" s="1" t="s">
        <v>53</v>
      </c>
      <c r="C10" s="3">
        <v>1000000</v>
      </c>
      <c r="E10" s="3">
        <v>27950863020</v>
      </c>
      <c r="G10" s="3">
        <v>25676311500</v>
      </c>
      <c r="I10" s="3">
        <v>2274551520</v>
      </c>
      <c r="K10" s="3">
        <v>1000000</v>
      </c>
      <c r="M10" s="3">
        <v>27950863020</v>
      </c>
      <c r="O10" s="3">
        <v>25676311500</v>
      </c>
      <c r="Q10" s="3">
        <v>2274551520</v>
      </c>
    </row>
    <row r="11" spans="1:17" x14ac:dyDescent="0.45">
      <c r="A11" s="1" t="s">
        <v>62</v>
      </c>
      <c r="C11" s="3">
        <v>2500000</v>
      </c>
      <c r="E11" s="3">
        <v>57356685619</v>
      </c>
      <c r="G11" s="3">
        <v>50044900002</v>
      </c>
      <c r="I11" s="3">
        <v>7311785617</v>
      </c>
      <c r="K11" s="3">
        <v>2500000</v>
      </c>
      <c r="M11" s="3">
        <v>57356685619</v>
      </c>
      <c r="O11" s="3">
        <v>50044900002</v>
      </c>
      <c r="Q11" s="3">
        <v>7311785617</v>
      </c>
    </row>
    <row r="12" spans="1:17" x14ac:dyDescent="0.45">
      <c r="A12" s="1" t="s">
        <v>54</v>
      </c>
      <c r="C12" s="3">
        <v>9000000</v>
      </c>
      <c r="E12" s="3">
        <v>143495832546</v>
      </c>
      <c r="G12" s="3">
        <v>124531153255</v>
      </c>
      <c r="I12" s="3">
        <v>18964679291</v>
      </c>
      <c r="K12" s="3">
        <v>9500607</v>
      </c>
      <c r="M12" s="3">
        <v>151422936590</v>
      </c>
      <c r="O12" s="3">
        <v>131457949588</v>
      </c>
      <c r="Q12" s="3">
        <v>19964987002</v>
      </c>
    </row>
    <row r="13" spans="1:17" x14ac:dyDescent="0.45">
      <c r="A13" s="1" t="s">
        <v>52</v>
      </c>
      <c r="C13" s="3">
        <v>1782116</v>
      </c>
      <c r="E13" s="3">
        <v>12658079008</v>
      </c>
      <c r="G13" s="3">
        <v>12223435740</v>
      </c>
      <c r="I13" s="3">
        <v>434643268</v>
      </c>
      <c r="K13" s="3">
        <v>1782116</v>
      </c>
      <c r="M13" s="3">
        <v>12658079008</v>
      </c>
      <c r="O13" s="3">
        <v>12223435740</v>
      </c>
      <c r="Q13" s="3">
        <v>434643268</v>
      </c>
    </row>
    <row r="14" spans="1:17" x14ac:dyDescent="0.45">
      <c r="A14" s="1" t="s">
        <v>17</v>
      </c>
      <c r="C14" s="3">
        <v>703902</v>
      </c>
      <c r="E14" s="3">
        <v>3212049835</v>
      </c>
      <c r="G14" s="3">
        <v>3734142662</v>
      </c>
      <c r="I14" s="3">
        <v>-522092827</v>
      </c>
      <c r="K14" s="3">
        <v>703902</v>
      </c>
      <c r="M14" s="3">
        <v>3212049835</v>
      </c>
      <c r="O14" s="3">
        <v>3734142662</v>
      </c>
      <c r="Q14" s="3">
        <v>-522092827</v>
      </c>
    </row>
    <row r="15" spans="1:17" x14ac:dyDescent="0.45">
      <c r="A15" s="1" t="s">
        <v>40</v>
      </c>
      <c r="C15" s="3">
        <v>1000000</v>
      </c>
      <c r="E15" s="3">
        <v>25983574233</v>
      </c>
      <c r="G15" s="3">
        <v>29492248981</v>
      </c>
      <c r="I15" s="3">
        <v>-3508674748</v>
      </c>
      <c r="K15" s="3">
        <v>1000000</v>
      </c>
      <c r="M15" s="3">
        <v>25983574233</v>
      </c>
      <c r="O15" s="3">
        <v>29492248981</v>
      </c>
      <c r="Q15" s="3">
        <v>-3508674748</v>
      </c>
    </row>
    <row r="16" spans="1:17" x14ac:dyDescent="0.45">
      <c r="A16" s="1" t="s">
        <v>31</v>
      </c>
      <c r="C16" s="3">
        <v>765000</v>
      </c>
      <c r="E16" s="3">
        <v>83905737039</v>
      </c>
      <c r="G16" s="3">
        <v>86199090570</v>
      </c>
      <c r="I16" s="3">
        <v>-2293353531</v>
      </c>
      <c r="K16" s="3">
        <v>950000</v>
      </c>
      <c r="M16" s="3">
        <v>102952783494</v>
      </c>
      <c r="O16" s="3">
        <v>107044622167</v>
      </c>
      <c r="Q16" s="3">
        <v>-4091838673</v>
      </c>
    </row>
    <row r="17" spans="1:17" x14ac:dyDescent="0.45">
      <c r="A17" s="1" t="s">
        <v>36</v>
      </c>
      <c r="C17" s="3">
        <v>1500000</v>
      </c>
      <c r="E17" s="3">
        <v>14214637691</v>
      </c>
      <c r="G17" s="3">
        <v>13971767577</v>
      </c>
      <c r="I17" s="3">
        <v>242870114</v>
      </c>
      <c r="K17" s="3">
        <v>13644968</v>
      </c>
      <c r="M17" s="3">
        <v>125208946244</v>
      </c>
      <c r="O17" s="3">
        <v>124844098263</v>
      </c>
      <c r="Q17" s="3">
        <v>364847981</v>
      </c>
    </row>
    <row r="18" spans="1:17" x14ac:dyDescent="0.45">
      <c r="A18" s="1" t="s">
        <v>25</v>
      </c>
      <c r="C18" s="3">
        <v>25453</v>
      </c>
      <c r="E18" s="3">
        <v>130402415</v>
      </c>
      <c r="G18" s="3">
        <v>25453000</v>
      </c>
      <c r="I18" s="3">
        <v>104949415</v>
      </c>
      <c r="K18" s="3">
        <v>25453</v>
      </c>
      <c r="M18" s="3">
        <v>130402415</v>
      </c>
      <c r="O18" s="3">
        <v>25453000</v>
      </c>
      <c r="Q18" s="3">
        <v>104949415</v>
      </c>
    </row>
    <row r="19" spans="1:17" x14ac:dyDescent="0.45">
      <c r="A19" s="1" t="s">
        <v>24</v>
      </c>
      <c r="C19" s="3">
        <v>2600000</v>
      </c>
      <c r="E19" s="3">
        <v>9518065968</v>
      </c>
      <c r="G19" s="3">
        <v>7189626252</v>
      </c>
      <c r="I19" s="3">
        <v>2328439716</v>
      </c>
      <c r="K19" s="3">
        <v>10400000</v>
      </c>
      <c r="M19" s="3">
        <v>38140832275</v>
      </c>
      <c r="O19" s="3">
        <v>28758505065</v>
      </c>
      <c r="Q19" s="3">
        <v>9382327210</v>
      </c>
    </row>
    <row r="20" spans="1:17" x14ac:dyDescent="0.45">
      <c r="A20" s="1" t="s">
        <v>25</v>
      </c>
      <c r="C20" s="3">
        <v>25453</v>
      </c>
      <c r="E20" s="3">
        <v>25453000</v>
      </c>
      <c r="G20" s="3">
        <v>25301554</v>
      </c>
      <c r="I20" s="3">
        <v>151446</v>
      </c>
      <c r="K20" s="3">
        <v>25453</v>
      </c>
      <c r="M20" s="3">
        <v>25453000</v>
      </c>
      <c r="O20" s="3">
        <v>25301554</v>
      </c>
      <c r="Q20" s="3">
        <v>151446</v>
      </c>
    </row>
    <row r="21" spans="1:17" x14ac:dyDescent="0.45">
      <c r="A21" s="1" t="s">
        <v>39</v>
      </c>
      <c r="C21" s="3">
        <v>0</v>
      </c>
      <c r="E21" s="3">
        <v>0</v>
      </c>
      <c r="G21" s="3">
        <v>0</v>
      </c>
      <c r="I21" s="3">
        <v>0</v>
      </c>
      <c r="K21" s="3">
        <v>3500000</v>
      </c>
      <c r="M21" s="3">
        <v>36402164267</v>
      </c>
      <c r="O21" s="3">
        <v>31474936658</v>
      </c>
      <c r="Q21" s="3">
        <v>4927227609</v>
      </c>
    </row>
    <row r="22" spans="1:17" x14ac:dyDescent="0.45">
      <c r="A22" s="1" t="s">
        <v>128</v>
      </c>
      <c r="C22" s="3">
        <v>0</v>
      </c>
      <c r="E22" s="3">
        <v>0</v>
      </c>
      <c r="G22" s="3">
        <v>0</v>
      </c>
      <c r="I22" s="3">
        <v>0</v>
      </c>
      <c r="K22" s="3">
        <v>1394767</v>
      </c>
      <c r="M22" s="3">
        <v>5236690201</v>
      </c>
      <c r="O22" s="3">
        <v>6886595532</v>
      </c>
      <c r="Q22" s="3">
        <v>-1649905331</v>
      </c>
    </row>
    <row r="23" spans="1:17" x14ac:dyDescent="0.45">
      <c r="A23" s="1" t="s">
        <v>129</v>
      </c>
      <c r="C23" s="3">
        <v>0</v>
      </c>
      <c r="E23" s="3">
        <v>0</v>
      </c>
      <c r="G23" s="3">
        <v>0</v>
      </c>
      <c r="I23" s="3">
        <v>0</v>
      </c>
      <c r="K23" s="3">
        <v>100100</v>
      </c>
      <c r="M23" s="3">
        <v>5079699878</v>
      </c>
      <c r="O23" s="3">
        <v>5071811173</v>
      </c>
      <c r="Q23" s="3">
        <v>7888705</v>
      </c>
    </row>
    <row r="24" spans="1:17" x14ac:dyDescent="0.45">
      <c r="A24" s="1" t="s">
        <v>130</v>
      </c>
      <c r="C24" s="3">
        <v>0</v>
      </c>
      <c r="E24" s="3">
        <v>0</v>
      </c>
      <c r="G24" s="3">
        <v>0</v>
      </c>
      <c r="I24" s="3">
        <v>0</v>
      </c>
      <c r="K24" s="3">
        <v>2895286</v>
      </c>
      <c r="M24" s="3">
        <v>21210865236</v>
      </c>
      <c r="O24" s="3">
        <v>8792470392</v>
      </c>
      <c r="Q24" s="3">
        <v>12418394844</v>
      </c>
    </row>
    <row r="25" spans="1:17" x14ac:dyDescent="0.45">
      <c r="A25" s="1" t="s">
        <v>131</v>
      </c>
      <c r="C25" s="3">
        <v>0</v>
      </c>
      <c r="E25" s="3">
        <v>0</v>
      </c>
      <c r="G25" s="3">
        <v>0</v>
      </c>
      <c r="I25" s="3">
        <v>0</v>
      </c>
      <c r="K25" s="3">
        <v>1000000</v>
      </c>
      <c r="M25" s="3">
        <v>41582424592</v>
      </c>
      <c r="O25" s="3">
        <v>49245237000</v>
      </c>
      <c r="Q25" s="3">
        <v>-7662812408</v>
      </c>
    </row>
    <row r="26" spans="1:17" x14ac:dyDescent="0.45">
      <c r="A26" s="1" t="s">
        <v>41</v>
      </c>
      <c r="C26" s="3">
        <v>0</v>
      </c>
      <c r="E26" s="3">
        <v>0</v>
      </c>
      <c r="G26" s="3">
        <v>0</v>
      </c>
      <c r="I26" s="3">
        <v>0</v>
      </c>
      <c r="K26" s="3">
        <v>800000</v>
      </c>
      <c r="M26" s="3">
        <v>8017866165</v>
      </c>
      <c r="O26" s="3">
        <v>7287122311</v>
      </c>
      <c r="Q26" s="3">
        <v>730743854</v>
      </c>
    </row>
    <row r="27" spans="1:17" x14ac:dyDescent="0.45">
      <c r="A27" s="1" t="s">
        <v>33</v>
      </c>
      <c r="C27" s="3">
        <v>0</v>
      </c>
      <c r="E27" s="3">
        <v>0</v>
      </c>
      <c r="G27" s="3">
        <v>0</v>
      </c>
      <c r="I27" s="3">
        <v>0</v>
      </c>
      <c r="K27" s="3">
        <v>206652</v>
      </c>
      <c r="M27" s="3">
        <v>4774903899</v>
      </c>
      <c r="O27" s="3">
        <v>4106394186</v>
      </c>
      <c r="Q27" s="3">
        <v>668509713</v>
      </c>
    </row>
    <row r="28" spans="1:17" x14ac:dyDescent="0.45">
      <c r="A28" s="1" t="s">
        <v>132</v>
      </c>
      <c r="C28" s="3">
        <v>0</v>
      </c>
      <c r="E28" s="3">
        <v>0</v>
      </c>
      <c r="G28" s="3">
        <v>0</v>
      </c>
      <c r="I28" s="3">
        <v>0</v>
      </c>
      <c r="K28" s="3">
        <v>6460</v>
      </c>
      <c r="M28" s="3">
        <v>126116903</v>
      </c>
      <c r="O28" s="3">
        <v>138320467</v>
      </c>
      <c r="Q28" s="3">
        <v>-12203564</v>
      </c>
    </row>
    <row r="29" spans="1:17" x14ac:dyDescent="0.45">
      <c r="A29" s="1" t="s">
        <v>133</v>
      </c>
      <c r="C29" s="3">
        <v>0</v>
      </c>
      <c r="E29" s="3">
        <v>0</v>
      </c>
      <c r="G29" s="3">
        <v>0</v>
      </c>
      <c r="I29" s="3">
        <v>0</v>
      </c>
      <c r="K29" s="3">
        <v>551724</v>
      </c>
      <c r="M29" s="3">
        <v>8214618636</v>
      </c>
      <c r="O29" s="3">
        <v>8214618636</v>
      </c>
      <c r="Q29" s="3">
        <v>0</v>
      </c>
    </row>
    <row r="30" spans="1:17" x14ac:dyDescent="0.45">
      <c r="A30" s="1" t="s">
        <v>50</v>
      </c>
      <c r="C30" s="3">
        <v>0</v>
      </c>
      <c r="E30" s="3">
        <v>0</v>
      </c>
      <c r="G30" s="3">
        <v>0</v>
      </c>
      <c r="I30" s="3">
        <v>0</v>
      </c>
      <c r="K30" s="3">
        <v>3070680</v>
      </c>
      <c r="M30" s="3">
        <v>53806413807</v>
      </c>
      <c r="O30" s="3">
        <v>49824479614</v>
      </c>
      <c r="Q30" s="3">
        <v>3981934193</v>
      </c>
    </row>
    <row r="31" spans="1:17" x14ac:dyDescent="0.45">
      <c r="A31" s="1" t="s">
        <v>134</v>
      </c>
      <c r="C31" s="3">
        <v>0</v>
      </c>
      <c r="E31" s="3">
        <v>0</v>
      </c>
      <c r="G31" s="3">
        <v>0</v>
      </c>
      <c r="I31" s="3">
        <v>0</v>
      </c>
      <c r="K31" s="3">
        <v>1</v>
      </c>
      <c r="M31" s="3">
        <v>1</v>
      </c>
      <c r="O31" s="3">
        <v>7972</v>
      </c>
      <c r="Q31" s="3">
        <v>-7971</v>
      </c>
    </row>
    <row r="32" spans="1:17" x14ac:dyDescent="0.45">
      <c r="A32" s="1" t="s">
        <v>45</v>
      </c>
      <c r="C32" s="3">
        <v>0</v>
      </c>
      <c r="E32" s="3">
        <v>0</v>
      </c>
      <c r="G32" s="3">
        <v>0</v>
      </c>
      <c r="I32" s="3">
        <v>0</v>
      </c>
      <c r="K32" s="3">
        <v>1200001</v>
      </c>
      <c r="M32" s="3">
        <v>14181979220</v>
      </c>
      <c r="O32" s="3">
        <v>12282046434</v>
      </c>
      <c r="Q32" s="3">
        <v>1899932786</v>
      </c>
    </row>
    <row r="33" spans="1:17" x14ac:dyDescent="0.45">
      <c r="A33" s="1" t="s">
        <v>55</v>
      </c>
      <c r="C33" s="3">
        <v>0</v>
      </c>
      <c r="E33" s="3">
        <v>0</v>
      </c>
      <c r="G33" s="3">
        <v>0</v>
      </c>
      <c r="I33" s="3">
        <v>0</v>
      </c>
      <c r="K33" s="3">
        <v>2500000</v>
      </c>
      <c r="M33" s="3">
        <v>18537117834</v>
      </c>
      <c r="O33" s="3">
        <v>16004205009</v>
      </c>
      <c r="Q33" s="3">
        <v>2532912825</v>
      </c>
    </row>
    <row r="34" spans="1:17" x14ac:dyDescent="0.45">
      <c r="A34" s="1" t="s">
        <v>135</v>
      </c>
      <c r="C34" s="3">
        <v>0</v>
      </c>
      <c r="E34" s="3">
        <v>0</v>
      </c>
      <c r="G34" s="3">
        <v>0</v>
      </c>
      <c r="I34" s="3">
        <v>0</v>
      </c>
      <c r="K34" s="3">
        <v>62000000</v>
      </c>
      <c r="M34" s="3">
        <v>62056296000</v>
      </c>
      <c r="O34" s="3">
        <v>61631100000</v>
      </c>
      <c r="Q34" s="3">
        <v>425196000</v>
      </c>
    </row>
    <row r="35" spans="1:17" x14ac:dyDescent="0.45">
      <c r="A35" s="1" t="s">
        <v>136</v>
      </c>
      <c r="C35" s="3">
        <v>0</v>
      </c>
      <c r="E35" s="3">
        <v>0</v>
      </c>
      <c r="G35" s="3">
        <v>0</v>
      </c>
      <c r="I35" s="3">
        <v>0</v>
      </c>
      <c r="K35" s="3">
        <v>62000000</v>
      </c>
      <c r="M35" s="3">
        <v>68679881759</v>
      </c>
      <c r="O35" s="3">
        <v>62056296000</v>
      </c>
      <c r="Q35" s="3">
        <v>6623585759</v>
      </c>
    </row>
    <row r="36" spans="1:17" x14ac:dyDescent="0.45">
      <c r="A36" s="1" t="s">
        <v>16</v>
      </c>
      <c r="C36" s="3">
        <v>0</v>
      </c>
      <c r="E36" s="3">
        <v>0</v>
      </c>
      <c r="G36" s="3">
        <v>0</v>
      </c>
      <c r="I36" s="3">
        <v>0</v>
      </c>
      <c r="K36" s="3">
        <v>602409</v>
      </c>
      <c r="M36" s="3">
        <v>2455336006</v>
      </c>
      <c r="O36" s="3">
        <v>2240111339</v>
      </c>
      <c r="Q36" s="3">
        <v>215224667</v>
      </c>
    </row>
    <row r="37" spans="1:17" x14ac:dyDescent="0.45">
      <c r="A37" s="1" t="s">
        <v>137</v>
      </c>
      <c r="C37" s="3">
        <v>0</v>
      </c>
      <c r="E37" s="3">
        <v>0</v>
      </c>
      <c r="G37" s="3">
        <v>0</v>
      </c>
      <c r="I37" s="3">
        <v>0</v>
      </c>
      <c r="K37" s="3">
        <v>6000000</v>
      </c>
      <c r="M37" s="3">
        <v>23839307204</v>
      </c>
      <c r="O37" s="3">
        <v>17624506500</v>
      </c>
      <c r="Q37" s="3">
        <v>6214800704</v>
      </c>
    </row>
    <row r="38" spans="1:17" x14ac:dyDescent="0.45">
      <c r="A38" s="1" t="s">
        <v>15</v>
      </c>
      <c r="C38" s="3">
        <v>0</v>
      </c>
      <c r="E38" s="3">
        <v>0</v>
      </c>
      <c r="G38" s="3">
        <v>0</v>
      </c>
      <c r="I38" s="3">
        <v>0</v>
      </c>
      <c r="K38" s="3">
        <v>4100000</v>
      </c>
      <c r="M38" s="3">
        <v>10698501001</v>
      </c>
      <c r="O38" s="3">
        <v>9164050218</v>
      </c>
      <c r="Q38" s="3">
        <v>1534450783</v>
      </c>
    </row>
    <row r="39" spans="1:17" x14ac:dyDescent="0.45">
      <c r="A39" s="1" t="s">
        <v>119</v>
      </c>
      <c r="C39" s="3">
        <v>0</v>
      </c>
      <c r="E39" s="3">
        <v>0</v>
      </c>
      <c r="G39" s="3">
        <v>0</v>
      </c>
      <c r="I39" s="3">
        <v>0</v>
      </c>
      <c r="K39" s="3">
        <v>325402</v>
      </c>
      <c r="M39" s="3">
        <v>7103166662</v>
      </c>
      <c r="O39" s="3">
        <v>6045900353</v>
      </c>
      <c r="Q39" s="3">
        <v>1057266309</v>
      </c>
    </row>
    <row r="40" spans="1:17" x14ac:dyDescent="0.45">
      <c r="A40" s="1" t="s">
        <v>22</v>
      </c>
      <c r="C40" s="3">
        <v>0</v>
      </c>
      <c r="E40" s="3">
        <v>0</v>
      </c>
      <c r="G40" s="3">
        <v>0</v>
      </c>
      <c r="I40" s="3">
        <v>0</v>
      </c>
      <c r="K40" s="3">
        <v>3639777</v>
      </c>
      <c r="M40" s="3">
        <v>80214247485</v>
      </c>
      <c r="O40" s="3">
        <v>37591741284</v>
      </c>
      <c r="Q40" s="3">
        <v>42622506201</v>
      </c>
    </row>
    <row r="41" spans="1:17" x14ac:dyDescent="0.45">
      <c r="A41" s="1" t="s">
        <v>138</v>
      </c>
      <c r="C41" s="3">
        <v>0</v>
      </c>
      <c r="E41" s="3">
        <v>0</v>
      </c>
      <c r="G41" s="3">
        <v>0</v>
      </c>
      <c r="I41" s="3">
        <v>0</v>
      </c>
      <c r="K41" s="3">
        <v>1819888</v>
      </c>
      <c r="M41" s="3">
        <v>28221638814</v>
      </c>
      <c r="O41" s="3">
        <v>17856741056</v>
      </c>
      <c r="Q41" s="3">
        <v>10364897758</v>
      </c>
    </row>
    <row r="42" spans="1:17" x14ac:dyDescent="0.45">
      <c r="A42" s="1" t="s">
        <v>21</v>
      </c>
      <c r="C42" s="3">
        <v>0</v>
      </c>
      <c r="E42" s="3">
        <v>0</v>
      </c>
      <c r="G42" s="3">
        <v>0</v>
      </c>
      <c r="I42" s="3">
        <v>0</v>
      </c>
      <c r="K42" s="3">
        <v>2414189</v>
      </c>
      <c r="M42" s="3">
        <v>21880659887</v>
      </c>
      <c r="O42" s="3">
        <v>23255678186</v>
      </c>
      <c r="Q42" s="3">
        <v>-1375018299</v>
      </c>
    </row>
    <row r="43" spans="1:17" x14ac:dyDescent="0.45">
      <c r="A43" s="1" t="s">
        <v>139</v>
      </c>
      <c r="C43" s="3">
        <v>0</v>
      </c>
      <c r="E43" s="3">
        <v>0</v>
      </c>
      <c r="G43" s="3">
        <v>0</v>
      </c>
      <c r="I43" s="3">
        <v>0</v>
      </c>
      <c r="K43" s="3">
        <v>2500001</v>
      </c>
      <c r="M43" s="3">
        <v>13853226738</v>
      </c>
      <c r="O43" s="3">
        <v>15246247973</v>
      </c>
      <c r="Q43" s="3">
        <v>-1393021235</v>
      </c>
    </row>
    <row r="44" spans="1:17" x14ac:dyDescent="0.45">
      <c r="A44" s="1" t="s">
        <v>140</v>
      </c>
      <c r="C44" s="3">
        <v>0</v>
      </c>
      <c r="E44" s="3">
        <v>0</v>
      </c>
      <c r="G44" s="3">
        <v>0</v>
      </c>
      <c r="I44" s="3">
        <v>0</v>
      </c>
      <c r="K44" s="3">
        <v>11450002</v>
      </c>
      <c r="M44" s="3">
        <v>57082811327</v>
      </c>
      <c r="O44" s="3">
        <v>73936656674</v>
      </c>
      <c r="Q44" s="3">
        <v>-16853845347</v>
      </c>
    </row>
    <row r="45" spans="1:17" x14ac:dyDescent="0.45">
      <c r="A45" s="1" t="s">
        <v>20</v>
      </c>
      <c r="C45" s="3">
        <v>0</v>
      </c>
      <c r="E45" s="3">
        <v>0</v>
      </c>
      <c r="G45" s="3">
        <v>0</v>
      </c>
      <c r="I45" s="3">
        <v>0</v>
      </c>
      <c r="K45" s="3">
        <v>333015</v>
      </c>
      <c r="M45" s="3">
        <v>787392965</v>
      </c>
      <c r="O45" s="3">
        <v>584705032</v>
      </c>
      <c r="Q45" s="3">
        <v>202687933</v>
      </c>
    </row>
    <row r="46" spans="1:17" x14ac:dyDescent="0.45">
      <c r="A46" s="1" t="s">
        <v>141</v>
      </c>
      <c r="C46" s="3">
        <v>0</v>
      </c>
      <c r="E46" s="3">
        <v>0</v>
      </c>
      <c r="G46" s="3">
        <v>0</v>
      </c>
      <c r="I46" s="3">
        <v>0</v>
      </c>
      <c r="K46" s="3">
        <v>3600000</v>
      </c>
      <c r="M46" s="3">
        <v>42005002045</v>
      </c>
      <c r="O46" s="3">
        <v>35606871000</v>
      </c>
      <c r="Q46" s="3">
        <v>6398131045</v>
      </c>
    </row>
    <row r="47" spans="1:17" x14ac:dyDescent="0.45">
      <c r="A47" s="1" t="s">
        <v>43</v>
      </c>
      <c r="C47" s="3">
        <v>0</v>
      </c>
      <c r="E47" s="3">
        <v>0</v>
      </c>
      <c r="G47" s="3">
        <v>0</v>
      </c>
      <c r="I47" s="3">
        <v>0</v>
      </c>
      <c r="K47" s="3">
        <v>303736</v>
      </c>
      <c r="M47" s="3">
        <v>9649420723</v>
      </c>
      <c r="O47" s="3">
        <v>8956415057</v>
      </c>
      <c r="Q47" s="3">
        <v>693005666</v>
      </c>
    </row>
    <row r="48" spans="1:17" x14ac:dyDescent="0.45">
      <c r="A48" s="1" t="s">
        <v>42</v>
      </c>
      <c r="C48" s="3">
        <v>0</v>
      </c>
      <c r="E48" s="3">
        <v>0</v>
      </c>
      <c r="G48" s="3">
        <v>0</v>
      </c>
      <c r="I48" s="3">
        <v>0</v>
      </c>
      <c r="K48" s="3">
        <v>1000000</v>
      </c>
      <c r="M48" s="3">
        <v>7684130956</v>
      </c>
      <c r="O48" s="3">
        <v>5886522765</v>
      </c>
      <c r="Q48" s="3">
        <v>1797608191</v>
      </c>
    </row>
    <row r="49" spans="1:17" x14ac:dyDescent="0.45">
      <c r="A49" s="1" t="s">
        <v>34</v>
      </c>
      <c r="C49" s="3">
        <v>0</v>
      </c>
      <c r="E49" s="3">
        <v>0</v>
      </c>
      <c r="G49" s="3">
        <v>0</v>
      </c>
      <c r="I49" s="3">
        <v>0</v>
      </c>
      <c r="K49" s="3">
        <v>200000</v>
      </c>
      <c r="M49" s="3">
        <v>3366330455</v>
      </c>
      <c r="O49" s="3">
        <v>2848947298</v>
      </c>
      <c r="Q49" s="3">
        <v>517383157</v>
      </c>
    </row>
    <row r="50" spans="1:17" x14ac:dyDescent="0.45">
      <c r="A50" s="1" t="s">
        <v>142</v>
      </c>
      <c r="C50" s="3">
        <v>0</v>
      </c>
      <c r="E50" s="3">
        <v>0</v>
      </c>
      <c r="G50" s="3">
        <v>0</v>
      </c>
      <c r="I50" s="3">
        <v>0</v>
      </c>
      <c r="K50" s="3">
        <v>876920</v>
      </c>
      <c r="M50" s="3">
        <v>22476082219</v>
      </c>
      <c r="O50" s="3">
        <v>22698949487</v>
      </c>
      <c r="Q50" s="3">
        <v>-222867268</v>
      </c>
    </row>
    <row r="51" spans="1:17" x14ac:dyDescent="0.45">
      <c r="A51" s="1" t="s">
        <v>143</v>
      </c>
      <c r="C51" s="3">
        <v>0</v>
      </c>
      <c r="E51" s="3">
        <v>0</v>
      </c>
      <c r="G51" s="3">
        <v>0</v>
      </c>
      <c r="I51" s="3">
        <v>0</v>
      </c>
      <c r="K51" s="3">
        <v>387707</v>
      </c>
      <c r="M51" s="3">
        <v>36930516158</v>
      </c>
      <c r="O51" s="3">
        <v>34373838785</v>
      </c>
      <c r="Q51" s="3">
        <v>2556677373</v>
      </c>
    </row>
    <row r="52" spans="1:17" x14ac:dyDescent="0.45">
      <c r="A52" s="1" t="s">
        <v>23</v>
      </c>
      <c r="C52" s="3">
        <v>0</v>
      </c>
      <c r="E52" s="3">
        <v>0</v>
      </c>
      <c r="G52" s="3">
        <v>0</v>
      </c>
      <c r="I52" s="3">
        <v>0</v>
      </c>
      <c r="K52" s="3">
        <v>125000</v>
      </c>
      <c r="M52" s="3">
        <v>10211898111</v>
      </c>
      <c r="O52" s="3">
        <v>8817749918</v>
      </c>
      <c r="Q52" s="3">
        <v>1394148193</v>
      </c>
    </row>
    <row r="53" spans="1:17" x14ac:dyDescent="0.45">
      <c r="A53" s="1" t="s">
        <v>144</v>
      </c>
      <c r="C53" s="3">
        <v>0</v>
      </c>
      <c r="E53" s="3">
        <v>0</v>
      </c>
      <c r="G53" s="3">
        <v>0</v>
      </c>
      <c r="I53" s="3">
        <v>0</v>
      </c>
      <c r="K53" s="3">
        <v>876920</v>
      </c>
      <c r="M53" s="3">
        <v>21822029487</v>
      </c>
      <c r="O53" s="3">
        <v>17643255078</v>
      </c>
      <c r="Q53" s="3">
        <v>4178774409</v>
      </c>
    </row>
    <row r="54" spans="1:17" x14ac:dyDescent="0.45">
      <c r="A54" s="1" t="s">
        <v>49</v>
      </c>
      <c r="C54" s="3">
        <v>0</v>
      </c>
      <c r="E54" s="3">
        <v>0</v>
      </c>
      <c r="G54" s="3">
        <v>0</v>
      </c>
      <c r="I54" s="3">
        <v>0</v>
      </c>
      <c r="K54" s="3">
        <v>800000</v>
      </c>
      <c r="M54" s="3">
        <v>24605188370</v>
      </c>
      <c r="O54" s="3">
        <v>25471537212</v>
      </c>
      <c r="Q54" s="3">
        <v>-866348842</v>
      </c>
    </row>
    <row r="55" spans="1:17" x14ac:dyDescent="0.45">
      <c r="A55" s="1" t="s">
        <v>145</v>
      </c>
      <c r="C55" s="3">
        <v>0</v>
      </c>
      <c r="E55" s="3">
        <v>0</v>
      </c>
      <c r="G55" s="3">
        <v>0</v>
      </c>
      <c r="I55" s="3">
        <v>0</v>
      </c>
      <c r="K55" s="3">
        <v>3060000</v>
      </c>
      <c r="M55" s="3">
        <v>26817840000</v>
      </c>
      <c r="O55" s="3">
        <v>33398887140</v>
      </c>
      <c r="Q55" s="3">
        <v>-6581047140</v>
      </c>
    </row>
    <row r="56" spans="1:17" x14ac:dyDescent="0.45">
      <c r="A56" s="1" t="s">
        <v>35</v>
      </c>
      <c r="C56" s="3">
        <v>0</v>
      </c>
      <c r="E56" s="3">
        <v>0</v>
      </c>
      <c r="G56" s="3">
        <v>0</v>
      </c>
      <c r="I56" s="3">
        <v>0</v>
      </c>
      <c r="K56" s="3">
        <v>900000</v>
      </c>
      <c r="M56" s="3">
        <v>9223890115</v>
      </c>
      <c r="O56" s="3">
        <v>7720535206</v>
      </c>
      <c r="Q56" s="3">
        <v>1503354909</v>
      </c>
    </row>
    <row r="57" spans="1:17" x14ac:dyDescent="0.45">
      <c r="A57" s="1" t="s">
        <v>37</v>
      </c>
      <c r="C57" s="3">
        <v>0</v>
      </c>
      <c r="E57" s="3">
        <v>0</v>
      </c>
      <c r="G57" s="3">
        <v>0</v>
      </c>
      <c r="I57" s="3">
        <v>0</v>
      </c>
      <c r="K57" s="3">
        <v>4000000</v>
      </c>
      <c r="M57" s="3">
        <v>51801267000</v>
      </c>
      <c r="O57" s="3">
        <v>46238324490</v>
      </c>
      <c r="Q57" s="3">
        <v>5562942510</v>
      </c>
    </row>
    <row r="58" spans="1:17" x14ac:dyDescent="0.45">
      <c r="A58" s="1" t="s">
        <v>38</v>
      </c>
      <c r="C58" s="3">
        <v>0</v>
      </c>
      <c r="E58" s="3">
        <v>0</v>
      </c>
      <c r="G58" s="3">
        <v>0</v>
      </c>
      <c r="I58" s="3">
        <v>0</v>
      </c>
      <c r="K58" s="3">
        <v>3100000</v>
      </c>
      <c r="M58" s="3">
        <v>43422184378</v>
      </c>
      <c r="O58" s="3">
        <v>45009133226</v>
      </c>
      <c r="Q58" s="3">
        <v>-1586948848</v>
      </c>
    </row>
    <row r="59" spans="1:17" x14ac:dyDescent="0.45">
      <c r="A59" s="1" t="s">
        <v>146</v>
      </c>
      <c r="C59" s="3">
        <v>0</v>
      </c>
      <c r="E59" s="3">
        <v>0</v>
      </c>
      <c r="G59" s="3">
        <v>0</v>
      </c>
      <c r="I59" s="3">
        <v>0</v>
      </c>
      <c r="K59" s="3">
        <v>4727272</v>
      </c>
      <c r="M59" s="3">
        <v>12281452656</v>
      </c>
      <c r="O59" s="3">
        <v>5380520717</v>
      </c>
      <c r="Q59" s="3">
        <v>6900931939</v>
      </c>
    </row>
    <row r="60" spans="1:17" ht="19.5" thickBot="1" x14ac:dyDescent="0.5">
      <c r="C60" s="9">
        <f>SUM(C8:C59)</f>
        <v>24214028</v>
      </c>
      <c r="E60" s="9">
        <f>SUM(E8:E59)</f>
        <v>406949256450</v>
      </c>
      <c r="G60" s="9">
        <f>SUM(G8:G59)</f>
        <v>371015745399</v>
      </c>
      <c r="I60" s="9">
        <f>SUM(I8:I59)</f>
        <v>35933511051</v>
      </c>
      <c r="K60" s="9">
        <f>SUM(K8:K59)</f>
        <v>244472512</v>
      </c>
      <c r="M60" s="9">
        <f>SUM(M8:M59)</f>
        <v>1498256138286</v>
      </c>
      <c r="O60" s="9">
        <f>SUM(O8:O59)</f>
        <v>1364529421243</v>
      </c>
      <c r="Q60" s="9">
        <f>SUM(Q8:Q59)</f>
        <v>133726717043</v>
      </c>
    </row>
    <row r="61" spans="1:17" ht="19.5" thickTop="1" x14ac:dyDescent="0.45"/>
    <row r="62" spans="1:17" x14ac:dyDescent="0.45">
      <c r="O62" s="3"/>
      <c r="Q62" s="3"/>
    </row>
    <row r="63" spans="1:17" x14ac:dyDescent="0.45">
      <c r="O63" s="3"/>
      <c r="Q63" s="3"/>
    </row>
    <row r="64" spans="1:17" x14ac:dyDescent="0.45">
      <c r="O6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2"/>
  <sheetViews>
    <sheetView rightToLeft="1" view="pageBreakPreview" zoomScale="85" zoomScaleNormal="85" zoomScaleSheetLayoutView="85" workbookViewId="0">
      <selection activeCell="G19" sqref="G19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30" x14ac:dyDescent="0.45">
      <c r="A3" s="17" t="s">
        <v>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30" x14ac:dyDescent="0.45">
      <c r="A6" s="15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J6" s="16" t="s">
        <v>94</v>
      </c>
      <c r="K6" s="16" t="s">
        <v>94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  <c r="R6" s="16" t="s">
        <v>95</v>
      </c>
      <c r="S6" s="16" t="s">
        <v>95</v>
      </c>
      <c r="T6" s="16" t="s">
        <v>95</v>
      </c>
      <c r="U6" s="16" t="s">
        <v>95</v>
      </c>
    </row>
    <row r="7" spans="1:21" ht="30" x14ac:dyDescent="0.45">
      <c r="A7" s="16" t="s">
        <v>3</v>
      </c>
      <c r="C7" s="16" t="s">
        <v>147</v>
      </c>
      <c r="E7" s="16" t="s">
        <v>148</v>
      </c>
      <c r="G7" s="16" t="s">
        <v>149</v>
      </c>
      <c r="I7" s="16" t="s">
        <v>70</v>
      </c>
      <c r="K7" s="16" t="s">
        <v>150</v>
      </c>
      <c r="M7" s="16" t="s">
        <v>147</v>
      </c>
      <c r="O7" s="16" t="s">
        <v>148</v>
      </c>
      <c r="Q7" s="16" t="s">
        <v>149</v>
      </c>
      <c r="S7" s="16" t="s">
        <v>70</v>
      </c>
      <c r="U7" s="16" t="s">
        <v>150</v>
      </c>
    </row>
    <row r="8" spans="1:21" x14ac:dyDescent="0.45">
      <c r="A8" s="1" t="s">
        <v>28</v>
      </c>
      <c r="C8" s="3">
        <v>0</v>
      </c>
      <c r="E8" s="3">
        <v>-2842809311</v>
      </c>
      <c r="G8" s="3">
        <v>171973109</v>
      </c>
      <c r="I8" s="3">
        <f>C8+E8+G8</f>
        <v>-2670836202</v>
      </c>
      <c r="K8" s="7">
        <v>5.6899999999999999E-2</v>
      </c>
      <c r="M8" s="3">
        <v>0</v>
      </c>
      <c r="O8" s="3">
        <v>6934497500</v>
      </c>
      <c r="Q8" s="3">
        <v>171973109</v>
      </c>
      <c r="S8" s="3">
        <f>M8+O8+Q8</f>
        <v>7106470609</v>
      </c>
      <c r="U8" s="7">
        <v>1.6E-2</v>
      </c>
    </row>
    <row r="9" spans="1:21" x14ac:dyDescent="0.45">
      <c r="A9" s="1" t="s">
        <v>30</v>
      </c>
      <c r="C9" s="3">
        <v>0</v>
      </c>
      <c r="E9" s="3">
        <v>-6246505697</v>
      </c>
      <c r="G9" s="3">
        <v>10423588661</v>
      </c>
      <c r="I9" s="3">
        <f t="shared" ref="I9:I72" si="0">C9+E9+G9</f>
        <v>4177082964</v>
      </c>
      <c r="K9" s="7">
        <v>-8.8999999999999996E-2</v>
      </c>
      <c r="M9" s="3">
        <v>0</v>
      </c>
      <c r="O9" s="3">
        <v>0</v>
      </c>
      <c r="Q9" s="3">
        <v>12112014941</v>
      </c>
      <c r="S9" s="3">
        <f t="shared" ref="S9:S72" si="1">M9+O9+Q9</f>
        <v>12112014941</v>
      </c>
      <c r="U9" s="7">
        <v>2.7199999999999998E-2</v>
      </c>
    </row>
    <row r="10" spans="1:21" x14ac:dyDescent="0.45">
      <c r="A10" s="1" t="s">
        <v>53</v>
      </c>
      <c r="C10" s="3">
        <v>4070631970</v>
      </c>
      <c r="E10" s="3">
        <v>-7952400000</v>
      </c>
      <c r="G10" s="3">
        <v>2274551520</v>
      </c>
      <c r="I10" s="3">
        <f t="shared" si="0"/>
        <v>-1607216510</v>
      </c>
      <c r="K10" s="7">
        <v>3.4299999999999997E-2</v>
      </c>
      <c r="M10" s="3">
        <v>4070631970</v>
      </c>
      <c r="O10" s="3">
        <v>0</v>
      </c>
      <c r="Q10" s="3">
        <v>2274551520</v>
      </c>
      <c r="S10" s="3">
        <f t="shared" si="1"/>
        <v>6345183490</v>
      </c>
      <c r="U10" s="7">
        <v>1.4200000000000001E-2</v>
      </c>
    </row>
    <row r="11" spans="1:21" x14ac:dyDescent="0.45">
      <c r="A11" s="1" t="s">
        <v>62</v>
      </c>
      <c r="C11" s="3">
        <v>4247091034</v>
      </c>
      <c r="E11" s="3">
        <v>1769956252</v>
      </c>
      <c r="G11" s="3">
        <v>7311785617</v>
      </c>
      <c r="I11" s="3">
        <f t="shared" si="0"/>
        <v>13328832903</v>
      </c>
      <c r="K11" s="7">
        <v>-0.28399999999999997</v>
      </c>
      <c r="M11" s="3">
        <v>4247091034</v>
      </c>
      <c r="O11" s="3">
        <v>1769956252</v>
      </c>
      <c r="Q11" s="3">
        <v>7311785617</v>
      </c>
      <c r="S11" s="3">
        <f t="shared" si="1"/>
        <v>13328832903</v>
      </c>
      <c r="U11" s="7">
        <v>2.9899999999999999E-2</v>
      </c>
    </row>
    <row r="12" spans="1:21" x14ac:dyDescent="0.45">
      <c r="A12" s="1" t="s">
        <v>54</v>
      </c>
      <c r="C12" s="3">
        <v>0</v>
      </c>
      <c r="E12" s="3">
        <v>-27200639768</v>
      </c>
      <c r="G12" s="3">
        <v>18964679291</v>
      </c>
      <c r="I12" s="3">
        <f t="shared" si="0"/>
        <v>-8235960477</v>
      </c>
      <c r="K12" s="7">
        <v>0.17549999999999999</v>
      </c>
      <c r="M12" s="3">
        <v>0</v>
      </c>
      <c r="O12" s="3">
        <v>1998</v>
      </c>
      <c r="Q12" s="3">
        <v>19964987002</v>
      </c>
      <c r="S12" s="3">
        <f t="shared" si="1"/>
        <v>19964989000</v>
      </c>
      <c r="U12" s="7">
        <v>4.48E-2</v>
      </c>
    </row>
    <row r="13" spans="1:21" x14ac:dyDescent="0.45">
      <c r="A13" s="1" t="s">
        <v>52</v>
      </c>
      <c r="C13" s="3">
        <v>0</v>
      </c>
      <c r="E13" s="3">
        <v>-3647953046</v>
      </c>
      <c r="G13" s="3">
        <v>434643268</v>
      </c>
      <c r="I13" s="3">
        <f t="shared" si="0"/>
        <v>-3213309778</v>
      </c>
      <c r="K13" s="7">
        <v>6.8500000000000005E-2</v>
      </c>
      <c r="M13" s="3">
        <v>0</v>
      </c>
      <c r="O13" s="3">
        <v>-81301646</v>
      </c>
      <c r="Q13" s="3">
        <v>434643268</v>
      </c>
      <c r="S13" s="3">
        <f t="shared" si="1"/>
        <v>353341622</v>
      </c>
      <c r="U13" s="7">
        <v>8.0000000000000004E-4</v>
      </c>
    </row>
    <row r="14" spans="1:21" x14ac:dyDescent="0.45">
      <c r="A14" s="1" t="s">
        <v>17</v>
      </c>
      <c r="C14" s="3">
        <v>0</v>
      </c>
      <c r="E14" s="3">
        <v>-733356554</v>
      </c>
      <c r="G14" s="3">
        <v>-522092827</v>
      </c>
      <c r="I14" s="3">
        <f t="shared" si="0"/>
        <v>-1255449381</v>
      </c>
      <c r="K14" s="7">
        <v>2.6800000000000001E-2</v>
      </c>
      <c r="M14" s="3">
        <v>600000000</v>
      </c>
      <c r="O14" s="3">
        <v>-985192321</v>
      </c>
      <c r="Q14" s="3">
        <v>-522092827</v>
      </c>
      <c r="S14" s="3">
        <f t="shared" si="1"/>
        <v>-907285148</v>
      </c>
      <c r="U14" s="7">
        <v>-2E-3</v>
      </c>
    </row>
    <row r="15" spans="1:21" x14ac:dyDescent="0.45">
      <c r="A15" s="1" t="s">
        <v>40</v>
      </c>
      <c r="C15" s="3">
        <v>0</v>
      </c>
      <c r="E15" s="3">
        <v>654858481</v>
      </c>
      <c r="G15" s="3">
        <v>-3508674748</v>
      </c>
      <c r="I15" s="3">
        <f t="shared" si="0"/>
        <v>-2853816267</v>
      </c>
      <c r="K15" s="7">
        <v>6.08E-2</v>
      </c>
      <c r="M15" s="3">
        <v>0</v>
      </c>
      <c r="O15" s="3">
        <v>0</v>
      </c>
      <c r="Q15" s="3">
        <v>-3508674748</v>
      </c>
      <c r="S15" s="3">
        <f t="shared" si="1"/>
        <v>-3508674748</v>
      </c>
      <c r="U15" s="7">
        <v>-7.9000000000000008E-3</v>
      </c>
    </row>
    <row r="16" spans="1:21" ht="19.5" customHeight="1" x14ac:dyDescent="0.45">
      <c r="A16" s="1" t="s">
        <v>31</v>
      </c>
      <c r="C16" s="3">
        <v>11510912073</v>
      </c>
      <c r="E16" s="3">
        <v>-5587013205</v>
      </c>
      <c r="G16" s="3">
        <v>-2293353531</v>
      </c>
      <c r="I16" s="3">
        <f t="shared" si="0"/>
        <v>3630545337</v>
      </c>
      <c r="K16" s="7">
        <v>-7.7399999999999997E-2</v>
      </c>
      <c r="M16" s="3">
        <v>11510912073</v>
      </c>
      <c r="O16" s="3">
        <v>0</v>
      </c>
      <c r="Q16" s="3">
        <v>-4091838673</v>
      </c>
      <c r="S16" s="3">
        <f t="shared" si="1"/>
        <v>7419073400</v>
      </c>
      <c r="U16" s="7">
        <v>1.67E-2</v>
      </c>
    </row>
    <row r="17" spans="1:21" x14ac:dyDescent="0.45">
      <c r="A17" s="1" t="s">
        <v>36</v>
      </c>
      <c r="C17" s="3">
        <v>0</v>
      </c>
      <c r="E17" s="3">
        <v>-4512592173</v>
      </c>
      <c r="G17" s="3">
        <v>242870114</v>
      </c>
      <c r="I17" s="3">
        <f t="shared" si="0"/>
        <v>-4269722059</v>
      </c>
      <c r="K17" s="7">
        <v>9.0999999999999998E-2</v>
      </c>
      <c r="M17" s="3">
        <v>4314525773</v>
      </c>
      <c r="O17" s="3">
        <v>-488005617</v>
      </c>
      <c r="Q17" s="3">
        <v>364847981</v>
      </c>
      <c r="S17" s="3">
        <f t="shared" si="1"/>
        <v>4191368137</v>
      </c>
      <c r="U17" s="7">
        <v>9.4000000000000004E-3</v>
      </c>
    </row>
    <row r="18" spans="1:21" x14ac:dyDescent="0.45">
      <c r="A18" s="1" t="s">
        <v>25</v>
      </c>
      <c r="C18" s="3">
        <v>875931</v>
      </c>
      <c r="E18" s="3">
        <v>0</v>
      </c>
      <c r="G18" s="3">
        <v>104949415</v>
      </c>
      <c r="I18" s="3">
        <f t="shared" si="0"/>
        <v>105825346</v>
      </c>
      <c r="K18" s="7">
        <v>-2.3E-3</v>
      </c>
      <c r="M18" s="3">
        <v>875931</v>
      </c>
      <c r="O18" s="3">
        <v>0</v>
      </c>
      <c r="Q18" s="3">
        <v>104949415</v>
      </c>
      <c r="S18" s="3">
        <f t="shared" si="1"/>
        <v>105825346</v>
      </c>
      <c r="U18" s="7">
        <v>2.0000000000000001E-4</v>
      </c>
    </row>
    <row r="19" spans="1:21" x14ac:dyDescent="0.45">
      <c r="A19" s="1" t="s">
        <v>24</v>
      </c>
      <c r="C19" s="3">
        <v>0</v>
      </c>
      <c r="E19" s="3">
        <v>-2336011433</v>
      </c>
      <c r="G19" s="3">
        <v>2328439716</v>
      </c>
      <c r="I19" s="3">
        <f t="shared" si="0"/>
        <v>-7571717</v>
      </c>
      <c r="K19" s="7">
        <v>2.0000000000000001E-4</v>
      </c>
      <c r="M19" s="3">
        <v>0</v>
      </c>
      <c r="O19" s="3">
        <v>3055419007</v>
      </c>
      <c r="Q19" s="3">
        <v>9382327210</v>
      </c>
      <c r="S19" s="3">
        <f t="shared" si="1"/>
        <v>12437746217</v>
      </c>
      <c r="U19" s="7">
        <v>2.7900000000000001E-2</v>
      </c>
    </row>
    <row r="20" spans="1:21" x14ac:dyDescent="0.45">
      <c r="A20" s="1" t="s">
        <v>25</v>
      </c>
      <c r="C20" s="3">
        <v>0</v>
      </c>
      <c r="E20" s="3">
        <v>0</v>
      </c>
      <c r="G20" s="3">
        <v>151446</v>
      </c>
      <c r="I20" s="3">
        <f t="shared" si="0"/>
        <v>151446</v>
      </c>
      <c r="K20" s="7">
        <v>0</v>
      </c>
      <c r="M20" s="3">
        <v>0</v>
      </c>
      <c r="O20" s="3">
        <v>0</v>
      </c>
      <c r="Q20" s="3">
        <v>151446</v>
      </c>
      <c r="S20" s="3">
        <f t="shared" si="1"/>
        <v>151446</v>
      </c>
      <c r="U20" s="7">
        <v>0</v>
      </c>
    </row>
    <row r="21" spans="1:21" x14ac:dyDescent="0.45">
      <c r="A21" s="1" t="s">
        <v>39</v>
      </c>
      <c r="C21" s="3">
        <v>0</v>
      </c>
      <c r="E21" s="3">
        <v>6163110000</v>
      </c>
      <c r="G21" s="3">
        <v>0</v>
      </c>
      <c r="I21" s="3">
        <f t="shared" si="0"/>
        <v>6163110000</v>
      </c>
      <c r="K21" s="7">
        <v>-0.1313</v>
      </c>
      <c r="M21" s="3">
        <v>10000000000</v>
      </c>
      <c r="O21" s="3">
        <v>15480672158</v>
      </c>
      <c r="Q21" s="3">
        <v>4927227609</v>
      </c>
      <c r="S21" s="3">
        <f t="shared" si="1"/>
        <v>30407899767</v>
      </c>
      <c r="U21" s="7">
        <v>6.83E-2</v>
      </c>
    </row>
    <row r="22" spans="1:21" x14ac:dyDescent="0.45">
      <c r="A22" s="1" t="s">
        <v>128</v>
      </c>
      <c r="C22" s="3">
        <v>0</v>
      </c>
      <c r="E22" s="3">
        <v>0</v>
      </c>
      <c r="G22" s="3">
        <v>0</v>
      </c>
      <c r="I22" s="3">
        <f t="shared" si="0"/>
        <v>0</v>
      </c>
      <c r="K22" s="7">
        <v>0</v>
      </c>
      <c r="M22" s="3">
        <v>0</v>
      </c>
      <c r="O22" s="3">
        <v>0</v>
      </c>
      <c r="Q22" s="3">
        <v>-1649905331</v>
      </c>
      <c r="S22" s="3">
        <f t="shared" si="1"/>
        <v>-1649905331</v>
      </c>
      <c r="U22" s="7">
        <v>-3.7000000000000002E-3</v>
      </c>
    </row>
    <row r="23" spans="1:21" x14ac:dyDescent="0.45">
      <c r="A23" s="1" t="s">
        <v>129</v>
      </c>
      <c r="C23" s="3">
        <v>0</v>
      </c>
      <c r="E23" s="3">
        <v>0</v>
      </c>
      <c r="G23" s="3">
        <v>0</v>
      </c>
      <c r="I23" s="3">
        <f t="shared" si="0"/>
        <v>0</v>
      </c>
      <c r="K23" s="7">
        <v>0</v>
      </c>
      <c r="M23" s="3">
        <v>0</v>
      </c>
      <c r="O23" s="3">
        <v>0</v>
      </c>
      <c r="Q23" s="3">
        <v>7888705</v>
      </c>
      <c r="S23" s="3">
        <f t="shared" si="1"/>
        <v>7888705</v>
      </c>
      <c r="U23" s="7">
        <v>0</v>
      </c>
    </row>
    <row r="24" spans="1:21" x14ac:dyDescent="0.45">
      <c r="A24" s="1" t="s">
        <v>130</v>
      </c>
      <c r="C24" s="3">
        <v>0</v>
      </c>
      <c r="E24" s="3">
        <v>0</v>
      </c>
      <c r="G24" s="3">
        <v>0</v>
      </c>
      <c r="I24" s="3">
        <f t="shared" si="0"/>
        <v>0</v>
      </c>
      <c r="K24" s="7">
        <v>0</v>
      </c>
      <c r="M24" s="3">
        <v>0</v>
      </c>
      <c r="O24" s="3">
        <v>0</v>
      </c>
      <c r="Q24" s="3">
        <v>12418394844</v>
      </c>
      <c r="S24" s="3">
        <f t="shared" si="1"/>
        <v>12418394844</v>
      </c>
      <c r="U24" s="7">
        <v>2.7900000000000001E-2</v>
      </c>
    </row>
    <row r="25" spans="1:21" x14ac:dyDescent="0.45">
      <c r="A25" s="1" t="s">
        <v>131</v>
      </c>
      <c r="C25" s="3">
        <v>0</v>
      </c>
      <c r="E25" s="3">
        <v>0</v>
      </c>
      <c r="G25" s="3">
        <v>0</v>
      </c>
      <c r="I25" s="3">
        <f t="shared" si="0"/>
        <v>0</v>
      </c>
      <c r="K25" s="7">
        <v>0</v>
      </c>
      <c r="M25" s="3">
        <v>0</v>
      </c>
      <c r="O25" s="3">
        <v>0</v>
      </c>
      <c r="Q25" s="3">
        <v>-7662812408</v>
      </c>
      <c r="S25" s="3">
        <f t="shared" si="1"/>
        <v>-7662812408</v>
      </c>
      <c r="U25" s="7">
        <v>-1.72E-2</v>
      </c>
    </row>
    <row r="26" spans="1:21" x14ac:dyDescent="0.45">
      <c r="A26" s="1" t="s">
        <v>41</v>
      </c>
      <c r="C26" s="3">
        <v>0</v>
      </c>
      <c r="E26" s="3">
        <v>-773302151</v>
      </c>
      <c r="G26" s="3">
        <v>0</v>
      </c>
      <c r="I26" s="3">
        <f t="shared" si="0"/>
        <v>-773302151</v>
      </c>
      <c r="K26" s="7">
        <v>1.6500000000000001E-2</v>
      </c>
      <c r="M26" s="3">
        <v>433909866</v>
      </c>
      <c r="O26" s="3">
        <v>-38238153</v>
      </c>
      <c r="Q26" s="3">
        <v>730743854</v>
      </c>
      <c r="S26" s="3">
        <f t="shared" si="1"/>
        <v>1126415567</v>
      </c>
      <c r="U26" s="7">
        <v>2.5000000000000001E-3</v>
      </c>
    </row>
    <row r="27" spans="1:21" x14ac:dyDescent="0.45">
      <c r="A27" s="1" t="s">
        <v>33</v>
      </c>
      <c r="C27" s="3">
        <v>0</v>
      </c>
      <c r="E27" s="3">
        <v>-1257473250</v>
      </c>
      <c r="G27" s="3">
        <v>0</v>
      </c>
      <c r="I27" s="3">
        <f t="shared" si="0"/>
        <v>-1257473250</v>
      </c>
      <c r="K27" s="7">
        <v>2.6800000000000001E-2</v>
      </c>
      <c r="M27" s="3">
        <v>0</v>
      </c>
      <c r="O27" s="3">
        <v>2266433999</v>
      </c>
      <c r="Q27" s="3">
        <v>668509713</v>
      </c>
      <c r="S27" s="3">
        <f t="shared" si="1"/>
        <v>2934943712</v>
      </c>
      <c r="U27" s="7">
        <v>6.6E-3</v>
      </c>
    </row>
    <row r="28" spans="1:21" x14ac:dyDescent="0.45">
      <c r="A28" s="1" t="s">
        <v>132</v>
      </c>
      <c r="C28" s="3">
        <v>0</v>
      </c>
      <c r="E28" s="3">
        <v>0</v>
      </c>
      <c r="G28" s="3">
        <v>0</v>
      </c>
      <c r="I28" s="3">
        <f t="shared" si="0"/>
        <v>0</v>
      </c>
      <c r="K28" s="7">
        <v>0</v>
      </c>
      <c r="M28" s="3">
        <v>0</v>
      </c>
      <c r="O28" s="3">
        <v>0</v>
      </c>
      <c r="Q28" s="3">
        <v>-12203564</v>
      </c>
      <c r="S28" s="3">
        <f t="shared" si="1"/>
        <v>-12203564</v>
      </c>
      <c r="U28" s="7">
        <v>0</v>
      </c>
    </row>
    <row r="29" spans="1:21" x14ac:dyDescent="0.45">
      <c r="A29" s="1" t="s">
        <v>133</v>
      </c>
      <c r="C29" s="3">
        <v>0</v>
      </c>
      <c r="E29" s="3">
        <v>0</v>
      </c>
      <c r="G29" s="3">
        <v>0</v>
      </c>
      <c r="I29" s="3">
        <f t="shared" si="0"/>
        <v>0</v>
      </c>
      <c r="K29" s="7">
        <v>0</v>
      </c>
      <c r="M29" s="3">
        <v>0</v>
      </c>
      <c r="O29" s="3">
        <v>0</v>
      </c>
      <c r="Q29" s="3">
        <v>0</v>
      </c>
      <c r="S29" s="3">
        <f t="shared" si="1"/>
        <v>0</v>
      </c>
      <c r="U29" s="7">
        <v>0</v>
      </c>
    </row>
    <row r="30" spans="1:21" x14ac:dyDescent="0.45">
      <c r="A30" s="1" t="s">
        <v>50</v>
      </c>
      <c r="C30" s="3">
        <v>0</v>
      </c>
      <c r="E30" s="3">
        <v>579531150</v>
      </c>
      <c r="G30" s="3">
        <v>0</v>
      </c>
      <c r="I30" s="3">
        <f t="shared" si="0"/>
        <v>579531150</v>
      </c>
      <c r="K30" s="7">
        <v>-1.24E-2</v>
      </c>
      <c r="M30" s="3">
        <v>0</v>
      </c>
      <c r="O30" s="3">
        <v>5059416382</v>
      </c>
      <c r="Q30" s="3">
        <v>3981934193</v>
      </c>
      <c r="S30" s="3">
        <f t="shared" si="1"/>
        <v>9041350575</v>
      </c>
      <c r="U30" s="7">
        <v>2.0299999999999999E-2</v>
      </c>
    </row>
    <row r="31" spans="1:21" x14ac:dyDescent="0.45">
      <c r="A31" s="1" t="s">
        <v>134</v>
      </c>
      <c r="C31" s="3">
        <v>0</v>
      </c>
      <c r="E31" s="3">
        <v>0</v>
      </c>
      <c r="G31" s="3">
        <v>0</v>
      </c>
      <c r="I31" s="3">
        <f t="shared" si="0"/>
        <v>0</v>
      </c>
      <c r="K31" s="7">
        <v>0</v>
      </c>
      <c r="M31" s="3">
        <v>0</v>
      </c>
      <c r="O31" s="3">
        <v>0</v>
      </c>
      <c r="Q31" s="3">
        <v>-7971</v>
      </c>
      <c r="S31" s="3">
        <f t="shared" si="1"/>
        <v>-7971</v>
      </c>
      <c r="U31" s="7">
        <v>0</v>
      </c>
    </row>
    <row r="32" spans="1:21" x14ac:dyDescent="0.45">
      <c r="A32" s="1" t="s">
        <v>45</v>
      </c>
      <c r="C32" s="3">
        <v>0</v>
      </c>
      <c r="E32" s="3">
        <v>-20378025000</v>
      </c>
      <c r="G32" s="3">
        <v>0</v>
      </c>
      <c r="I32" s="3">
        <f t="shared" si="0"/>
        <v>-20378025000</v>
      </c>
      <c r="K32" s="7">
        <v>0.43430000000000002</v>
      </c>
      <c r="M32" s="3">
        <v>0</v>
      </c>
      <c r="O32" s="3">
        <v>13216628580</v>
      </c>
      <c r="Q32" s="3">
        <v>1899932786</v>
      </c>
      <c r="S32" s="3">
        <f t="shared" si="1"/>
        <v>15116561366</v>
      </c>
      <c r="U32" s="7">
        <v>3.39E-2</v>
      </c>
    </row>
    <row r="33" spans="1:21" x14ac:dyDescent="0.45">
      <c r="A33" s="1" t="s">
        <v>55</v>
      </c>
      <c r="C33" s="3">
        <v>0</v>
      </c>
      <c r="E33" s="3">
        <v>-1192860000</v>
      </c>
      <c r="G33" s="3">
        <v>0</v>
      </c>
      <c r="I33" s="3">
        <f t="shared" si="0"/>
        <v>-1192860000</v>
      </c>
      <c r="K33" s="7">
        <v>2.5399999999999999E-2</v>
      </c>
      <c r="M33" s="3">
        <v>0</v>
      </c>
      <c r="O33" s="3">
        <v>4274415009</v>
      </c>
      <c r="Q33" s="3">
        <v>2532912825</v>
      </c>
      <c r="S33" s="3">
        <f t="shared" si="1"/>
        <v>6807327834</v>
      </c>
      <c r="U33" s="7">
        <v>1.5299999999999999E-2</v>
      </c>
    </row>
    <row r="34" spans="1:21" x14ac:dyDescent="0.45">
      <c r="A34" s="1" t="s">
        <v>135</v>
      </c>
      <c r="C34" s="3">
        <v>0</v>
      </c>
      <c r="E34" s="3">
        <v>0</v>
      </c>
      <c r="G34" s="3">
        <v>0</v>
      </c>
      <c r="I34" s="3">
        <f t="shared" si="0"/>
        <v>0</v>
      </c>
      <c r="K34" s="7">
        <v>0</v>
      </c>
      <c r="M34" s="3">
        <v>0</v>
      </c>
      <c r="O34" s="3">
        <v>0</v>
      </c>
      <c r="Q34" s="3">
        <v>425196000</v>
      </c>
      <c r="S34" s="3">
        <f t="shared" si="1"/>
        <v>425196000</v>
      </c>
      <c r="U34" s="7">
        <v>1E-3</v>
      </c>
    </row>
    <row r="35" spans="1:21" x14ac:dyDescent="0.45">
      <c r="A35" s="1" t="s">
        <v>136</v>
      </c>
      <c r="C35" s="3">
        <v>0</v>
      </c>
      <c r="E35" s="3">
        <v>0</v>
      </c>
      <c r="G35" s="3">
        <v>0</v>
      </c>
      <c r="I35" s="3">
        <f t="shared" si="0"/>
        <v>0</v>
      </c>
      <c r="K35" s="7">
        <v>0</v>
      </c>
      <c r="M35" s="3">
        <v>0</v>
      </c>
      <c r="O35" s="3">
        <v>0</v>
      </c>
      <c r="Q35" s="3">
        <v>6623585759</v>
      </c>
      <c r="S35" s="3">
        <f t="shared" si="1"/>
        <v>6623585759</v>
      </c>
      <c r="U35" s="7">
        <v>1.49E-2</v>
      </c>
    </row>
    <row r="36" spans="1:21" x14ac:dyDescent="0.45">
      <c r="A36" s="1" t="s">
        <v>16</v>
      </c>
      <c r="C36" s="3">
        <v>0</v>
      </c>
      <c r="E36" s="3">
        <v>-2154106350</v>
      </c>
      <c r="G36" s="3">
        <v>0</v>
      </c>
      <c r="I36" s="3">
        <f t="shared" si="0"/>
        <v>-2154106350</v>
      </c>
      <c r="K36" s="7">
        <v>4.5900000000000003E-2</v>
      </c>
      <c r="M36" s="3">
        <v>0</v>
      </c>
      <c r="O36" s="3">
        <v>2101109160</v>
      </c>
      <c r="Q36" s="3">
        <v>215224667</v>
      </c>
      <c r="S36" s="3">
        <f t="shared" si="1"/>
        <v>2316333827</v>
      </c>
      <c r="U36" s="7">
        <v>5.1999999999999998E-3</v>
      </c>
    </row>
    <row r="37" spans="1:21" x14ac:dyDescent="0.45">
      <c r="A37" s="1" t="s">
        <v>137</v>
      </c>
      <c r="C37" s="3">
        <v>0</v>
      </c>
      <c r="E37" s="3">
        <v>0</v>
      </c>
      <c r="G37" s="3">
        <v>0</v>
      </c>
      <c r="I37" s="3">
        <f t="shared" si="0"/>
        <v>0</v>
      </c>
      <c r="K37" s="7">
        <v>0</v>
      </c>
      <c r="M37" s="3">
        <v>0</v>
      </c>
      <c r="O37" s="3">
        <v>0</v>
      </c>
      <c r="Q37" s="3">
        <v>6214800704</v>
      </c>
      <c r="S37" s="3">
        <f t="shared" si="1"/>
        <v>6214800704</v>
      </c>
      <c r="U37" s="7">
        <v>1.4E-2</v>
      </c>
    </row>
    <row r="38" spans="1:21" x14ac:dyDescent="0.45">
      <c r="A38" s="1" t="s">
        <v>15</v>
      </c>
      <c r="C38" s="3">
        <v>0</v>
      </c>
      <c r="E38" s="3">
        <v>-7875401880</v>
      </c>
      <c r="G38" s="3">
        <v>0</v>
      </c>
      <c r="I38" s="3">
        <f t="shared" si="0"/>
        <v>-7875401880</v>
      </c>
      <c r="K38" s="7">
        <v>0.1678</v>
      </c>
      <c r="M38" s="3">
        <v>0</v>
      </c>
      <c r="O38" s="3">
        <v>24541468919</v>
      </c>
      <c r="Q38" s="3">
        <v>1534450783</v>
      </c>
      <c r="S38" s="3">
        <f t="shared" si="1"/>
        <v>26075919702</v>
      </c>
      <c r="U38" s="7">
        <v>5.8500000000000003E-2</v>
      </c>
    </row>
    <row r="39" spans="1:21" x14ac:dyDescent="0.45">
      <c r="A39" s="1" t="s">
        <v>119</v>
      </c>
      <c r="C39" s="3">
        <v>0</v>
      </c>
      <c r="E39" s="3">
        <v>0</v>
      </c>
      <c r="G39" s="3">
        <v>0</v>
      </c>
      <c r="I39" s="3">
        <f t="shared" si="0"/>
        <v>0</v>
      </c>
      <c r="K39" s="7">
        <v>0</v>
      </c>
      <c r="M39" s="3">
        <v>136921834</v>
      </c>
      <c r="O39" s="3">
        <v>0</v>
      </c>
      <c r="Q39" s="3">
        <v>1057266309</v>
      </c>
      <c r="S39" s="3">
        <f t="shared" si="1"/>
        <v>1194188143</v>
      </c>
      <c r="U39" s="7">
        <v>2.7000000000000001E-3</v>
      </c>
    </row>
    <row r="40" spans="1:21" x14ac:dyDescent="0.45">
      <c r="A40" s="1" t="s">
        <v>22</v>
      </c>
      <c r="C40" s="3">
        <v>0</v>
      </c>
      <c r="E40" s="3">
        <v>-5969899085</v>
      </c>
      <c r="G40" s="3">
        <v>0</v>
      </c>
      <c r="I40" s="3">
        <f t="shared" si="0"/>
        <v>-5969899085</v>
      </c>
      <c r="K40" s="7">
        <v>0.12720000000000001</v>
      </c>
      <c r="M40" s="3">
        <v>0</v>
      </c>
      <c r="O40" s="3">
        <v>60405317884</v>
      </c>
      <c r="Q40" s="3">
        <v>42622506201</v>
      </c>
      <c r="S40" s="3">
        <f t="shared" si="1"/>
        <v>103027824085</v>
      </c>
      <c r="U40" s="7">
        <v>0.23130000000000001</v>
      </c>
    </row>
    <row r="41" spans="1:21" x14ac:dyDescent="0.45">
      <c r="A41" s="1" t="s">
        <v>138</v>
      </c>
      <c r="C41" s="3">
        <v>0</v>
      </c>
      <c r="E41" s="3">
        <v>0</v>
      </c>
      <c r="G41" s="3">
        <v>0</v>
      </c>
      <c r="I41" s="3">
        <f t="shared" si="0"/>
        <v>0</v>
      </c>
      <c r="K41" s="7">
        <v>0</v>
      </c>
      <c r="M41" s="3">
        <v>0</v>
      </c>
      <c r="O41" s="3">
        <v>0</v>
      </c>
      <c r="Q41" s="3">
        <v>10364897758</v>
      </c>
      <c r="S41" s="3">
        <f t="shared" si="1"/>
        <v>10364897758</v>
      </c>
      <c r="U41" s="7">
        <v>2.3300000000000001E-2</v>
      </c>
    </row>
    <row r="42" spans="1:21" x14ac:dyDescent="0.45">
      <c r="A42" s="1" t="s">
        <v>21</v>
      </c>
      <c r="C42" s="3">
        <v>0</v>
      </c>
      <c r="E42" s="3">
        <v>1349510222</v>
      </c>
      <c r="G42" s="3">
        <v>0</v>
      </c>
      <c r="I42" s="3">
        <f t="shared" si="0"/>
        <v>1349510222</v>
      </c>
      <c r="K42" s="7">
        <v>-2.8799999999999999E-2</v>
      </c>
      <c r="M42" s="3">
        <v>0</v>
      </c>
      <c r="O42" s="3">
        <v>-4053089107</v>
      </c>
      <c r="Q42" s="3">
        <v>-1375018299</v>
      </c>
      <c r="S42" s="3">
        <f t="shared" si="1"/>
        <v>-5428107406</v>
      </c>
      <c r="U42" s="7">
        <v>-1.2200000000000001E-2</v>
      </c>
    </row>
    <row r="43" spans="1:21" x14ac:dyDescent="0.45">
      <c r="A43" s="1" t="s">
        <v>139</v>
      </c>
      <c r="C43" s="3">
        <v>0</v>
      </c>
      <c r="E43" s="3">
        <v>0</v>
      </c>
      <c r="G43" s="3">
        <v>0</v>
      </c>
      <c r="I43" s="3">
        <f t="shared" si="0"/>
        <v>0</v>
      </c>
      <c r="K43" s="7">
        <v>0</v>
      </c>
      <c r="M43" s="3">
        <v>0</v>
      </c>
      <c r="O43" s="3">
        <v>0</v>
      </c>
      <c r="Q43" s="3">
        <v>-1393021235</v>
      </c>
      <c r="S43" s="3">
        <f t="shared" si="1"/>
        <v>-1393021235</v>
      </c>
      <c r="U43" s="7">
        <v>-3.0999999999999999E-3</v>
      </c>
    </row>
    <row r="44" spans="1:21" x14ac:dyDescent="0.45">
      <c r="A44" s="1" t="s">
        <v>140</v>
      </c>
      <c r="C44" s="3">
        <v>0</v>
      </c>
      <c r="E44" s="3">
        <v>0</v>
      </c>
      <c r="G44" s="3">
        <v>0</v>
      </c>
      <c r="I44" s="3">
        <f t="shared" si="0"/>
        <v>0</v>
      </c>
      <c r="K44" s="7">
        <v>0</v>
      </c>
      <c r="M44" s="3">
        <v>0</v>
      </c>
      <c r="O44" s="3">
        <v>0</v>
      </c>
      <c r="Q44" s="3">
        <v>-16853845347</v>
      </c>
      <c r="S44" s="3">
        <f t="shared" si="1"/>
        <v>-16853845347</v>
      </c>
      <c r="U44" s="7">
        <v>-3.78E-2</v>
      </c>
    </row>
    <row r="45" spans="1:21" x14ac:dyDescent="0.45">
      <c r="A45" s="1" t="s">
        <v>20</v>
      </c>
      <c r="C45" s="3">
        <v>0</v>
      </c>
      <c r="E45" s="3">
        <v>-4383760500</v>
      </c>
      <c r="G45" s="3">
        <v>0</v>
      </c>
      <c r="I45" s="3">
        <f t="shared" si="0"/>
        <v>-4383760500</v>
      </c>
      <c r="K45" s="7">
        <v>9.3399999999999997E-2</v>
      </c>
      <c r="M45" s="3">
        <v>0</v>
      </c>
      <c r="O45" s="3">
        <v>5618152755</v>
      </c>
      <c r="Q45" s="3">
        <v>202687933</v>
      </c>
      <c r="S45" s="3">
        <f t="shared" si="1"/>
        <v>5820840688</v>
      </c>
      <c r="U45" s="7">
        <v>1.3100000000000001E-2</v>
      </c>
    </row>
    <row r="46" spans="1:21" x14ac:dyDescent="0.45">
      <c r="A46" s="1" t="s">
        <v>141</v>
      </c>
      <c r="C46" s="3">
        <v>0</v>
      </c>
      <c r="E46" s="3">
        <v>0</v>
      </c>
      <c r="G46" s="3">
        <v>0</v>
      </c>
      <c r="I46" s="3">
        <f t="shared" si="0"/>
        <v>0</v>
      </c>
      <c r="K46" s="7">
        <v>0</v>
      </c>
      <c r="M46" s="3">
        <v>0</v>
      </c>
      <c r="O46" s="3">
        <v>0</v>
      </c>
      <c r="Q46" s="3">
        <v>6398131045</v>
      </c>
      <c r="S46" s="3">
        <f t="shared" si="1"/>
        <v>6398131045</v>
      </c>
      <c r="U46" s="7">
        <v>1.44E-2</v>
      </c>
    </row>
    <row r="47" spans="1:21" x14ac:dyDescent="0.45">
      <c r="A47" s="1" t="s">
        <v>43</v>
      </c>
      <c r="C47" s="3">
        <v>0</v>
      </c>
      <c r="E47" s="3">
        <v>-299318421</v>
      </c>
      <c r="G47" s="3">
        <v>0</v>
      </c>
      <c r="I47" s="3">
        <f t="shared" si="0"/>
        <v>-299318421</v>
      </c>
      <c r="K47" s="7">
        <v>6.4000000000000003E-3</v>
      </c>
      <c r="M47" s="3">
        <v>0</v>
      </c>
      <c r="O47" s="3">
        <v>288671436</v>
      </c>
      <c r="Q47" s="3">
        <v>693005666</v>
      </c>
      <c r="S47" s="3">
        <f t="shared" si="1"/>
        <v>981677102</v>
      </c>
      <c r="U47" s="7">
        <v>2.2000000000000001E-3</v>
      </c>
    </row>
    <row r="48" spans="1:21" x14ac:dyDescent="0.45">
      <c r="A48" s="1" t="s">
        <v>42</v>
      </c>
      <c r="C48" s="3">
        <v>0</v>
      </c>
      <c r="E48" s="3">
        <v>1101421198</v>
      </c>
      <c r="G48" s="3">
        <v>0</v>
      </c>
      <c r="I48" s="3">
        <f t="shared" si="0"/>
        <v>1101421198</v>
      </c>
      <c r="K48" s="7">
        <v>-2.35E-2</v>
      </c>
      <c r="M48" s="3">
        <v>0</v>
      </c>
      <c r="O48" s="3">
        <v>24306923280</v>
      </c>
      <c r="Q48" s="3">
        <v>1797608191</v>
      </c>
      <c r="S48" s="3">
        <f t="shared" si="1"/>
        <v>26104531471</v>
      </c>
      <c r="U48" s="7">
        <v>5.8599999999999999E-2</v>
      </c>
    </row>
    <row r="49" spans="1:21" x14ac:dyDescent="0.45">
      <c r="A49" s="1" t="s">
        <v>34</v>
      </c>
      <c r="C49" s="3">
        <v>0</v>
      </c>
      <c r="E49" s="3">
        <v>-437382000</v>
      </c>
      <c r="G49" s="3">
        <v>0</v>
      </c>
      <c r="I49" s="3">
        <f t="shared" si="0"/>
        <v>-437382000</v>
      </c>
      <c r="K49" s="7">
        <v>9.2999999999999992E-3</v>
      </c>
      <c r="M49" s="3">
        <v>0</v>
      </c>
      <c r="O49" s="3">
        <v>9622403998</v>
      </c>
      <c r="Q49" s="3">
        <v>517383157</v>
      </c>
      <c r="S49" s="3">
        <f t="shared" si="1"/>
        <v>10139787155</v>
      </c>
      <c r="U49" s="7">
        <v>2.2800000000000001E-2</v>
      </c>
    </row>
    <row r="50" spans="1:21" x14ac:dyDescent="0.45">
      <c r="A50" s="1" t="s">
        <v>142</v>
      </c>
      <c r="C50" s="3">
        <v>0</v>
      </c>
      <c r="E50" s="3">
        <v>0</v>
      </c>
      <c r="G50" s="3">
        <v>0</v>
      </c>
      <c r="I50" s="3">
        <f t="shared" si="0"/>
        <v>0</v>
      </c>
      <c r="K50" s="7">
        <v>0</v>
      </c>
      <c r="M50" s="3">
        <v>0</v>
      </c>
      <c r="O50" s="3">
        <v>0</v>
      </c>
      <c r="Q50" s="3">
        <v>-222867268</v>
      </c>
      <c r="S50" s="3">
        <f t="shared" si="1"/>
        <v>-222867268</v>
      </c>
      <c r="U50" s="7">
        <v>-5.0000000000000001E-4</v>
      </c>
    </row>
    <row r="51" spans="1:21" x14ac:dyDescent="0.45">
      <c r="A51" s="1" t="s">
        <v>143</v>
      </c>
      <c r="C51" s="3">
        <v>0</v>
      </c>
      <c r="E51" s="3">
        <v>0</v>
      </c>
      <c r="G51" s="3">
        <v>0</v>
      </c>
      <c r="I51" s="3">
        <f t="shared" si="0"/>
        <v>0</v>
      </c>
      <c r="K51" s="7">
        <v>0</v>
      </c>
      <c r="M51" s="3">
        <v>0</v>
      </c>
      <c r="O51" s="3">
        <v>0</v>
      </c>
      <c r="Q51" s="3">
        <v>2556677373</v>
      </c>
      <c r="S51" s="3">
        <f t="shared" si="1"/>
        <v>2556677373</v>
      </c>
      <c r="U51" s="7">
        <v>5.7000000000000002E-3</v>
      </c>
    </row>
    <row r="52" spans="1:21" x14ac:dyDescent="0.45">
      <c r="A52" s="1" t="s">
        <v>23</v>
      </c>
      <c r="C52" s="3">
        <v>0</v>
      </c>
      <c r="E52" s="3">
        <v>-208750500</v>
      </c>
      <c r="G52" s="3">
        <v>0</v>
      </c>
      <c r="I52" s="3">
        <f t="shared" si="0"/>
        <v>-208750500</v>
      </c>
      <c r="K52" s="7">
        <v>4.4000000000000003E-3</v>
      </c>
      <c r="M52" s="3">
        <v>7285000000</v>
      </c>
      <c r="O52" s="3">
        <v>6606137776</v>
      </c>
      <c r="Q52" s="3">
        <v>1394148193</v>
      </c>
      <c r="S52" s="3">
        <f t="shared" si="1"/>
        <v>15285285969</v>
      </c>
      <c r="U52" s="7">
        <v>3.4299999999999997E-2</v>
      </c>
    </row>
    <row r="53" spans="1:21" x14ac:dyDescent="0.45">
      <c r="A53" s="1" t="s">
        <v>144</v>
      </c>
      <c r="C53" s="3">
        <v>0</v>
      </c>
      <c r="E53" s="3">
        <v>0</v>
      </c>
      <c r="G53" s="3">
        <v>0</v>
      </c>
      <c r="I53" s="3">
        <f t="shared" si="0"/>
        <v>0</v>
      </c>
      <c r="K53" s="7">
        <v>0</v>
      </c>
      <c r="M53" s="3">
        <v>0</v>
      </c>
      <c r="O53" s="3">
        <v>0</v>
      </c>
      <c r="Q53" s="3">
        <v>4178774409</v>
      </c>
      <c r="S53" s="3">
        <f t="shared" si="1"/>
        <v>4178774409</v>
      </c>
      <c r="U53" s="7">
        <v>9.4000000000000004E-3</v>
      </c>
    </row>
    <row r="54" spans="1:21" x14ac:dyDescent="0.45">
      <c r="A54" s="1" t="s">
        <v>49</v>
      </c>
      <c r="C54" s="3">
        <v>0</v>
      </c>
      <c r="E54" s="3">
        <v>-316538889</v>
      </c>
      <c r="G54" s="3">
        <v>0</v>
      </c>
      <c r="I54" s="3">
        <f t="shared" si="0"/>
        <v>-316538889</v>
      </c>
      <c r="K54" s="7">
        <v>6.7000000000000002E-3</v>
      </c>
      <c r="M54" s="3">
        <v>8646696170</v>
      </c>
      <c r="O54" s="3">
        <v>-2824500854</v>
      </c>
      <c r="Q54" s="3">
        <v>-866348842</v>
      </c>
      <c r="S54" s="3">
        <f t="shared" si="1"/>
        <v>4955846474</v>
      </c>
      <c r="U54" s="7">
        <v>1.11E-2</v>
      </c>
    </row>
    <row r="55" spans="1:21" x14ac:dyDescent="0.45">
      <c r="A55" s="1" t="s">
        <v>145</v>
      </c>
      <c r="C55" s="3">
        <v>0</v>
      </c>
      <c r="E55" s="3">
        <v>0</v>
      </c>
      <c r="G55" s="3">
        <v>0</v>
      </c>
      <c r="I55" s="3">
        <f t="shared" si="0"/>
        <v>0</v>
      </c>
      <c r="K55" s="7">
        <v>0</v>
      </c>
      <c r="M55" s="3">
        <v>0</v>
      </c>
      <c r="O55" s="3">
        <v>0</v>
      </c>
      <c r="Q55" s="3">
        <v>-6581047140</v>
      </c>
      <c r="S55" s="3">
        <f t="shared" si="1"/>
        <v>-6581047140</v>
      </c>
      <c r="U55" s="7">
        <v>-1.4800000000000001E-2</v>
      </c>
    </row>
    <row r="56" spans="1:21" x14ac:dyDescent="0.45">
      <c r="A56" s="1" t="s">
        <v>35</v>
      </c>
      <c r="C56" s="3">
        <v>0</v>
      </c>
      <c r="E56" s="3">
        <v>-5477215500</v>
      </c>
      <c r="G56" s="3">
        <v>0</v>
      </c>
      <c r="I56" s="3">
        <f t="shared" si="0"/>
        <v>-5477215500</v>
      </c>
      <c r="K56" s="7">
        <v>0.1167</v>
      </c>
      <c r="M56" s="3">
        <v>0</v>
      </c>
      <c r="O56" s="3">
        <v>10772675066</v>
      </c>
      <c r="Q56" s="3">
        <v>1503354909</v>
      </c>
      <c r="S56" s="3">
        <f t="shared" si="1"/>
        <v>12276029975</v>
      </c>
      <c r="U56" s="7">
        <v>2.76E-2</v>
      </c>
    </row>
    <row r="57" spans="1:21" x14ac:dyDescent="0.45">
      <c r="A57" s="1" t="s">
        <v>37</v>
      </c>
      <c r="C57" s="3">
        <v>0</v>
      </c>
      <c r="E57" s="3">
        <v>-5863627254</v>
      </c>
      <c r="G57" s="3">
        <v>0</v>
      </c>
      <c r="I57" s="3">
        <f t="shared" si="0"/>
        <v>-5863627254</v>
      </c>
      <c r="K57" s="7">
        <v>0.125</v>
      </c>
      <c r="M57" s="3">
        <v>0</v>
      </c>
      <c r="O57" s="3">
        <v>10892091515</v>
      </c>
      <c r="Q57" s="3">
        <v>5562942510</v>
      </c>
      <c r="S57" s="3">
        <f t="shared" si="1"/>
        <v>16455034025</v>
      </c>
      <c r="U57" s="7">
        <v>3.6900000000000002E-2</v>
      </c>
    </row>
    <row r="58" spans="1:21" x14ac:dyDescent="0.45">
      <c r="A58" s="1" t="s">
        <v>38</v>
      </c>
      <c r="C58" s="3">
        <v>0</v>
      </c>
      <c r="E58" s="3">
        <v>-666013500</v>
      </c>
      <c r="G58" s="3">
        <v>0</v>
      </c>
      <c r="I58" s="3">
        <f t="shared" si="0"/>
        <v>-666013500</v>
      </c>
      <c r="K58" s="7">
        <v>1.4200000000000001E-2</v>
      </c>
      <c r="M58" s="3">
        <v>18914000000</v>
      </c>
      <c r="O58" s="3">
        <v>289805876</v>
      </c>
      <c r="Q58" s="3">
        <v>-1586948848</v>
      </c>
      <c r="S58" s="3">
        <f t="shared" si="1"/>
        <v>17616857028</v>
      </c>
      <c r="U58" s="7">
        <v>3.95E-2</v>
      </c>
    </row>
    <row r="59" spans="1:21" x14ac:dyDescent="0.45">
      <c r="A59" s="1" t="s">
        <v>146</v>
      </c>
      <c r="C59" s="3">
        <v>0</v>
      </c>
      <c r="E59" s="3">
        <v>0</v>
      </c>
      <c r="G59" s="3">
        <v>0</v>
      </c>
      <c r="I59" s="3">
        <f t="shared" si="0"/>
        <v>0</v>
      </c>
      <c r="K59" s="7">
        <v>0</v>
      </c>
      <c r="M59" s="3">
        <v>0</v>
      </c>
      <c r="O59" s="3">
        <v>0</v>
      </c>
      <c r="Q59" s="3">
        <v>6900931939</v>
      </c>
      <c r="S59" s="3">
        <f t="shared" si="1"/>
        <v>6900931939</v>
      </c>
      <c r="U59" s="7">
        <v>1.55E-2</v>
      </c>
    </row>
    <row r="60" spans="1:21" x14ac:dyDescent="0.45">
      <c r="A60" s="1" t="s">
        <v>32</v>
      </c>
      <c r="C60" s="3">
        <v>7849011834</v>
      </c>
      <c r="E60" s="3">
        <v>-4307640750</v>
      </c>
      <c r="G60" s="3">
        <v>0</v>
      </c>
      <c r="I60" s="3">
        <f t="shared" si="0"/>
        <v>3541371084</v>
      </c>
      <c r="K60" s="7">
        <v>-7.5499999999999998E-2</v>
      </c>
      <c r="M60" s="3">
        <v>7849011834</v>
      </c>
      <c r="O60" s="3">
        <v>1905668775</v>
      </c>
      <c r="Q60" s="3">
        <v>0</v>
      </c>
      <c r="S60" s="3">
        <f t="shared" si="1"/>
        <v>9754680609</v>
      </c>
      <c r="U60" s="7">
        <v>2.1899999999999999E-2</v>
      </c>
    </row>
    <row r="61" spans="1:21" x14ac:dyDescent="0.45">
      <c r="A61" s="1" t="s">
        <v>56</v>
      </c>
      <c r="C61" s="3">
        <v>0</v>
      </c>
      <c r="E61" s="3">
        <v>-3626354400</v>
      </c>
      <c r="G61" s="3">
        <v>0</v>
      </c>
      <c r="I61" s="3">
        <f t="shared" si="0"/>
        <v>-3626354400</v>
      </c>
      <c r="K61" s="7">
        <v>7.7299999999999994E-2</v>
      </c>
      <c r="M61" s="3">
        <f>1856325152+2676</f>
        <v>1856327828</v>
      </c>
      <c r="O61" s="3">
        <v>-10147564851</v>
      </c>
      <c r="Q61" s="3">
        <v>0</v>
      </c>
      <c r="S61" s="3">
        <f t="shared" si="1"/>
        <v>-8291237023</v>
      </c>
      <c r="U61" s="7">
        <v>-1.8599999999999998E-2</v>
      </c>
    </row>
    <row r="62" spans="1:21" x14ac:dyDescent="0.45">
      <c r="A62" s="1" t="s">
        <v>27</v>
      </c>
      <c r="C62" s="3">
        <v>0</v>
      </c>
      <c r="E62" s="3">
        <v>231116625</v>
      </c>
      <c r="G62" s="3">
        <v>0</v>
      </c>
      <c r="I62" s="3">
        <f t="shared" si="0"/>
        <v>231116625</v>
      </c>
      <c r="K62" s="7">
        <v>-4.8999999999999998E-3</v>
      </c>
      <c r="M62" s="3">
        <v>1625000000</v>
      </c>
      <c r="O62" s="3">
        <v>-279380062</v>
      </c>
      <c r="Q62" s="3">
        <v>0</v>
      </c>
      <c r="S62" s="3">
        <f t="shared" si="1"/>
        <v>1345619938</v>
      </c>
      <c r="U62" s="7">
        <v>3.0000000000000001E-3</v>
      </c>
    </row>
    <row r="63" spans="1:21" x14ac:dyDescent="0.45">
      <c r="A63" s="1" t="s">
        <v>61</v>
      </c>
      <c r="C63" s="3">
        <v>0</v>
      </c>
      <c r="E63" s="3">
        <v>-3180537900</v>
      </c>
      <c r="G63" s="3">
        <v>0</v>
      </c>
      <c r="I63" s="3">
        <f t="shared" si="0"/>
        <v>-3180537900</v>
      </c>
      <c r="K63" s="7">
        <v>6.7799999999999999E-2</v>
      </c>
      <c r="M63" s="3">
        <v>0</v>
      </c>
      <c r="O63" s="3">
        <v>-3180537900</v>
      </c>
      <c r="Q63" s="3">
        <v>0</v>
      </c>
      <c r="S63" s="3">
        <f t="shared" si="1"/>
        <v>-3180537900</v>
      </c>
      <c r="U63" s="7">
        <v>-7.1000000000000004E-3</v>
      </c>
    </row>
    <row r="64" spans="1:21" x14ac:dyDescent="0.45">
      <c r="A64" s="1" t="s">
        <v>51</v>
      </c>
      <c r="C64" s="3">
        <v>0</v>
      </c>
      <c r="E64" s="3">
        <v>9412274753</v>
      </c>
      <c r="G64" s="3">
        <v>0</v>
      </c>
      <c r="I64" s="3">
        <f t="shared" si="0"/>
        <v>9412274753</v>
      </c>
      <c r="K64" s="7">
        <v>-0.2006</v>
      </c>
      <c r="M64" s="3">
        <v>0</v>
      </c>
      <c r="O64" s="3">
        <v>14336693084</v>
      </c>
      <c r="Q64" s="3">
        <v>0</v>
      </c>
      <c r="S64" s="3">
        <f t="shared" si="1"/>
        <v>14336693084</v>
      </c>
      <c r="U64" s="7">
        <v>3.2199999999999999E-2</v>
      </c>
    </row>
    <row r="65" spans="1:21" x14ac:dyDescent="0.45">
      <c r="A65" s="1" t="s">
        <v>46</v>
      </c>
      <c r="C65" s="3">
        <v>0</v>
      </c>
      <c r="E65" s="3">
        <v>-1442962980</v>
      </c>
      <c r="G65" s="3">
        <v>0</v>
      </c>
      <c r="I65" s="3">
        <f t="shared" si="0"/>
        <v>-1442962980</v>
      </c>
      <c r="K65" s="7">
        <v>3.0800000000000001E-2</v>
      </c>
      <c r="M65" s="3">
        <v>0</v>
      </c>
      <c r="O65" s="3">
        <v>-1329641280</v>
      </c>
      <c r="Q65" s="3">
        <v>0</v>
      </c>
      <c r="S65" s="3">
        <f t="shared" si="1"/>
        <v>-1329641280</v>
      </c>
      <c r="U65" s="7">
        <v>-3.0000000000000001E-3</v>
      </c>
    </row>
    <row r="66" spans="1:21" x14ac:dyDescent="0.45">
      <c r="A66" s="1" t="s">
        <v>26</v>
      </c>
      <c r="C66" s="3">
        <v>0</v>
      </c>
      <c r="E66" s="3">
        <v>-160148612</v>
      </c>
      <c r="G66" s="3">
        <v>0</v>
      </c>
      <c r="I66" s="3">
        <f t="shared" si="0"/>
        <v>-160148612</v>
      </c>
      <c r="K66" s="7">
        <v>3.3999999999999998E-3</v>
      </c>
      <c r="M66" s="3">
        <v>0</v>
      </c>
      <c r="O66" s="3">
        <v>1301207474</v>
      </c>
      <c r="Q66" s="3">
        <v>0</v>
      </c>
      <c r="S66" s="3">
        <f t="shared" si="1"/>
        <v>1301207474</v>
      </c>
      <c r="U66" s="7">
        <v>2.8999999999999998E-3</v>
      </c>
    </row>
    <row r="67" spans="1:21" x14ac:dyDescent="0.45">
      <c r="A67" s="1" t="s">
        <v>60</v>
      </c>
      <c r="C67" s="3">
        <v>0</v>
      </c>
      <c r="E67" s="3">
        <v>1499870770</v>
      </c>
      <c r="G67" s="3">
        <v>0</v>
      </c>
      <c r="I67" s="3">
        <f t="shared" si="0"/>
        <v>1499870770</v>
      </c>
      <c r="K67" s="7">
        <v>-3.2000000000000001E-2</v>
      </c>
      <c r="M67" s="3">
        <v>0</v>
      </c>
      <c r="O67" s="3">
        <v>1499870770</v>
      </c>
      <c r="Q67" s="3">
        <v>0</v>
      </c>
      <c r="S67" s="3">
        <f t="shared" si="1"/>
        <v>1499870770</v>
      </c>
      <c r="U67" s="7">
        <v>3.3999999999999998E-3</v>
      </c>
    </row>
    <row r="68" spans="1:21" x14ac:dyDescent="0.45">
      <c r="A68" s="1" t="s">
        <v>44</v>
      </c>
      <c r="C68" s="3">
        <v>0</v>
      </c>
      <c r="E68" s="3">
        <v>894645000</v>
      </c>
      <c r="G68" s="3">
        <v>0</v>
      </c>
      <c r="I68" s="3">
        <f t="shared" si="0"/>
        <v>894645000</v>
      </c>
      <c r="K68" s="7">
        <v>-1.9099999999999999E-2</v>
      </c>
      <c r="M68" s="3">
        <v>0</v>
      </c>
      <c r="O68" s="3">
        <v>16311857158</v>
      </c>
      <c r="Q68" s="3">
        <v>0</v>
      </c>
      <c r="S68" s="3">
        <f t="shared" si="1"/>
        <v>16311857158</v>
      </c>
      <c r="U68" s="7">
        <v>3.6600000000000001E-2</v>
      </c>
    </row>
    <row r="69" spans="1:21" x14ac:dyDescent="0.45">
      <c r="A69" s="1" t="s">
        <v>58</v>
      </c>
      <c r="C69" s="3">
        <v>0</v>
      </c>
      <c r="E69" s="3">
        <v>-90155268</v>
      </c>
      <c r="G69" s="3">
        <v>0</v>
      </c>
      <c r="I69" s="3">
        <f t="shared" si="0"/>
        <v>-90155268</v>
      </c>
      <c r="K69" s="7">
        <v>1.9E-3</v>
      </c>
      <c r="M69" s="3">
        <v>0</v>
      </c>
      <c r="O69" s="3">
        <v>-90155268</v>
      </c>
      <c r="Q69" s="3">
        <v>0</v>
      </c>
      <c r="S69" s="3">
        <f t="shared" si="1"/>
        <v>-90155268</v>
      </c>
      <c r="U69" s="7">
        <v>-2.0000000000000001E-4</v>
      </c>
    </row>
    <row r="70" spans="1:21" x14ac:dyDescent="0.45">
      <c r="A70" s="1" t="s">
        <v>57</v>
      </c>
      <c r="C70" s="3">
        <v>0</v>
      </c>
      <c r="E70" s="3">
        <v>2401523267</v>
      </c>
      <c r="G70" s="3">
        <v>0</v>
      </c>
      <c r="I70" s="3">
        <f t="shared" si="0"/>
        <v>2401523267</v>
      </c>
      <c r="K70" s="7">
        <v>-5.1200000000000002E-2</v>
      </c>
      <c r="M70" s="3">
        <v>0</v>
      </c>
      <c r="O70" s="3">
        <v>2401523267</v>
      </c>
      <c r="Q70" s="3">
        <v>0</v>
      </c>
      <c r="S70" s="3">
        <f t="shared" si="1"/>
        <v>2401523267</v>
      </c>
      <c r="U70" s="7">
        <v>5.4000000000000003E-3</v>
      </c>
    </row>
    <row r="71" spans="1:21" x14ac:dyDescent="0.45">
      <c r="A71" s="1" t="s">
        <v>29</v>
      </c>
      <c r="C71" s="3">
        <v>0</v>
      </c>
      <c r="E71" s="3">
        <v>-3205811250</v>
      </c>
      <c r="G71" s="3">
        <v>0</v>
      </c>
      <c r="I71" s="3">
        <f t="shared" si="0"/>
        <v>-3205811250</v>
      </c>
      <c r="K71" s="7">
        <v>6.83E-2</v>
      </c>
      <c r="M71" s="3">
        <v>0</v>
      </c>
      <c r="O71" s="3">
        <v>2595610761</v>
      </c>
      <c r="Q71" s="3">
        <v>0</v>
      </c>
      <c r="S71" s="3">
        <f t="shared" si="1"/>
        <v>2595610761</v>
      </c>
      <c r="U71" s="7">
        <v>5.7999999999999996E-3</v>
      </c>
    </row>
    <row r="72" spans="1:21" x14ac:dyDescent="0.45">
      <c r="A72" s="1" t="s">
        <v>47</v>
      </c>
      <c r="C72" s="3">
        <v>0</v>
      </c>
      <c r="E72" s="3">
        <v>1043752500</v>
      </c>
      <c r="G72" s="3">
        <v>0</v>
      </c>
      <c r="I72" s="3">
        <f t="shared" si="0"/>
        <v>1043752500</v>
      </c>
      <c r="K72" s="7">
        <v>-2.2200000000000001E-2</v>
      </c>
      <c r="M72" s="3">
        <v>0</v>
      </c>
      <c r="O72" s="3">
        <v>-270049408</v>
      </c>
      <c r="Q72" s="3">
        <v>0</v>
      </c>
      <c r="S72" s="3">
        <f t="shared" si="1"/>
        <v>-270049408</v>
      </c>
      <c r="U72" s="7">
        <v>-5.9999999999999995E-4</v>
      </c>
    </row>
    <row r="73" spans="1:21" x14ac:dyDescent="0.45">
      <c r="A73" s="1" t="s">
        <v>48</v>
      </c>
      <c r="C73" s="3">
        <v>0</v>
      </c>
      <c r="E73" s="3">
        <v>-6622513924</v>
      </c>
      <c r="G73" s="3">
        <v>0</v>
      </c>
      <c r="I73" s="3">
        <f t="shared" ref="I73:I74" si="2">C73+E73+G73</f>
        <v>-6622513924</v>
      </c>
      <c r="K73" s="7">
        <v>0.1411</v>
      </c>
      <c r="M73" s="3">
        <v>0</v>
      </c>
      <c r="O73" s="3">
        <v>-4944203717</v>
      </c>
      <c r="Q73" s="3">
        <v>0</v>
      </c>
      <c r="S73" s="3">
        <f t="shared" ref="S73:S74" si="3">M73+O73+Q73</f>
        <v>-4944203717</v>
      </c>
      <c r="U73" s="7">
        <v>-1.11E-2</v>
      </c>
    </row>
    <row r="74" spans="1:21" x14ac:dyDescent="0.45">
      <c r="A74" s="1" t="s">
        <v>59</v>
      </c>
      <c r="C74" s="3">
        <v>0</v>
      </c>
      <c r="E74" s="3">
        <f>1156353184-12</f>
        <v>1156353172</v>
      </c>
      <c r="G74" s="3">
        <v>0</v>
      </c>
      <c r="I74" s="3">
        <f t="shared" si="2"/>
        <v>1156353172</v>
      </c>
      <c r="K74" s="7">
        <v>-2.46E-2</v>
      </c>
      <c r="M74" s="3">
        <v>0</v>
      </c>
      <c r="O74" s="3">
        <f>1156353184-120</f>
        <v>1156353064</v>
      </c>
      <c r="Q74" s="3">
        <v>0</v>
      </c>
      <c r="S74" s="3">
        <f t="shared" si="3"/>
        <v>1156353064</v>
      </c>
      <c r="U74" s="7">
        <v>2.5999999999999999E-3</v>
      </c>
    </row>
    <row r="75" spans="1:21" ht="19.5" thickBot="1" x14ac:dyDescent="0.5">
      <c r="A75" s="1" t="s">
        <v>126</v>
      </c>
      <c r="C75" s="9">
        <f>SUM(C8:C74)</f>
        <v>27678522842</v>
      </c>
      <c r="E75" s="9">
        <f>SUM(E8:E74)</f>
        <v>-112691157161</v>
      </c>
      <c r="G75" s="9">
        <f>SUM(G8:G74)</f>
        <v>35933511051</v>
      </c>
      <c r="I75" s="9">
        <f>SUM(I8:I74)</f>
        <v>-49079123268</v>
      </c>
      <c r="K75" s="14">
        <f>SUM(K8:K74)</f>
        <v>1.0458000000000003</v>
      </c>
      <c r="M75" s="9">
        <f>SUM(M8:M74)</f>
        <v>81490904313</v>
      </c>
      <c r="O75" s="9">
        <f>SUM(O8:O74)</f>
        <v>220299122719</v>
      </c>
      <c r="Q75" s="9">
        <f>SUM(Q8:Q74)</f>
        <v>133726717043</v>
      </c>
      <c r="S75" s="9">
        <f>SUM(S8:S74)</f>
        <v>435516744075</v>
      </c>
      <c r="U75" s="14">
        <f>SUM(U8:U74)</f>
        <v>0.97789999999999999</v>
      </c>
    </row>
    <row r="76" spans="1:21" ht="19.5" thickTop="1" x14ac:dyDescent="0.45">
      <c r="M76" s="3"/>
      <c r="O76" s="3"/>
      <c r="Q76" s="3"/>
    </row>
    <row r="77" spans="1:21" x14ac:dyDescent="0.45">
      <c r="C77" s="3"/>
      <c r="E77" s="3"/>
      <c r="G77" s="3"/>
      <c r="I77" s="3"/>
    </row>
    <row r="78" spans="1:21" x14ac:dyDescent="0.45">
      <c r="E78" s="3"/>
      <c r="I78" s="3"/>
      <c r="M78" s="3"/>
      <c r="O78" s="3"/>
      <c r="Q78" s="3"/>
    </row>
    <row r="79" spans="1:21" x14ac:dyDescent="0.45">
      <c r="M79" s="3"/>
      <c r="S79" s="3"/>
    </row>
    <row r="80" spans="1:21" x14ac:dyDescent="0.45">
      <c r="M80" s="3"/>
    </row>
    <row r="81" spans="13:13" x14ac:dyDescent="0.45">
      <c r="M81" s="3"/>
    </row>
    <row r="82" spans="13:13" x14ac:dyDescent="0.45">
      <c r="M82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3"/>
  <sheetViews>
    <sheetView rightToLeft="1" view="pageBreakPreview" zoomScale="85" zoomScaleNormal="100" zoomScaleSheetLayoutView="85" workbookViewId="0">
      <selection activeCell="E24" sqref="E24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0.85546875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A2" s="17" t="s">
        <v>0</v>
      </c>
      <c r="B2" s="17"/>
      <c r="C2" s="17"/>
      <c r="D2" s="17"/>
      <c r="E2" s="17"/>
      <c r="F2" s="17"/>
      <c r="G2" s="17"/>
      <c r="H2" s="17"/>
    </row>
    <row r="3" spans="1:8" ht="30" x14ac:dyDescent="0.45">
      <c r="A3" s="17" t="s">
        <v>92</v>
      </c>
      <c r="B3" s="17"/>
      <c r="C3" s="17"/>
      <c r="D3" s="17"/>
      <c r="E3" s="17"/>
      <c r="F3" s="17"/>
      <c r="G3" s="17"/>
      <c r="H3" s="17"/>
    </row>
    <row r="4" spans="1:8" ht="30" x14ac:dyDescent="0.45">
      <c r="A4" s="17" t="s">
        <v>2</v>
      </c>
      <c r="B4" s="17"/>
      <c r="C4" s="17"/>
      <c r="D4" s="17"/>
      <c r="E4" s="17"/>
      <c r="F4" s="17"/>
      <c r="G4" s="17"/>
      <c r="H4" s="17"/>
    </row>
    <row r="6" spans="1:8" ht="30" x14ac:dyDescent="0.45">
      <c r="A6" s="16" t="s">
        <v>151</v>
      </c>
      <c r="B6" s="16" t="s">
        <v>151</v>
      </c>
      <c r="C6" s="16" t="s">
        <v>151</v>
      </c>
      <c r="E6" s="5" t="s">
        <v>94</v>
      </c>
      <c r="G6" s="16" t="s">
        <v>95</v>
      </c>
      <c r="H6" s="16" t="s">
        <v>95</v>
      </c>
    </row>
    <row r="7" spans="1:8" ht="30" x14ac:dyDescent="0.45">
      <c r="A7" s="16" t="s">
        <v>152</v>
      </c>
      <c r="C7" s="16" t="s">
        <v>67</v>
      </c>
      <c r="E7" s="16" t="s">
        <v>153</v>
      </c>
      <c r="G7" s="16" t="s">
        <v>153</v>
      </c>
    </row>
    <row r="8" spans="1:8" ht="21" x14ac:dyDescent="0.55000000000000004">
      <c r="A8" s="2" t="s">
        <v>73</v>
      </c>
      <c r="C8" s="6">
        <v>279927370</v>
      </c>
      <c r="E8" s="3">
        <v>1026483</v>
      </c>
      <c r="G8" s="3">
        <v>430694566</v>
      </c>
    </row>
    <row r="9" spans="1:8" ht="21" x14ac:dyDescent="0.55000000000000004">
      <c r="A9" s="2" t="s">
        <v>76</v>
      </c>
      <c r="C9" s="4" t="s">
        <v>77</v>
      </c>
      <c r="E9" s="3">
        <v>34032480</v>
      </c>
      <c r="G9" s="3">
        <v>41896263</v>
      </c>
    </row>
    <row r="10" spans="1:8" ht="21" x14ac:dyDescent="0.55000000000000004">
      <c r="A10" s="2" t="s">
        <v>79</v>
      </c>
      <c r="C10" s="4" t="s">
        <v>80</v>
      </c>
      <c r="E10" s="3">
        <v>31262</v>
      </c>
      <c r="G10" s="3">
        <v>180124</v>
      </c>
    </row>
    <row r="11" spans="1:8" ht="21" x14ac:dyDescent="0.55000000000000004">
      <c r="A11" s="2" t="s">
        <v>82</v>
      </c>
      <c r="C11" s="4" t="s">
        <v>83</v>
      </c>
      <c r="E11" s="3">
        <v>-147811</v>
      </c>
      <c r="G11" s="3">
        <v>75384687</v>
      </c>
    </row>
    <row r="12" spans="1:8" ht="19.5" thickBot="1" x14ac:dyDescent="0.5">
      <c r="C12" s="4"/>
      <c r="E12" s="9">
        <f>SUM(E8:E11)</f>
        <v>34942414</v>
      </c>
      <c r="G12" s="9">
        <f>SUM(G8:G11)</f>
        <v>548155640</v>
      </c>
    </row>
    <row r="13" spans="1:8" ht="19.5" thickTop="1" x14ac:dyDescent="0.45"/>
  </sheetData>
  <mergeCells count="9">
    <mergeCell ref="A4:H4"/>
    <mergeCell ref="A3:H3"/>
    <mergeCell ref="A2:H2"/>
    <mergeCell ref="G7"/>
    <mergeCell ref="G6:H6"/>
    <mergeCell ref="A7"/>
    <mergeCell ref="C7"/>
    <mergeCell ref="A6:C6"/>
    <mergeCell ref="E7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00" zoomScaleSheetLayoutView="115" workbookViewId="0">
      <selection activeCell="I10" sqref="I10:I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1" t="s">
        <v>0</v>
      </c>
      <c r="B2" s="21"/>
      <c r="C2" s="21"/>
      <c r="D2" s="21"/>
      <c r="E2" s="21"/>
    </row>
    <row r="3" spans="1:5" ht="30" x14ac:dyDescent="0.45">
      <c r="A3" s="21" t="s">
        <v>92</v>
      </c>
      <c r="B3" s="21"/>
      <c r="C3" s="21"/>
      <c r="D3" s="21"/>
      <c r="E3" s="21"/>
    </row>
    <row r="4" spans="1:5" ht="30" x14ac:dyDescent="0.45">
      <c r="A4" s="21" t="s">
        <v>2</v>
      </c>
      <c r="B4" s="21"/>
      <c r="C4" s="21"/>
      <c r="D4" s="21"/>
      <c r="E4" s="21"/>
    </row>
    <row r="6" spans="1:5" ht="30" x14ac:dyDescent="0.45">
      <c r="A6" s="15" t="s">
        <v>154</v>
      </c>
      <c r="C6" s="16" t="s">
        <v>94</v>
      </c>
      <c r="E6" s="16" t="s">
        <v>6</v>
      </c>
    </row>
    <row r="7" spans="1:5" ht="30" x14ac:dyDescent="0.45">
      <c r="A7" s="16" t="s">
        <v>154</v>
      </c>
      <c r="C7" s="16" t="s">
        <v>70</v>
      </c>
      <c r="E7" s="16" t="s">
        <v>70</v>
      </c>
    </row>
    <row r="8" spans="1:5" ht="21" x14ac:dyDescent="0.55000000000000004">
      <c r="A8" s="2" t="s">
        <v>154</v>
      </c>
      <c r="C8" s="3">
        <v>130305289</v>
      </c>
      <c r="E8" s="3">
        <v>1195466298</v>
      </c>
    </row>
    <row r="9" spans="1:5" ht="21" x14ac:dyDescent="0.55000000000000004">
      <c r="A9" s="2" t="s">
        <v>155</v>
      </c>
      <c r="C9" s="3">
        <v>0</v>
      </c>
      <c r="E9" s="3">
        <v>19240</v>
      </c>
    </row>
    <row r="10" spans="1:5" ht="21" x14ac:dyDescent="0.55000000000000004">
      <c r="A10" s="2" t="s">
        <v>156</v>
      </c>
      <c r="C10" s="3">
        <v>69436232</v>
      </c>
      <c r="E10" s="3">
        <v>200327190</v>
      </c>
    </row>
    <row r="11" spans="1:5" ht="21.75" thickBot="1" x14ac:dyDescent="0.6">
      <c r="A11" s="2" t="s">
        <v>101</v>
      </c>
      <c r="C11" s="9">
        <f>SUM(C8:C10)</f>
        <v>199741521</v>
      </c>
      <c r="E11" s="9">
        <f>SUM(E8:E10)</f>
        <v>1395812728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2022-06-22T07:38:44Z</dcterms:created>
  <dcterms:modified xsi:type="dcterms:W3CDTF">2022-06-25T04:15:46Z</dcterms:modified>
</cp:coreProperties>
</file>