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سهام بزرگ کاردان\گزارش افشا پرتفو\1401\"/>
    </mc:Choice>
  </mc:AlternateContent>
  <xr:revisionPtr revIDLastSave="0" documentId="13_ncr:1_{EE2AFF1B-CC9A-4A4F-87D1-A322826C1E8C}" xr6:coauthVersionLast="45" xr6:coauthVersionMax="47" xr10:uidLastSave="{00000000-0000-0000-0000-000000000000}"/>
  <bookViews>
    <workbookView xWindow="-120" yWindow="-120" windowWidth="29040" windowHeight="15840" tabRatio="977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0">سهام!$A$1:$Y$51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71" i="11" l="1"/>
  <c r="M71" i="11"/>
  <c r="O75" i="11"/>
  <c r="E48" i="9"/>
  <c r="M48" i="9"/>
  <c r="Q45" i="9"/>
  <c r="M38" i="8"/>
  <c r="K44" i="8"/>
  <c r="I35" i="8"/>
  <c r="S43" i="8"/>
  <c r="O43" i="8"/>
  <c r="E49" i="1"/>
  <c r="G49" i="1"/>
  <c r="W50" i="1"/>
  <c r="U50" i="1"/>
  <c r="C10" i="15" l="1"/>
  <c r="E11" i="14"/>
  <c r="C11" i="14"/>
  <c r="G12" i="13"/>
  <c r="E12" i="13"/>
  <c r="C79" i="11"/>
  <c r="E79" i="11"/>
  <c r="G79" i="11"/>
  <c r="I79" i="11"/>
  <c r="K79" i="11"/>
  <c r="M79" i="11"/>
  <c r="O79" i="11"/>
  <c r="Q79" i="11"/>
  <c r="S79" i="11"/>
  <c r="U79" i="11"/>
  <c r="C61" i="10"/>
  <c r="E61" i="10"/>
  <c r="G61" i="10"/>
  <c r="I61" i="10"/>
  <c r="K61" i="10"/>
  <c r="M61" i="10"/>
  <c r="O61" i="10"/>
  <c r="Q61" i="10"/>
  <c r="C49" i="9"/>
  <c r="E49" i="9"/>
  <c r="G49" i="9"/>
  <c r="I49" i="9"/>
  <c r="K49" i="9"/>
  <c r="M49" i="9"/>
  <c r="O49" i="9"/>
  <c r="Q49" i="9"/>
  <c r="E44" i="8"/>
  <c r="G44" i="8"/>
  <c r="I44" i="8"/>
  <c r="M44" i="8"/>
  <c r="O44" i="8"/>
  <c r="Q44" i="8"/>
  <c r="S44" i="8"/>
  <c r="Q12" i="7"/>
  <c r="O12" i="7"/>
  <c r="M12" i="7"/>
  <c r="K12" i="7"/>
  <c r="I12" i="7"/>
  <c r="G12" i="7"/>
  <c r="K15" i="6"/>
  <c r="M15" i="6"/>
  <c r="O15" i="6"/>
  <c r="Q15" i="6"/>
  <c r="S15" i="6"/>
  <c r="C51" i="1"/>
  <c r="E51" i="1"/>
  <c r="G51" i="1"/>
  <c r="I51" i="1"/>
  <c r="K51" i="1"/>
  <c r="M51" i="1"/>
  <c r="O51" i="1"/>
  <c r="Q51" i="1"/>
  <c r="S51" i="1"/>
  <c r="U51" i="1"/>
  <c r="W51" i="1"/>
</calcChain>
</file>

<file path=xl/sharedStrings.xml><?xml version="1.0" encoding="utf-8"?>
<sst xmlns="http://schemas.openxmlformats.org/spreadsheetml/2006/main" count="587" uniqueCount="175">
  <si>
    <t>صندوق سرمایه‌گذاری سهام بزرگ کاردان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</si>
  <si>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</si>
  <si>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</si>
  <si>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</si>
  <si>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</si>
  <si>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</si>
  <si>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</si>
  <si>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</si>
  <si>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</si>
  <si>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</si>
  <si>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</si>
  <si>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</si>
  <si>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</si>
  <si>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</si>
  <si>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</si>
  <si>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</si>
  <si>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</si>
  <si>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</si>
  <si>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</si>
  <si>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</si>
  <si>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</si>
  <si>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</si>
  <si>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</si>
  <si>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پالایش نفت تهران</t>
  </si>
  <si>
    <t>پیشگامان فن آوری و دانش آرامیس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</si>
  <si>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</si>
  <si>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</si>
  <si>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</si>
  <si>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</si>
  <si>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</si>
  <si>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ح . داروسازی‌ اکسیر</t>
  </si>
  <si>
    <t>داروسازی‌ اکسیر</t>
  </si>
  <si>
    <t>داروسازی‌ سینا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</si>
  <si>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</si>
  <si>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</si>
  <si>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</si>
  <si>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</si>
  <si>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</si>
  <si>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</si>
  <si>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</si>
  <si>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سیمان‌مازندران‌</t>
  </si>
  <si>
    <t>شرکت کی بی سی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</si>
  <si>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</si>
  <si>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</si>
  <si>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</si>
  <si>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</si>
  <si>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</si>
  <si>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</si>
  <si>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</si>
  <si>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</si>
  <si>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</si>
  <si>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</si>
  <si>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</si>
  <si>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</si>
  <si>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</si>
  <si>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کویر تایر</t>
  </si>
  <si>
    <t>ح . س.نفت وگازوپتروشیمی تأمین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</si>
  <si>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</si>
  <si>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</si>
  <si>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</si>
  <si>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</si>
  <si>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</si>
  <si>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</si>
  <si>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</si>
  <si>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</si>
  <si>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</si>
  <si>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</si>
  <si>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</si>
  <si>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</si>
  <si>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</si>
  <si>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</si>
  <si>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</si>
  <si>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</si>
  <si>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</si>
  <si>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</si>
  <si>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</si>
  <si>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</si>
  <si>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</si>
  <si>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</si>
  <si>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</si>
  <si>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</si>
  <si>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</si>
  <si>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</si>
  <si>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</si>
  <si>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</si>
  <si>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</si>
  <si>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</si>
  <si>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</si>
  <si>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</si>
  <si>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</si>
  <si>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</si>
  <si>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</si>
  <si>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</si>
  <si>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</si>
  <si>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</si>
  <si>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</si>
  <si>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</si>
  <si>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</si>
  <si>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</si>
  <si>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</si>
  <si>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</si>
  <si>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</si>
  <si>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</si>
  <si>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</si>
  <si>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</si>
  <si>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</si>
  <si>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</si>
  <si>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1401/01/24</t>
  </si>
  <si>
    <t>1400/12/23</t>
  </si>
  <si>
    <t>1401/04/28</t>
  </si>
  <si>
    <t>1401/04/26</t>
  </si>
  <si>
    <t>1401/04/22</t>
  </si>
  <si>
    <t>1401/04/15</t>
  </si>
  <si>
    <t>1401/03/16</t>
  </si>
  <si>
    <t>1400/12/24</t>
  </si>
  <si>
    <t>1401/04/18</t>
  </si>
  <si>
    <t>1401/05/11</t>
  </si>
  <si>
    <t>1401/04/13</t>
  </si>
  <si>
    <t>1400/10/29</t>
  </si>
  <si>
    <t>1401/05/30</t>
  </si>
  <si>
    <t>تولیدات پتروشیمی قائد بصیر</t>
  </si>
  <si>
    <t>1401/03/17</t>
  </si>
  <si>
    <t>1401/01/31</t>
  </si>
  <si>
    <t>1400/12/11</t>
  </si>
  <si>
    <t>بیمه  ما</t>
  </si>
  <si>
    <t>1401/02/31</t>
  </si>
  <si>
    <t>1401/04/12</t>
  </si>
  <si>
    <t>1401/02/10</t>
  </si>
  <si>
    <t>پلیمر آریا ساسول</t>
  </si>
  <si>
    <t>1401/01/30</t>
  </si>
  <si>
    <t>توسعه سامانه ی نرم افزاری نگین</t>
  </si>
  <si>
    <t>1400/11/09</t>
  </si>
  <si>
    <t>1401/04/20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</si>
  <si>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</si>
  <si>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</si>
  <si>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</si>
  <si>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</si>
  <si>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</si>
  <si>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</si>
  <si>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</si>
  <si>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توسعه خدمات دریایی وبندری سینا</t>
  </si>
  <si>
    <t>ریل پرداز نو آفرین</t>
  </si>
  <si>
    <t>ح. کویر تایر</t>
  </si>
  <si>
    <t>صنعت غذایی کورش</t>
  </si>
  <si>
    <t>شیمی‌ داروئی‌ داروپخش‌</t>
  </si>
  <si>
    <t>ح. شرکت کی بی سی</t>
  </si>
  <si>
    <t>سرمایه‌گذاری‌ سپه‌</t>
  </si>
  <si>
    <t>تولید و توسعه سرب روی ایرانیان</t>
  </si>
  <si>
    <t>تجلی توسعه معادن و فلزات</t>
  </si>
  <si>
    <t>ح.تجلی توسعه معادن و فلزات</t>
  </si>
  <si>
    <t>بانک ملت</t>
  </si>
  <si>
    <t>ح. پالایش نفت تبریز</t>
  </si>
  <si>
    <t>تولید برق عسلویه  مپنا</t>
  </si>
  <si>
    <t>بیمه تجارت نو</t>
  </si>
  <si>
    <t>بیمه اتکایی ایرانیان</t>
  </si>
  <si>
    <t>ح.سرمایه گذاری صندوق بازنشستگی</t>
  </si>
  <si>
    <t>ح . تامین سرمایه بانک ملت</t>
  </si>
  <si>
    <t>تامین سرمایه بانک ملت</t>
  </si>
  <si>
    <t>سیمرغ</t>
  </si>
  <si>
    <t>پدیده شیمی قرن</t>
  </si>
  <si>
    <t>پتروشیمی غدیر</t>
  </si>
  <si>
    <t>ح . پدیده شیمی قرن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</si>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</sst>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3" fontId="1" fillId="0" borderId="2" xfId="0" applyNumberFormat="1" applyFont="1" applyBorder="1"/>
    <xf numFmtId="1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1" fillId="0" borderId="2" xfId="0" applyNumberFormat="1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0" xfId="0" applyNumberFormat="1" applyFont="1"/>
    <xf numFmtId="4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8"/>
  <sheetViews>
    <sheetView rightToLeft="1" tabSelected="1" view="pageBreakPreview" zoomScale="85" zoomScaleNormal="70" zoomScaleSheetLayoutView="85" workbookViewId="0">
      <selection activeCell="M23" sqref="M23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3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30" x14ac:dyDescent="0.45">
      <c r="A6" s="17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30" x14ac:dyDescent="0.4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20" t="s">
        <v>13</v>
      </c>
    </row>
    <row r="8" spans="1:25" ht="30" x14ac:dyDescent="0.4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21" t="s">
        <v>13</v>
      </c>
    </row>
    <row r="9" spans="1:25" ht="21" x14ac:dyDescent="0.55000000000000004">
      <c r="A9" s="3" t="s">
        <v>15</v>
      </c>
      <c r="C9" s="13">
        <v>2500000</v>
      </c>
      <c r="D9" s="13"/>
      <c r="E9" s="13">
        <v>50044899998</v>
      </c>
      <c r="F9" s="13"/>
      <c r="G9" s="13">
        <v>46770052500</v>
      </c>
      <c r="H9" s="13"/>
      <c r="I9" s="13">
        <v>0</v>
      </c>
      <c r="J9" s="13"/>
      <c r="K9" s="13">
        <v>0</v>
      </c>
      <c r="L9" s="13"/>
      <c r="M9" s="13">
        <v>0</v>
      </c>
      <c r="N9" s="13"/>
      <c r="O9" s="13">
        <v>0</v>
      </c>
      <c r="P9" s="13"/>
      <c r="Q9" s="13">
        <v>2500000</v>
      </c>
      <c r="R9" s="13"/>
      <c r="S9" s="13">
        <v>16650</v>
      </c>
      <c r="T9" s="13"/>
      <c r="U9" s="13">
        <v>50044899998</v>
      </c>
      <c r="V9" s="13"/>
      <c r="W9" s="13">
        <v>41377331250</v>
      </c>
      <c r="Y9" s="7">
        <v>2.1299999999999999E-2</v>
      </c>
    </row>
    <row r="10" spans="1:25" ht="21" x14ac:dyDescent="0.55000000000000004">
      <c r="A10" s="3" t="s">
        <v>16</v>
      </c>
      <c r="C10" s="13">
        <v>26147000</v>
      </c>
      <c r="D10" s="13"/>
      <c r="E10" s="13">
        <v>93772860712</v>
      </c>
      <c r="F10" s="13"/>
      <c r="G10" s="13">
        <v>79975615801.949997</v>
      </c>
      <c r="H10" s="13"/>
      <c r="I10" s="13">
        <v>0</v>
      </c>
      <c r="J10" s="13"/>
      <c r="K10" s="13">
        <v>0</v>
      </c>
      <c r="L10" s="13"/>
      <c r="M10" s="13">
        <v>0</v>
      </c>
      <c r="N10" s="13"/>
      <c r="O10" s="13">
        <v>0</v>
      </c>
      <c r="P10" s="13"/>
      <c r="Q10" s="13">
        <v>26147000</v>
      </c>
      <c r="R10" s="13"/>
      <c r="S10" s="13">
        <v>3687</v>
      </c>
      <c r="T10" s="13"/>
      <c r="U10" s="13">
        <v>93772860712</v>
      </c>
      <c r="V10" s="13"/>
      <c r="W10" s="13">
        <v>95830385265.449997</v>
      </c>
      <c r="Y10" s="7">
        <v>4.9200000000000001E-2</v>
      </c>
    </row>
    <row r="11" spans="1:25" ht="21" x14ac:dyDescent="0.55000000000000004">
      <c r="A11" s="3" t="s">
        <v>17</v>
      </c>
      <c r="C11" s="13">
        <v>11000000</v>
      </c>
      <c r="D11" s="13"/>
      <c r="E11" s="13">
        <v>51193448805</v>
      </c>
      <c r="F11" s="13"/>
      <c r="G11" s="13">
        <v>37516441050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0</v>
      </c>
      <c r="P11" s="13"/>
      <c r="Q11" s="13">
        <v>11000000</v>
      </c>
      <c r="R11" s="13"/>
      <c r="S11" s="13">
        <v>3688</v>
      </c>
      <c r="T11" s="13"/>
      <c r="U11" s="13">
        <v>51193448805</v>
      </c>
      <c r="V11" s="13"/>
      <c r="W11" s="13">
        <v>40326620400</v>
      </c>
      <c r="Y11" s="7">
        <v>2.07E-2</v>
      </c>
    </row>
    <row r="12" spans="1:25" ht="21" x14ac:dyDescent="0.55000000000000004">
      <c r="A12" s="3" t="s">
        <v>18</v>
      </c>
      <c r="C12" s="13">
        <v>38137</v>
      </c>
      <c r="D12" s="13"/>
      <c r="E12" s="13">
        <v>26720136</v>
      </c>
      <c r="F12" s="13"/>
      <c r="G12" s="13">
        <v>26537059.395</v>
      </c>
      <c r="H12" s="13"/>
      <c r="I12" s="13">
        <v>0</v>
      </c>
      <c r="J12" s="13"/>
      <c r="K12" s="13">
        <v>0</v>
      </c>
      <c r="L12" s="13"/>
      <c r="M12" s="13">
        <v>0</v>
      </c>
      <c r="N12" s="13"/>
      <c r="O12" s="13">
        <v>0</v>
      </c>
      <c r="P12" s="13"/>
      <c r="Q12" s="13">
        <v>38137</v>
      </c>
      <c r="R12" s="13"/>
      <c r="S12" s="13">
        <v>700</v>
      </c>
      <c r="T12" s="13"/>
      <c r="U12" s="13">
        <v>26720136</v>
      </c>
      <c r="V12" s="13"/>
      <c r="W12" s="13">
        <v>26537059.395</v>
      </c>
      <c r="Y12" s="7">
        <v>0</v>
      </c>
    </row>
    <row r="13" spans="1:25" ht="21" x14ac:dyDescent="0.55000000000000004">
      <c r="A13" s="3" t="s">
        <v>19</v>
      </c>
      <c r="C13" s="13">
        <v>108053</v>
      </c>
      <c r="D13" s="13"/>
      <c r="E13" s="13">
        <v>54075554</v>
      </c>
      <c r="F13" s="13"/>
      <c r="G13" s="13">
        <v>53705042.325000003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0</v>
      </c>
      <c r="P13" s="13"/>
      <c r="Q13" s="13">
        <v>108053</v>
      </c>
      <c r="R13" s="13"/>
      <c r="S13" s="13">
        <v>500</v>
      </c>
      <c r="T13" s="13"/>
      <c r="U13" s="13">
        <v>54075554</v>
      </c>
      <c r="V13" s="13"/>
      <c r="W13" s="13">
        <v>53705042.325000003</v>
      </c>
      <c r="Y13" s="7">
        <v>0</v>
      </c>
    </row>
    <row r="14" spans="1:25" ht="21" x14ac:dyDescent="0.55000000000000004">
      <c r="A14" s="3" t="s">
        <v>20</v>
      </c>
      <c r="C14" s="13">
        <v>14000000</v>
      </c>
      <c r="D14" s="13"/>
      <c r="E14" s="13">
        <v>24581086245</v>
      </c>
      <c r="F14" s="13"/>
      <c r="G14" s="13">
        <v>26636563800</v>
      </c>
      <c r="H14" s="13"/>
      <c r="I14" s="13">
        <v>0</v>
      </c>
      <c r="J14" s="13"/>
      <c r="K14" s="13">
        <v>0</v>
      </c>
      <c r="L14" s="13"/>
      <c r="M14" s="13">
        <v>-3251354</v>
      </c>
      <c r="N14" s="13"/>
      <c r="O14" s="13">
        <v>5916964989</v>
      </c>
      <c r="P14" s="13"/>
      <c r="Q14" s="13">
        <v>10748646</v>
      </c>
      <c r="R14" s="13"/>
      <c r="S14" s="13">
        <v>2067</v>
      </c>
      <c r="T14" s="13"/>
      <c r="U14" s="13">
        <v>18872385316</v>
      </c>
      <c r="V14" s="13"/>
      <c r="W14" s="13">
        <v>22085257446.872101</v>
      </c>
      <c r="Y14" s="7">
        <v>1.1299999999999999E-2</v>
      </c>
    </row>
    <row r="15" spans="1:25" ht="21" x14ac:dyDescent="0.55000000000000004">
      <c r="A15" s="3" t="s">
        <v>21</v>
      </c>
      <c r="C15" s="13">
        <v>9231846</v>
      </c>
      <c r="D15" s="13"/>
      <c r="E15" s="13">
        <v>88198300567</v>
      </c>
      <c r="F15" s="13"/>
      <c r="G15" s="13">
        <v>74791869607.845001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0</v>
      </c>
      <c r="P15" s="13"/>
      <c r="Q15" s="13">
        <v>9231846</v>
      </c>
      <c r="R15" s="13"/>
      <c r="S15" s="13">
        <v>7080</v>
      </c>
      <c r="T15" s="13"/>
      <c r="U15" s="13">
        <v>88198300567</v>
      </c>
      <c r="V15" s="13"/>
      <c r="W15" s="13">
        <v>64972568935.403999</v>
      </c>
      <c r="Y15" s="7">
        <v>3.3399999999999999E-2</v>
      </c>
    </row>
    <row r="16" spans="1:25" ht="21" x14ac:dyDescent="0.55000000000000004">
      <c r="A16" s="3" t="s">
        <v>22</v>
      </c>
      <c r="C16" s="13">
        <v>5459666</v>
      </c>
      <c r="D16" s="13"/>
      <c r="E16" s="13">
        <v>59033962530</v>
      </c>
      <c r="F16" s="13"/>
      <c r="G16" s="13">
        <v>92479164023.591995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3"/>
      <c r="Q16" s="13">
        <v>5459666</v>
      </c>
      <c r="R16" s="13"/>
      <c r="S16" s="13">
        <v>15190</v>
      </c>
      <c r="T16" s="13"/>
      <c r="U16" s="13">
        <v>59033962530</v>
      </c>
      <c r="V16" s="13"/>
      <c r="W16" s="13">
        <v>82438879197.087006</v>
      </c>
      <c r="Y16" s="7">
        <v>4.2299999999999997E-2</v>
      </c>
    </row>
    <row r="17" spans="1:25" ht="21" x14ac:dyDescent="0.55000000000000004">
      <c r="A17" s="3" t="s">
        <v>23</v>
      </c>
      <c r="C17" s="13">
        <v>3574650</v>
      </c>
      <c r="D17" s="13"/>
      <c r="E17" s="13">
        <v>18644299984</v>
      </c>
      <c r="F17" s="13"/>
      <c r="G17" s="13">
        <v>19081655070.525002</v>
      </c>
      <c r="H17" s="13"/>
      <c r="I17" s="13">
        <v>0</v>
      </c>
      <c r="J17" s="13"/>
      <c r="K17" s="13">
        <v>0</v>
      </c>
      <c r="L17" s="13"/>
      <c r="M17" s="13">
        <v>0</v>
      </c>
      <c r="N17" s="13"/>
      <c r="O17" s="13">
        <v>0</v>
      </c>
      <c r="P17" s="13"/>
      <c r="Q17" s="13">
        <v>3574650</v>
      </c>
      <c r="R17" s="13"/>
      <c r="S17" s="13">
        <v>4873</v>
      </c>
      <c r="T17" s="13"/>
      <c r="U17" s="13">
        <v>18644299984</v>
      </c>
      <c r="V17" s="13"/>
      <c r="W17" s="13">
        <v>17315624796.772499</v>
      </c>
      <c r="Y17" s="7">
        <v>8.8999999999999999E-3</v>
      </c>
    </row>
    <row r="18" spans="1:25" ht="21" x14ac:dyDescent="0.55000000000000004">
      <c r="A18" s="3" t="s">
        <v>24</v>
      </c>
      <c r="C18" s="13">
        <v>1400000</v>
      </c>
      <c r="D18" s="13"/>
      <c r="E18" s="13">
        <v>13157936568</v>
      </c>
      <c r="F18" s="13"/>
      <c r="G18" s="13">
        <v>13067781300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0</v>
      </c>
      <c r="P18" s="13"/>
      <c r="Q18" s="13">
        <v>1400000</v>
      </c>
      <c r="R18" s="13"/>
      <c r="S18" s="13">
        <v>9390</v>
      </c>
      <c r="T18" s="13"/>
      <c r="U18" s="13">
        <v>13157936568</v>
      </c>
      <c r="V18" s="13"/>
      <c r="W18" s="13">
        <v>13067781300</v>
      </c>
      <c r="Y18" s="7">
        <v>6.7000000000000002E-3</v>
      </c>
    </row>
    <row r="19" spans="1:25" ht="21" x14ac:dyDescent="0.55000000000000004">
      <c r="A19" s="3" t="s">
        <v>25</v>
      </c>
      <c r="C19" s="13">
        <v>1006920</v>
      </c>
      <c r="D19" s="13"/>
      <c r="E19" s="13">
        <v>5133897758</v>
      </c>
      <c r="F19" s="13"/>
      <c r="G19" s="13">
        <v>6245795874.2399998</v>
      </c>
      <c r="H19" s="13"/>
      <c r="I19" s="13">
        <v>0</v>
      </c>
      <c r="J19" s="13"/>
      <c r="K19" s="13">
        <v>0</v>
      </c>
      <c r="L19" s="13"/>
      <c r="M19" s="13">
        <v>0</v>
      </c>
      <c r="N19" s="13"/>
      <c r="O19" s="13">
        <v>0</v>
      </c>
      <c r="P19" s="13"/>
      <c r="Q19" s="13">
        <v>1006920</v>
      </c>
      <c r="R19" s="13"/>
      <c r="S19" s="13">
        <v>6850</v>
      </c>
      <c r="T19" s="13"/>
      <c r="U19" s="13">
        <v>5133897758</v>
      </c>
      <c r="V19" s="13"/>
      <c r="W19" s="13">
        <v>6856362458.1000004</v>
      </c>
      <c r="Y19" s="7">
        <v>3.5000000000000001E-3</v>
      </c>
    </row>
    <row r="20" spans="1:25" ht="21" x14ac:dyDescent="0.55000000000000004">
      <c r="A20" s="3" t="s">
        <v>26</v>
      </c>
      <c r="C20" s="13">
        <v>2500000</v>
      </c>
      <c r="D20" s="13"/>
      <c r="E20" s="13">
        <v>11820300562</v>
      </c>
      <c r="F20" s="13"/>
      <c r="G20" s="13">
        <v>12005638875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0</v>
      </c>
      <c r="P20" s="13"/>
      <c r="Q20" s="13">
        <v>2500000</v>
      </c>
      <c r="R20" s="13"/>
      <c r="S20" s="13">
        <v>4938</v>
      </c>
      <c r="T20" s="13"/>
      <c r="U20" s="13">
        <v>11820300562</v>
      </c>
      <c r="V20" s="13"/>
      <c r="W20" s="13">
        <v>12271547250</v>
      </c>
      <c r="Y20" s="7">
        <v>6.3E-3</v>
      </c>
    </row>
    <row r="21" spans="1:25" ht="21" x14ac:dyDescent="0.55000000000000004">
      <c r="A21" s="3" t="s">
        <v>27</v>
      </c>
      <c r="C21" s="13">
        <v>797896</v>
      </c>
      <c r="D21" s="13"/>
      <c r="E21" s="13">
        <v>26645542783</v>
      </c>
      <c r="F21" s="13"/>
      <c r="G21" s="13">
        <v>29465467473.419998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0</v>
      </c>
      <c r="P21" s="13"/>
      <c r="Q21" s="13">
        <v>797896</v>
      </c>
      <c r="R21" s="13"/>
      <c r="S21" s="13">
        <v>37400</v>
      </c>
      <c r="T21" s="13"/>
      <c r="U21" s="13">
        <v>26645542783</v>
      </c>
      <c r="V21" s="13"/>
      <c r="W21" s="13">
        <v>29663754603.119999</v>
      </c>
      <c r="Y21" s="7">
        <v>1.52E-2</v>
      </c>
    </row>
    <row r="22" spans="1:25" ht="21" x14ac:dyDescent="0.55000000000000004">
      <c r="A22" s="3" t="s">
        <v>28</v>
      </c>
      <c r="C22" s="13">
        <v>2500000</v>
      </c>
      <c r="D22" s="13"/>
      <c r="E22" s="13">
        <v>15122863506</v>
      </c>
      <c r="F22" s="13"/>
      <c r="G22" s="13">
        <v>17072808750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3"/>
      <c r="Q22" s="13">
        <v>2500000</v>
      </c>
      <c r="R22" s="13"/>
      <c r="S22" s="13">
        <v>6630</v>
      </c>
      <c r="T22" s="13"/>
      <c r="U22" s="13">
        <v>15122863506</v>
      </c>
      <c r="V22" s="13"/>
      <c r="W22" s="13">
        <v>16476378750</v>
      </c>
      <c r="Y22" s="7">
        <v>8.5000000000000006E-3</v>
      </c>
    </row>
    <row r="23" spans="1:25" ht="21" x14ac:dyDescent="0.55000000000000004">
      <c r="A23" s="3" t="s">
        <v>29</v>
      </c>
      <c r="C23" s="13">
        <v>5800000</v>
      </c>
      <c r="D23" s="13"/>
      <c r="E23" s="13">
        <v>33378931916</v>
      </c>
      <c r="F23" s="13"/>
      <c r="G23" s="13">
        <v>32575018500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0</v>
      </c>
      <c r="P23" s="13"/>
      <c r="Q23" s="13">
        <v>5800000</v>
      </c>
      <c r="R23" s="13"/>
      <c r="S23" s="13">
        <v>5000</v>
      </c>
      <c r="T23" s="13"/>
      <c r="U23" s="13">
        <v>33378931916</v>
      </c>
      <c r="V23" s="13"/>
      <c r="W23" s="13">
        <v>28827450000</v>
      </c>
      <c r="Y23" s="7">
        <v>1.4800000000000001E-2</v>
      </c>
    </row>
    <row r="24" spans="1:25" ht="21" x14ac:dyDescent="0.55000000000000004">
      <c r="A24" s="3" t="s">
        <v>30</v>
      </c>
      <c r="C24" s="13">
        <v>1350000</v>
      </c>
      <c r="D24" s="13"/>
      <c r="E24" s="13">
        <v>29107350000</v>
      </c>
      <c r="F24" s="13"/>
      <c r="G24" s="13">
        <v>25041113550</v>
      </c>
      <c r="H24" s="13"/>
      <c r="I24" s="13">
        <v>0</v>
      </c>
      <c r="J24" s="13"/>
      <c r="K24" s="13">
        <v>0</v>
      </c>
      <c r="L24" s="13"/>
      <c r="M24" s="13">
        <v>0</v>
      </c>
      <c r="N24" s="13"/>
      <c r="O24" s="13">
        <v>0</v>
      </c>
      <c r="P24" s="13"/>
      <c r="Q24" s="13">
        <v>1350000</v>
      </c>
      <c r="R24" s="13"/>
      <c r="S24" s="13">
        <v>16560</v>
      </c>
      <c r="T24" s="13"/>
      <c r="U24" s="13">
        <v>29107350000</v>
      </c>
      <c r="V24" s="13"/>
      <c r="W24" s="13">
        <v>22222981800</v>
      </c>
      <c r="Y24" s="7">
        <v>1.14E-2</v>
      </c>
    </row>
    <row r="25" spans="1:25" ht="21" x14ac:dyDescent="0.55000000000000004">
      <c r="A25" s="3" t="s">
        <v>31</v>
      </c>
      <c r="C25" s="13">
        <v>1350000</v>
      </c>
      <c r="D25" s="13"/>
      <c r="E25" s="13">
        <v>30459496886</v>
      </c>
      <c r="F25" s="13"/>
      <c r="G25" s="13">
        <v>28946238975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0</v>
      </c>
      <c r="P25" s="13"/>
      <c r="Q25" s="13">
        <v>1350000</v>
      </c>
      <c r="R25" s="13"/>
      <c r="S25" s="13">
        <v>19060</v>
      </c>
      <c r="T25" s="13"/>
      <c r="U25" s="13">
        <v>30459496886</v>
      </c>
      <c r="V25" s="13"/>
      <c r="W25" s="13">
        <v>25577900550</v>
      </c>
      <c r="Y25" s="7">
        <v>1.3100000000000001E-2</v>
      </c>
    </row>
    <row r="26" spans="1:25" ht="21" x14ac:dyDescent="0.55000000000000004">
      <c r="A26" s="3" t="s">
        <v>32</v>
      </c>
      <c r="C26" s="13">
        <v>500000</v>
      </c>
      <c r="D26" s="13"/>
      <c r="E26" s="13">
        <v>10425350975</v>
      </c>
      <c r="F26" s="13"/>
      <c r="G26" s="13">
        <v>10661186250</v>
      </c>
      <c r="H26" s="13"/>
      <c r="I26" s="13">
        <v>0</v>
      </c>
      <c r="J26" s="13"/>
      <c r="K26" s="13">
        <v>0</v>
      </c>
      <c r="L26" s="13"/>
      <c r="M26" s="13">
        <v>0</v>
      </c>
      <c r="N26" s="13"/>
      <c r="O26" s="13">
        <v>0</v>
      </c>
      <c r="P26" s="13"/>
      <c r="Q26" s="13">
        <v>500000</v>
      </c>
      <c r="R26" s="13"/>
      <c r="S26" s="13">
        <v>23090</v>
      </c>
      <c r="T26" s="13"/>
      <c r="U26" s="13">
        <v>10425350975</v>
      </c>
      <c r="V26" s="13"/>
      <c r="W26" s="13">
        <v>11476307250</v>
      </c>
      <c r="Y26" s="7">
        <v>5.8999999999999999E-3</v>
      </c>
    </row>
    <row r="27" spans="1:25" ht="21" x14ac:dyDescent="0.55000000000000004">
      <c r="A27" s="3" t="s">
        <v>33</v>
      </c>
      <c r="C27" s="13">
        <v>4000000</v>
      </c>
      <c r="D27" s="13"/>
      <c r="E27" s="13">
        <v>57364233003</v>
      </c>
      <c r="F27" s="13"/>
      <c r="G27" s="13">
        <v>62466102000</v>
      </c>
      <c r="H27" s="13"/>
      <c r="I27" s="13">
        <v>0</v>
      </c>
      <c r="J27" s="13"/>
      <c r="K27" s="13">
        <v>0</v>
      </c>
      <c r="L27" s="13"/>
      <c r="M27" s="13">
        <v>0</v>
      </c>
      <c r="N27" s="13"/>
      <c r="O27" s="13">
        <v>0</v>
      </c>
      <c r="P27" s="13"/>
      <c r="Q27" s="13">
        <v>4000000</v>
      </c>
      <c r="R27" s="13"/>
      <c r="S27" s="13">
        <v>11061</v>
      </c>
      <c r="T27" s="13"/>
      <c r="U27" s="13">
        <v>46849387363</v>
      </c>
      <c r="V27" s="13"/>
      <c r="W27" s="13">
        <v>43980748200</v>
      </c>
      <c r="Y27" s="7">
        <v>2.2599999999999999E-2</v>
      </c>
    </row>
    <row r="28" spans="1:25" ht="21" x14ac:dyDescent="0.55000000000000004">
      <c r="A28" s="3" t="s">
        <v>34</v>
      </c>
      <c r="C28" s="13">
        <v>7000000</v>
      </c>
      <c r="D28" s="13"/>
      <c r="E28" s="13">
        <v>75389896730</v>
      </c>
      <c r="F28" s="13"/>
      <c r="G28" s="13">
        <v>69653083500</v>
      </c>
      <c r="H28" s="13"/>
      <c r="I28" s="13">
        <v>0</v>
      </c>
      <c r="J28" s="13"/>
      <c r="K28" s="13">
        <v>0</v>
      </c>
      <c r="L28" s="13"/>
      <c r="M28" s="13">
        <v>0</v>
      </c>
      <c r="N28" s="13"/>
      <c r="O28" s="13">
        <v>0</v>
      </c>
      <c r="P28" s="13"/>
      <c r="Q28" s="13">
        <v>7000000</v>
      </c>
      <c r="R28" s="13"/>
      <c r="S28" s="13">
        <v>9020</v>
      </c>
      <c r="T28" s="13"/>
      <c r="U28" s="13">
        <v>75389896730</v>
      </c>
      <c r="V28" s="13"/>
      <c r="W28" s="13">
        <v>62764317000</v>
      </c>
      <c r="Y28" s="7">
        <v>3.2199999999999999E-2</v>
      </c>
    </row>
    <row r="29" spans="1:25" ht="21" x14ac:dyDescent="0.55000000000000004">
      <c r="A29" s="3" t="s">
        <v>35</v>
      </c>
      <c r="C29" s="13">
        <v>9500000</v>
      </c>
      <c r="D29" s="13"/>
      <c r="E29" s="13">
        <v>92154944199</v>
      </c>
      <c r="F29" s="13"/>
      <c r="G29" s="13">
        <v>81686058750</v>
      </c>
      <c r="H29" s="13"/>
      <c r="I29" s="13">
        <v>0</v>
      </c>
      <c r="J29" s="13"/>
      <c r="K29" s="13">
        <v>0</v>
      </c>
      <c r="L29" s="13"/>
      <c r="M29" s="13">
        <v>0</v>
      </c>
      <c r="N29" s="13"/>
      <c r="O29" s="13">
        <v>0</v>
      </c>
      <c r="P29" s="13"/>
      <c r="Q29" s="13">
        <v>9500000</v>
      </c>
      <c r="R29" s="13"/>
      <c r="S29" s="13">
        <v>9670</v>
      </c>
      <c r="T29" s="13"/>
      <c r="U29" s="13">
        <v>92154944199</v>
      </c>
      <c r="V29" s="13"/>
      <c r="W29" s="13">
        <v>91318403250</v>
      </c>
      <c r="Y29" s="7">
        <v>4.6899999999999997E-2</v>
      </c>
    </row>
    <row r="30" spans="1:25" ht="21" x14ac:dyDescent="0.55000000000000004">
      <c r="A30" s="3" t="s">
        <v>36</v>
      </c>
      <c r="C30" s="13">
        <v>3500000</v>
      </c>
      <c r="D30" s="13"/>
      <c r="E30" s="13">
        <v>39862640532</v>
      </c>
      <c r="F30" s="13"/>
      <c r="G30" s="13">
        <v>29851321500</v>
      </c>
      <c r="H30" s="13"/>
      <c r="I30" s="13">
        <v>0</v>
      </c>
      <c r="J30" s="13"/>
      <c r="K30" s="13">
        <v>0</v>
      </c>
      <c r="L30" s="13"/>
      <c r="M30" s="13">
        <v>0</v>
      </c>
      <c r="N30" s="13"/>
      <c r="O30" s="13">
        <v>0</v>
      </c>
      <c r="P30" s="13"/>
      <c r="Q30" s="13">
        <v>3500000</v>
      </c>
      <c r="R30" s="13"/>
      <c r="S30" s="13">
        <v>8740</v>
      </c>
      <c r="T30" s="13"/>
      <c r="U30" s="13">
        <v>39862640532</v>
      </c>
      <c r="V30" s="13"/>
      <c r="W30" s="13">
        <v>30407989500</v>
      </c>
      <c r="Y30" s="7">
        <v>1.5599999999999999E-2</v>
      </c>
    </row>
    <row r="31" spans="1:25" ht="21" x14ac:dyDescent="0.55000000000000004">
      <c r="A31" s="3" t="s">
        <v>37</v>
      </c>
      <c r="C31" s="13">
        <v>6976281</v>
      </c>
      <c r="D31" s="13"/>
      <c r="E31" s="13">
        <v>75932186680</v>
      </c>
      <c r="F31" s="13"/>
      <c r="G31" s="13">
        <v>94798334990.443497</v>
      </c>
      <c r="H31" s="13"/>
      <c r="I31" s="13">
        <v>0</v>
      </c>
      <c r="J31" s="13"/>
      <c r="K31" s="13">
        <v>0</v>
      </c>
      <c r="L31" s="13"/>
      <c r="M31" s="13">
        <v>0</v>
      </c>
      <c r="N31" s="13"/>
      <c r="O31" s="13">
        <v>0</v>
      </c>
      <c r="P31" s="13"/>
      <c r="Q31" s="13">
        <v>6976281</v>
      </c>
      <c r="R31" s="13"/>
      <c r="S31" s="13">
        <v>11260</v>
      </c>
      <c r="T31" s="13"/>
      <c r="U31" s="13">
        <v>75932186680</v>
      </c>
      <c r="V31" s="13"/>
      <c r="W31" s="13">
        <v>78085534161.843002</v>
      </c>
      <c r="Y31" s="7">
        <v>4.0099999999999997E-2</v>
      </c>
    </row>
    <row r="32" spans="1:25" ht="21" x14ac:dyDescent="0.55000000000000004">
      <c r="A32" s="3" t="s">
        <v>38</v>
      </c>
      <c r="C32" s="13">
        <v>6700000</v>
      </c>
      <c r="D32" s="13"/>
      <c r="E32" s="13">
        <v>99387712396</v>
      </c>
      <c r="F32" s="13"/>
      <c r="G32" s="13">
        <v>93042085950</v>
      </c>
      <c r="H32" s="13"/>
      <c r="I32" s="13">
        <v>0</v>
      </c>
      <c r="J32" s="13"/>
      <c r="K32" s="13">
        <v>0</v>
      </c>
      <c r="L32" s="13"/>
      <c r="M32" s="13">
        <v>0</v>
      </c>
      <c r="N32" s="13"/>
      <c r="O32" s="13">
        <v>0</v>
      </c>
      <c r="P32" s="13"/>
      <c r="Q32" s="13">
        <v>6700000</v>
      </c>
      <c r="R32" s="13"/>
      <c r="S32" s="13">
        <v>13980</v>
      </c>
      <c r="T32" s="13"/>
      <c r="U32" s="13">
        <v>99387712396</v>
      </c>
      <c r="V32" s="13"/>
      <c r="W32" s="13">
        <v>93108687300</v>
      </c>
      <c r="Y32" s="7">
        <v>4.7800000000000002E-2</v>
      </c>
    </row>
    <row r="33" spans="1:25" ht="21" x14ac:dyDescent="0.55000000000000004">
      <c r="A33" s="3" t="s">
        <v>39</v>
      </c>
      <c r="C33" s="13">
        <v>1150000</v>
      </c>
      <c r="D33" s="13"/>
      <c r="E33" s="13">
        <v>26406045733</v>
      </c>
      <c r="F33" s="13"/>
      <c r="G33" s="13">
        <v>26932790700</v>
      </c>
      <c r="H33" s="13"/>
      <c r="I33" s="13">
        <v>1577405</v>
      </c>
      <c r="J33" s="13"/>
      <c r="K33" s="13">
        <v>38300092093</v>
      </c>
      <c r="L33" s="13"/>
      <c r="M33" s="13">
        <v>0</v>
      </c>
      <c r="N33" s="13"/>
      <c r="O33" s="13">
        <v>0</v>
      </c>
      <c r="P33" s="13"/>
      <c r="Q33" s="13">
        <v>2727405</v>
      </c>
      <c r="R33" s="13"/>
      <c r="S33" s="13">
        <v>23780</v>
      </c>
      <c r="T33" s="13"/>
      <c r="U33" s="13">
        <v>64706137826</v>
      </c>
      <c r="V33" s="13"/>
      <c r="W33" s="13">
        <v>64471787639.144997</v>
      </c>
      <c r="Y33" s="7">
        <v>3.3099999999999997E-2</v>
      </c>
    </row>
    <row r="34" spans="1:25" ht="21" x14ac:dyDescent="0.55000000000000004">
      <c r="A34" s="3" t="s">
        <v>40</v>
      </c>
      <c r="C34" s="13">
        <v>4000000</v>
      </c>
      <c r="D34" s="13"/>
      <c r="E34" s="13">
        <v>41775097397</v>
      </c>
      <c r="F34" s="13"/>
      <c r="G34" s="13">
        <v>49225356000</v>
      </c>
      <c r="H34" s="13"/>
      <c r="I34" s="13">
        <v>0</v>
      </c>
      <c r="J34" s="13"/>
      <c r="K34" s="13">
        <v>0</v>
      </c>
      <c r="L34" s="13"/>
      <c r="M34" s="13">
        <v>-4000000</v>
      </c>
      <c r="N34" s="13"/>
      <c r="O34" s="13">
        <v>50179713788</v>
      </c>
      <c r="P34" s="13"/>
      <c r="Q34" s="13">
        <v>0</v>
      </c>
      <c r="R34" s="13"/>
      <c r="S34" s="13">
        <v>0</v>
      </c>
      <c r="T34" s="13"/>
      <c r="U34" s="13">
        <v>0</v>
      </c>
      <c r="V34" s="13"/>
      <c r="W34" s="13">
        <v>0</v>
      </c>
      <c r="Y34" s="7">
        <v>0</v>
      </c>
    </row>
    <row r="35" spans="1:25" ht="21" x14ac:dyDescent="0.55000000000000004">
      <c r="A35" s="3" t="s">
        <v>41</v>
      </c>
      <c r="C35" s="13">
        <v>551724</v>
      </c>
      <c r="D35" s="13"/>
      <c r="E35" s="13">
        <v>8766657517</v>
      </c>
      <c r="F35" s="13"/>
      <c r="G35" s="13">
        <v>5089534727.6160002</v>
      </c>
      <c r="H35" s="13"/>
      <c r="I35" s="13">
        <v>0</v>
      </c>
      <c r="J35" s="13"/>
      <c r="K35" s="13">
        <v>0</v>
      </c>
      <c r="L35" s="13"/>
      <c r="M35" s="13">
        <v>0</v>
      </c>
      <c r="N35" s="13"/>
      <c r="O35" s="13">
        <v>0</v>
      </c>
      <c r="P35" s="13"/>
      <c r="Q35" s="13">
        <v>551724</v>
      </c>
      <c r="R35" s="13"/>
      <c r="S35" s="13">
        <v>8750</v>
      </c>
      <c r="T35" s="13"/>
      <c r="U35" s="13">
        <v>8766657517</v>
      </c>
      <c r="V35" s="13"/>
      <c r="W35" s="13">
        <v>4798860869.25</v>
      </c>
      <c r="Y35" s="7">
        <v>2.5000000000000001E-3</v>
      </c>
    </row>
    <row r="36" spans="1:25" ht="21" x14ac:dyDescent="0.55000000000000004">
      <c r="A36" s="3" t="s">
        <v>42</v>
      </c>
      <c r="C36" s="13">
        <v>9233449</v>
      </c>
      <c r="D36" s="13"/>
      <c r="E36" s="13">
        <v>79710409017</v>
      </c>
      <c r="F36" s="13"/>
      <c r="G36" s="13">
        <v>74988426523.936493</v>
      </c>
      <c r="H36" s="13"/>
      <c r="I36" s="13">
        <v>0</v>
      </c>
      <c r="J36" s="13"/>
      <c r="K36" s="13">
        <v>0</v>
      </c>
      <c r="L36" s="13"/>
      <c r="M36" s="13">
        <v>0</v>
      </c>
      <c r="N36" s="13"/>
      <c r="O36" s="13">
        <v>0</v>
      </c>
      <c r="P36" s="13"/>
      <c r="Q36" s="13">
        <v>9233449</v>
      </c>
      <c r="R36" s="13"/>
      <c r="S36" s="13">
        <v>7860</v>
      </c>
      <c r="T36" s="13"/>
      <c r="U36" s="13">
        <v>79710409017</v>
      </c>
      <c r="V36" s="13"/>
      <c r="W36" s="13">
        <v>72143088430.617004</v>
      </c>
      <c r="Y36" s="7">
        <v>3.7100000000000001E-2</v>
      </c>
    </row>
    <row r="37" spans="1:25" ht="21" x14ac:dyDescent="0.55000000000000004">
      <c r="A37" s="3" t="s">
        <v>43</v>
      </c>
      <c r="C37" s="13">
        <v>2200000</v>
      </c>
      <c r="D37" s="13"/>
      <c r="E37" s="13">
        <v>76143833064</v>
      </c>
      <c r="F37" s="13"/>
      <c r="G37" s="13">
        <v>69762429000</v>
      </c>
      <c r="H37" s="13"/>
      <c r="I37" s="13">
        <v>0</v>
      </c>
      <c r="J37" s="13"/>
      <c r="K37" s="13">
        <v>0</v>
      </c>
      <c r="L37" s="13"/>
      <c r="M37" s="13">
        <v>0</v>
      </c>
      <c r="N37" s="13"/>
      <c r="O37" s="13">
        <v>0</v>
      </c>
      <c r="P37" s="13"/>
      <c r="Q37" s="13">
        <v>2200000</v>
      </c>
      <c r="R37" s="13"/>
      <c r="S37" s="13">
        <v>26600</v>
      </c>
      <c r="T37" s="13"/>
      <c r="U37" s="13">
        <v>76143833064</v>
      </c>
      <c r="V37" s="13"/>
      <c r="W37" s="13">
        <v>58171806000</v>
      </c>
      <c r="Y37" s="7">
        <v>2.9899999999999999E-2</v>
      </c>
    </row>
    <row r="38" spans="1:25" ht="21" x14ac:dyDescent="0.55000000000000004">
      <c r="A38" s="3" t="s">
        <v>44</v>
      </c>
      <c r="C38" s="13">
        <v>600000</v>
      </c>
      <c r="D38" s="13"/>
      <c r="E38" s="13">
        <v>44472358074</v>
      </c>
      <c r="F38" s="13"/>
      <c r="G38" s="13">
        <v>48340651500</v>
      </c>
      <c r="H38" s="13"/>
      <c r="I38" s="13">
        <v>0</v>
      </c>
      <c r="J38" s="13"/>
      <c r="K38" s="13">
        <v>0</v>
      </c>
      <c r="L38" s="13"/>
      <c r="M38" s="13">
        <v>0</v>
      </c>
      <c r="N38" s="13"/>
      <c r="O38" s="13">
        <v>0</v>
      </c>
      <c r="P38" s="13"/>
      <c r="Q38" s="13">
        <v>600000</v>
      </c>
      <c r="R38" s="13"/>
      <c r="S38" s="13">
        <v>82150</v>
      </c>
      <c r="T38" s="13"/>
      <c r="U38" s="13">
        <v>44472358074</v>
      </c>
      <c r="V38" s="13"/>
      <c r="W38" s="13">
        <v>48996724500</v>
      </c>
      <c r="Y38" s="7">
        <v>2.52E-2</v>
      </c>
    </row>
    <row r="39" spans="1:25" ht="21" x14ac:dyDescent="0.55000000000000004">
      <c r="A39" s="3" t="s">
        <v>45</v>
      </c>
      <c r="C39" s="13">
        <v>20500000</v>
      </c>
      <c r="D39" s="13"/>
      <c r="E39" s="13">
        <v>220592652612</v>
      </c>
      <c r="F39" s="13"/>
      <c r="G39" s="13">
        <v>223954494750</v>
      </c>
      <c r="H39" s="13"/>
      <c r="I39" s="13">
        <v>16581911</v>
      </c>
      <c r="J39" s="13"/>
      <c r="K39" s="13">
        <v>0</v>
      </c>
      <c r="L39" s="13"/>
      <c r="M39" s="13">
        <v>-8000000</v>
      </c>
      <c r="N39" s="13"/>
      <c r="O39" s="13">
        <v>43340580544</v>
      </c>
      <c r="P39" s="13"/>
      <c r="Q39" s="13">
        <v>29081911</v>
      </c>
      <c r="R39" s="13"/>
      <c r="S39" s="13">
        <v>5310</v>
      </c>
      <c r="T39" s="13"/>
      <c r="U39" s="13">
        <v>173002299984</v>
      </c>
      <c r="V39" s="13"/>
      <c r="W39" s="13">
        <v>153506118972.91</v>
      </c>
      <c r="Y39" s="7">
        <v>7.8799999999999995E-2</v>
      </c>
    </row>
    <row r="40" spans="1:25" ht="21" x14ac:dyDescent="0.55000000000000004">
      <c r="A40" s="3" t="s">
        <v>46</v>
      </c>
      <c r="C40" s="13">
        <v>7600000</v>
      </c>
      <c r="D40" s="13"/>
      <c r="E40" s="13">
        <v>29921290784</v>
      </c>
      <c r="F40" s="13"/>
      <c r="G40" s="13">
        <v>15434415540</v>
      </c>
      <c r="H40" s="13"/>
      <c r="I40" s="13">
        <v>0</v>
      </c>
      <c r="J40" s="13"/>
      <c r="K40" s="13">
        <v>0</v>
      </c>
      <c r="L40" s="13"/>
      <c r="M40" s="13">
        <v>-3500000</v>
      </c>
      <c r="N40" s="13"/>
      <c r="O40" s="13">
        <v>7276370628</v>
      </c>
      <c r="P40" s="13"/>
      <c r="Q40" s="13">
        <v>4100000</v>
      </c>
      <c r="R40" s="13"/>
      <c r="S40" s="13">
        <v>2277</v>
      </c>
      <c r="T40" s="13"/>
      <c r="U40" s="13">
        <v>16141748969</v>
      </c>
      <c r="V40" s="13"/>
      <c r="W40" s="13">
        <v>9280152585</v>
      </c>
      <c r="Y40" s="7">
        <v>4.7999999999999996E-3</v>
      </c>
    </row>
    <row r="41" spans="1:25" ht="21" x14ac:dyDescent="0.55000000000000004">
      <c r="A41" s="3" t="s">
        <v>47</v>
      </c>
      <c r="C41" s="13">
        <v>1500000</v>
      </c>
      <c r="D41" s="13"/>
      <c r="E41" s="13">
        <v>26826095158</v>
      </c>
      <c r="F41" s="13"/>
      <c r="G41" s="13">
        <v>22738893750</v>
      </c>
      <c r="H41" s="13"/>
      <c r="I41" s="13">
        <v>0</v>
      </c>
      <c r="J41" s="13"/>
      <c r="K41" s="13">
        <v>0</v>
      </c>
      <c r="L41" s="13"/>
      <c r="M41" s="13">
        <v>0</v>
      </c>
      <c r="N41" s="13"/>
      <c r="O41" s="13">
        <v>0</v>
      </c>
      <c r="P41" s="13"/>
      <c r="Q41" s="13">
        <v>1500000</v>
      </c>
      <c r="R41" s="13"/>
      <c r="S41" s="13">
        <v>15230</v>
      </c>
      <c r="T41" s="13"/>
      <c r="U41" s="13">
        <v>26826095158</v>
      </c>
      <c r="V41" s="13"/>
      <c r="W41" s="13">
        <v>22709072250</v>
      </c>
      <c r="Y41" s="7">
        <v>1.17E-2</v>
      </c>
    </row>
    <row r="42" spans="1:25" ht="21" x14ac:dyDescent="0.55000000000000004">
      <c r="A42" s="3" t="s">
        <v>48</v>
      </c>
      <c r="C42" s="13">
        <v>45631190</v>
      </c>
      <c r="D42" s="13"/>
      <c r="E42" s="13">
        <v>119075241132</v>
      </c>
      <c r="F42" s="13"/>
      <c r="G42" s="13">
        <v>73890925919.365494</v>
      </c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s="13">
        <v>0</v>
      </c>
      <c r="P42" s="13"/>
      <c r="Q42" s="13">
        <v>45631190</v>
      </c>
      <c r="R42" s="13"/>
      <c r="S42" s="13">
        <v>1777</v>
      </c>
      <c r="T42" s="13"/>
      <c r="U42" s="13">
        <v>119075241132</v>
      </c>
      <c r="V42" s="13"/>
      <c r="W42" s="13">
        <v>80604159213.451508</v>
      </c>
      <c r="Y42" s="7">
        <v>4.1399999999999999E-2</v>
      </c>
    </row>
    <row r="43" spans="1:25" ht="21" x14ac:dyDescent="0.55000000000000004">
      <c r="A43" s="3" t="s">
        <v>49</v>
      </c>
      <c r="C43" s="13">
        <v>2449489</v>
      </c>
      <c r="D43" s="13"/>
      <c r="E43" s="13">
        <v>81470084940</v>
      </c>
      <c r="F43" s="13"/>
      <c r="G43" s="13">
        <v>72463056723.792007</v>
      </c>
      <c r="H43" s="13"/>
      <c r="I43" s="13">
        <v>0</v>
      </c>
      <c r="J43" s="13"/>
      <c r="K43" s="13">
        <v>0</v>
      </c>
      <c r="L43" s="13"/>
      <c r="M43" s="13">
        <v>0</v>
      </c>
      <c r="N43" s="13"/>
      <c r="O43" s="13">
        <v>0</v>
      </c>
      <c r="P43" s="13"/>
      <c r="Q43" s="13">
        <v>2449489</v>
      </c>
      <c r="R43" s="13"/>
      <c r="S43" s="13">
        <v>30500</v>
      </c>
      <c r="T43" s="13"/>
      <c r="U43" s="13">
        <v>81470084940</v>
      </c>
      <c r="V43" s="13"/>
      <c r="W43" s="13">
        <v>74264893483.725006</v>
      </c>
      <c r="Y43" s="7">
        <v>3.8100000000000002E-2</v>
      </c>
    </row>
    <row r="44" spans="1:25" ht="21" x14ac:dyDescent="0.55000000000000004">
      <c r="A44" s="3" t="s">
        <v>50</v>
      </c>
      <c r="C44" s="13">
        <v>1100000</v>
      </c>
      <c r="D44" s="13"/>
      <c r="E44" s="13">
        <v>29794014313</v>
      </c>
      <c r="F44" s="13"/>
      <c r="G44" s="13">
        <v>18632473200</v>
      </c>
      <c r="H44" s="13"/>
      <c r="I44" s="13">
        <v>0</v>
      </c>
      <c r="J44" s="13"/>
      <c r="K44" s="13">
        <v>0</v>
      </c>
      <c r="L44" s="13"/>
      <c r="M44" s="13">
        <v>0</v>
      </c>
      <c r="N44" s="13"/>
      <c r="O44" s="13">
        <v>0</v>
      </c>
      <c r="P44" s="13"/>
      <c r="Q44" s="13">
        <v>1100000</v>
      </c>
      <c r="R44" s="13"/>
      <c r="S44" s="13">
        <v>14240</v>
      </c>
      <c r="T44" s="13"/>
      <c r="U44" s="13">
        <v>29794014313</v>
      </c>
      <c r="V44" s="13"/>
      <c r="W44" s="13">
        <v>15570799200</v>
      </c>
      <c r="Y44" s="7">
        <v>8.0000000000000002E-3</v>
      </c>
    </row>
    <row r="45" spans="1:25" ht="21" x14ac:dyDescent="0.55000000000000004">
      <c r="A45" s="3" t="s">
        <v>51</v>
      </c>
      <c r="C45" s="13">
        <v>1756700</v>
      </c>
      <c r="D45" s="13"/>
      <c r="E45" s="13">
        <v>27492463717</v>
      </c>
      <c r="F45" s="13"/>
      <c r="G45" s="13">
        <v>48964783685.400002</v>
      </c>
      <c r="H45" s="13"/>
      <c r="I45" s="13">
        <v>0</v>
      </c>
      <c r="J45" s="13"/>
      <c r="K45" s="13">
        <v>0</v>
      </c>
      <c r="L45" s="13"/>
      <c r="M45" s="13">
        <v>0</v>
      </c>
      <c r="N45" s="13"/>
      <c r="O45" s="13">
        <v>0</v>
      </c>
      <c r="P45" s="13"/>
      <c r="Q45" s="13">
        <v>1756700</v>
      </c>
      <c r="R45" s="13"/>
      <c r="S45" s="13">
        <v>25730</v>
      </c>
      <c r="T45" s="13"/>
      <c r="U45" s="13">
        <v>27492463717</v>
      </c>
      <c r="V45" s="13"/>
      <c r="W45" s="13">
        <v>44930951648.550003</v>
      </c>
      <c r="Y45" s="7">
        <v>2.3099999999999999E-2</v>
      </c>
    </row>
    <row r="46" spans="1:25" ht="21" x14ac:dyDescent="0.55000000000000004">
      <c r="A46" s="3" t="s">
        <v>52</v>
      </c>
      <c r="C46" s="13">
        <v>817884</v>
      </c>
      <c r="D46" s="13"/>
      <c r="E46" s="13">
        <v>7784487815</v>
      </c>
      <c r="F46" s="13"/>
      <c r="G46" s="13">
        <v>5252906650.2821999</v>
      </c>
      <c r="H46" s="13"/>
      <c r="I46" s="13">
        <v>0</v>
      </c>
      <c r="J46" s="13"/>
      <c r="K46" s="13">
        <v>0</v>
      </c>
      <c r="L46" s="13"/>
      <c r="M46" s="13">
        <v>-427017</v>
      </c>
      <c r="N46" s="13"/>
      <c r="O46" s="13">
        <v>2823682545</v>
      </c>
      <c r="P46" s="13"/>
      <c r="Q46" s="13">
        <v>390867</v>
      </c>
      <c r="R46" s="13"/>
      <c r="S46" s="13">
        <v>6910</v>
      </c>
      <c r="T46" s="13"/>
      <c r="U46" s="13">
        <v>3720208982</v>
      </c>
      <c r="V46" s="13"/>
      <c r="W46" s="13">
        <v>2684820668.7284999</v>
      </c>
      <c r="Y46" s="7">
        <v>1.4E-3</v>
      </c>
    </row>
    <row r="47" spans="1:25" ht="21" x14ac:dyDescent="0.55000000000000004">
      <c r="A47" s="3" t="s">
        <v>53</v>
      </c>
      <c r="C47" s="13">
        <v>1</v>
      </c>
      <c r="D47" s="13"/>
      <c r="E47" s="13">
        <v>14635</v>
      </c>
      <c r="F47" s="13"/>
      <c r="G47" s="13">
        <v>13976.343000000001</v>
      </c>
      <c r="H47" s="13"/>
      <c r="I47" s="13">
        <v>0</v>
      </c>
      <c r="J47" s="13"/>
      <c r="K47" s="13">
        <v>0</v>
      </c>
      <c r="L47" s="13"/>
      <c r="M47" s="13">
        <v>0</v>
      </c>
      <c r="N47" s="13"/>
      <c r="O47" s="13">
        <v>0</v>
      </c>
      <c r="P47" s="13"/>
      <c r="Q47" s="13">
        <v>1</v>
      </c>
      <c r="R47" s="13"/>
      <c r="S47" s="13">
        <v>11850</v>
      </c>
      <c r="T47" s="13"/>
      <c r="U47" s="13">
        <v>14635</v>
      </c>
      <c r="V47" s="13"/>
      <c r="W47" s="13">
        <v>11779.4925</v>
      </c>
      <c r="Y47" s="7">
        <v>0</v>
      </c>
    </row>
    <row r="48" spans="1:25" ht="21" x14ac:dyDescent="0.55000000000000004">
      <c r="A48" s="3" t="s">
        <v>54</v>
      </c>
      <c r="C48" s="13">
        <v>4000000</v>
      </c>
      <c r="D48" s="13"/>
      <c r="E48" s="13">
        <v>27604977999</v>
      </c>
      <c r="F48" s="13"/>
      <c r="G48" s="13">
        <v>21272670000</v>
      </c>
      <c r="H48" s="13"/>
      <c r="I48" s="13">
        <v>0</v>
      </c>
      <c r="J48" s="13"/>
      <c r="K48" s="13">
        <v>0</v>
      </c>
      <c r="L48" s="13"/>
      <c r="M48" s="13">
        <v>0</v>
      </c>
      <c r="N48" s="13"/>
      <c r="O48" s="13">
        <v>0</v>
      </c>
      <c r="P48" s="13"/>
      <c r="Q48" s="13">
        <v>4000000</v>
      </c>
      <c r="R48" s="13"/>
      <c r="S48" s="13">
        <v>5320</v>
      </c>
      <c r="T48" s="13"/>
      <c r="U48" s="13">
        <v>27604977999</v>
      </c>
      <c r="V48" s="13"/>
      <c r="W48" s="13">
        <v>21153384000</v>
      </c>
      <c r="Y48" s="7">
        <v>1.09E-2</v>
      </c>
    </row>
    <row r="49" spans="1:25" ht="21" x14ac:dyDescent="0.55000000000000004">
      <c r="A49" s="3" t="s">
        <v>55</v>
      </c>
      <c r="C49" s="13">
        <v>5790572</v>
      </c>
      <c r="D49" s="13"/>
      <c r="E49" s="13">
        <f>48213564040-31</f>
        <v>48213564009</v>
      </c>
      <c r="F49" s="13"/>
      <c r="G49" s="13">
        <f>25206041145.0114-39</f>
        <v>25206041106.011398</v>
      </c>
      <c r="H49" s="13"/>
      <c r="I49" s="13">
        <v>0</v>
      </c>
      <c r="J49" s="13"/>
      <c r="K49" s="13">
        <v>0</v>
      </c>
      <c r="L49" s="13"/>
      <c r="M49" s="13">
        <v>0</v>
      </c>
      <c r="N49" s="13"/>
      <c r="O49" s="13">
        <v>0</v>
      </c>
      <c r="P49" s="13"/>
      <c r="Q49" s="13">
        <v>5790572</v>
      </c>
      <c r="R49" s="13"/>
      <c r="S49" s="13">
        <v>4005</v>
      </c>
      <c r="T49" s="13"/>
      <c r="U49" s="13">
        <v>48213564040</v>
      </c>
      <c r="V49" s="13"/>
      <c r="W49" s="13">
        <v>23053252976.882999</v>
      </c>
      <c r="Y49" s="7">
        <v>1.18E-2</v>
      </c>
    </row>
    <row r="50" spans="1:25" ht="21" x14ac:dyDescent="0.55000000000000004">
      <c r="A50" s="3" t="s">
        <v>56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v>981595</v>
      </c>
      <c r="J50" s="13"/>
      <c r="K50" s="13">
        <v>0</v>
      </c>
      <c r="L50" s="13"/>
      <c r="M50" s="13">
        <v>0</v>
      </c>
      <c r="N50" s="13"/>
      <c r="O50" s="13">
        <v>0</v>
      </c>
      <c r="P50" s="13"/>
      <c r="Q50" s="13">
        <v>981595</v>
      </c>
      <c r="R50" s="13"/>
      <c r="S50" s="13">
        <v>10061</v>
      </c>
      <c r="T50" s="13"/>
      <c r="U50" s="13">
        <f>10514845640-31</f>
        <v>10514845609</v>
      </c>
      <c r="V50" s="13"/>
      <c r="W50" s="13">
        <f>9817066122.59475-42</f>
        <v>9817066080.5947495</v>
      </c>
      <c r="Y50" s="7">
        <v>5.0000000000000001E-3</v>
      </c>
    </row>
    <row r="51" spans="1:25" ht="19.5" thickBot="1" x14ac:dyDescent="0.5">
      <c r="C51" s="14">
        <f>SUM(C9:C50)</f>
        <v>235821458</v>
      </c>
      <c r="E51" s="14">
        <f>SUM(E9:E50)</f>
        <v>1896942226941</v>
      </c>
      <c r="G51" s="14">
        <f>SUM(G9:G50)</f>
        <v>1786059503946.4819</v>
      </c>
      <c r="I51" s="14">
        <f>SUM(I9:I50)</f>
        <v>19140911</v>
      </c>
      <c r="K51" s="14">
        <f>SUM(K9:K50)</f>
        <v>38300092093</v>
      </c>
      <c r="M51" s="14">
        <f>SUM(M9:M50)</f>
        <v>-19178371</v>
      </c>
      <c r="O51" s="14">
        <f>SUM(O9:O50)</f>
        <v>109537312494</v>
      </c>
      <c r="Q51" s="14">
        <f>SUM(Q9:Q50)</f>
        <v>235783998</v>
      </c>
      <c r="S51" s="14">
        <f>SUM(S9:S50)</f>
        <v>529434</v>
      </c>
      <c r="U51" s="14">
        <f>SUM(U9:U50)</f>
        <v>1822324347432</v>
      </c>
      <c r="W51" s="14">
        <f>SUM(W9:W50)</f>
        <v>1636690003064.7158</v>
      </c>
      <c r="Y51" s="16">
        <v>84.05</v>
      </c>
    </row>
    <row r="52" spans="1:25" ht="19.5" thickTop="1" x14ac:dyDescent="0.45">
      <c r="W52" s="15"/>
    </row>
    <row r="53" spans="1:25" x14ac:dyDescent="0.45">
      <c r="E53" s="4"/>
      <c r="G53" s="4"/>
      <c r="U53" s="15"/>
      <c r="W53" s="4"/>
    </row>
    <row r="54" spans="1:25" x14ac:dyDescent="0.45">
      <c r="E54" s="4"/>
      <c r="G54" s="4"/>
      <c r="W54" s="4"/>
    </row>
    <row r="55" spans="1:25" x14ac:dyDescent="0.45">
      <c r="E55" s="4"/>
      <c r="G55" s="4"/>
      <c r="W55" s="4"/>
    </row>
    <row r="56" spans="1:25" x14ac:dyDescent="0.45">
      <c r="E56" s="15"/>
      <c r="G56" s="4"/>
    </row>
    <row r="57" spans="1:25" x14ac:dyDescent="0.45">
      <c r="G57" s="4"/>
    </row>
    <row r="58" spans="1:25" x14ac:dyDescent="0.45">
      <c r="G58" s="15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85" zoomScaleSheetLayoutView="115" workbookViewId="0">
      <selection activeCell="N10" sqref="N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7" ht="30" x14ac:dyDescent="0.45">
      <c r="A3" s="19" t="s">
        <v>86</v>
      </c>
      <c r="B3" s="19" t="s">
        <v>86</v>
      </c>
      <c r="C3" s="19" t="s">
        <v>86</v>
      </c>
      <c r="D3" s="19" t="s">
        <v>86</v>
      </c>
      <c r="E3" s="19" t="s">
        <v>86</v>
      </c>
    </row>
    <row r="4" spans="1:7" ht="30" x14ac:dyDescent="0.4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6" spans="1:7" ht="30" x14ac:dyDescent="0.45">
      <c r="A6" s="19" t="s">
        <v>90</v>
      </c>
      <c r="C6" s="19" t="s">
        <v>64</v>
      </c>
      <c r="E6" s="19" t="s">
        <v>165</v>
      </c>
      <c r="G6" s="19" t="s">
        <v>13</v>
      </c>
    </row>
    <row r="7" spans="1:7" ht="21" x14ac:dyDescent="0.55000000000000004">
      <c r="A7" s="3" t="s">
        <v>172</v>
      </c>
      <c r="C7" s="13">
        <v>2254885908</v>
      </c>
      <c r="E7" s="7">
        <v>-0.1575</v>
      </c>
      <c r="G7" s="7">
        <v>1.1999999999999999E-3</v>
      </c>
    </row>
    <row r="8" spans="1:7" ht="21" x14ac:dyDescent="0.55000000000000004">
      <c r="A8" s="3" t="s">
        <v>173</v>
      </c>
      <c r="C8" s="13">
        <v>0</v>
      </c>
      <c r="E8" s="7">
        <v>0</v>
      </c>
      <c r="G8" s="7">
        <v>0</v>
      </c>
    </row>
    <row r="9" spans="1:7" ht="21" x14ac:dyDescent="0.55000000000000004">
      <c r="A9" s="3" t="s">
        <v>174</v>
      </c>
      <c r="C9" s="13">
        <v>209990976</v>
      </c>
      <c r="E9" s="7">
        <v>-1.47E-2</v>
      </c>
      <c r="G9" s="7">
        <v>1E-4</v>
      </c>
    </row>
    <row r="10" spans="1:7" ht="19.5" thickBot="1" x14ac:dyDescent="0.5">
      <c r="C10" s="6">
        <f>SUM(C7:C9)</f>
        <v>2464876884</v>
      </c>
      <c r="E10" s="11">
        <f>SUM(E7:E9)</f>
        <v>-0.17219999999999999</v>
      </c>
      <c r="G10" s="11">
        <f>SUM(G7:G9)</f>
        <v>1.2999999999999999E-3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Normal="85" zoomScaleSheetLayoutView="100" workbookViewId="0">
      <selection activeCell="W17" sqref="W17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20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45">
      <c r="A6" s="17" t="s">
        <v>59</v>
      </c>
      <c r="C6" s="18" t="s">
        <v>60</v>
      </c>
      <c r="D6" s="18" t="s">
        <v>60</v>
      </c>
      <c r="E6" s="18" t="s">
        <v>60</v>
      </c>
      <c r="F6" s="18" t="s">
        <v>60</v>
      </c>
      <c r="G6" s="18" t="s">
        <v>60</v>
      </c>
      <c r="H6" s="18" t="s">
        <v>60</v>
      </c>
      <c r="I6" s="18" t="s">
        <v>60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53.25" customHeight="1" x14ac:dyDescent="0.45">
      <c r="A7" s="18" t="s">
        <v>59</v>
      </c>
      <c r="C7" s="18" t="s">
        <v>61</v>
      </c>
      <c r="E7" s="18" t="s">
        <v>62</v>
      </c>
      <c r="G7" s="18" t="s">
        <v>63</v>
      </c>
      <c r="I7" s="18" t="s">
        <v>57</v>
      </c>
      <c r="K7" s="18" t="s">
        <v>64</v>
      </c>
      <c r="M7" s="18" t="s">
        <v>65</v>
      </c>
      <c r="O7" s="18" t="s">
        <v>66</v>
      </c>
      <c r="Q7" s="18" t="s">
        <v>64</v>
      </c>
      <c r="S7" s="21" t="s">
        <v>58</v>
      </c>
    </row>
    <row r="8" spans="1:19" ht="21" x14ac:dyDescent="0.55000000000000004">
      <c r="A8" s="3" t="s">
        <v>67</v>
      </c>
      <c r="C8" s="8">
        <v>279927370</v>
      </c>
      <c r="E8" s="1" t="s">
        <v>68</v>
      </c>
      <c r="G8" s="1" t="s">
        <v>69</v>
      </c>
      <c r="I8" s="13">
        <v>0</v>
      </c>
      <c r="K8" s="13">
        <v>32628331184</v>
      </c>
      <c r="L8" s="13"/>
      <c r="M8" s="13">
        <v>144335081538</v>
      </c>
      <c r="N8" s="13"/>
      <c r="O8" s="13">
        <v>33153533551</v>
      </c>
      <c r="P8" s="13"/>
      <c r="Q8" s="13">
        <v>143809879171</v>
      </c>
      <c r="S8" s="7">
        <v>7.3899999999999993E-2</v>
      </c>
    </row>
    <row r="9" spans="1:19" ht="21" x14ac:dyDescent="0.55000000000000004">
      <c r="A9" s="3" t="s">
        <v>70</v>
      </c>
      <c r="C9" s="9" t="s">
        <v>71</v>
      </c>
      <c r="E9" s="1" t="s">
        <v>68</v>
      </c>
      <c r="G9" s="1" t="s">
        <v>72</v>
      </c>
      <c r="I9" s="13">
        <v>10</v>
      </c>
      <c r="K9" s="13">
        <v>5072318601</v>
      </c>
      <c r="L9" s="13"/>
      <c r="M9" s="13">
        <v>14055</v>
      </c>
      <c r="N9" s="13"/>
      <c r="O9" s="13">
        <v>5070250000</v>
      </c>
      <c r="P9" s="13"/>
      <c r="Q9" s="13">
        <v>2082656</v>
      </c>
      <c r="S9" s="7">
        <v>0</v>
      </c>
    </row>
    <row r="10" spans="1:19" ht="21" x14ac:dyDescent="0.55000000000000004">
      <c r="A10" s="3" t="s">
        <v>73</v>
      </c>
      <c r="C10" s="9" t="s">
        <v>74</v>
      </c>
      <c r="E10" s="1" t="s">
        <v>68</v>
      </c>
      <c r="G10" s="1" t="s">
        <v>75</v>
      </c>
      <c r="I10" s="13">
        <v>10</v>
      </c>
      <c r="K10" s="13">
        <v>4260340</v>
      </c>
      <c r="L10" s="13"/>
      <c r="M10" s="13">
        <v>28751</v>
      </c>
      <c r="N10" s="13"/>
      <c r="O10" s="13">
        <v>0</v>
      </c>
      <c r="P10" s="13"/>
      <c r="Q10" s="13">
        <v>4289091</v>
      </c>
      <c r="S10" s="7">
        <v>0</v>
      </c>
    </row>
    <row r="11" spans="1:19" ht="21" x14ac:dyDescent="0.55000000000000004">
      <c r="A11" s="3" t="s">
        <v>76</v>
      </c>
      <c r="C11" s="9" t="s">
        <v>77</v>
      </c>
      <c r="E11" s="1" t="s">
        <v>68</v>
      </c>
      <c r="G11" s="1" t="s">
        <v>75</v>
      </c>
      <c r="I11" s="13">
        <v>10</v>
      </c>
      <c r="K11" s="13">
        <v>4791481762</v>
      </c>
      <c r="L11" s="13"/>
      <c r="M11" s="13">
        <v>23847977115</v>
      </c>
      <c r="N11" s="13"/>
      <c r="O11" s="13">
        <v>20410250000</v>
      </c>
      <c r="P11" s="13"/>
      <c r="Q11" s="13">
        <v>8229208877</v>
      </c>
      <c r="S11" s="7">
        <v>4.1999999999999997E-3</v>
      </c>
    </row>
    <row r="12" spans="1:19" ht="21" x14ac:dyDescent="0.55000000000000004">
      <c r="A12" s="3" t="s">
        <v>78</v>
      </c>
      <c r="C12" s="9" t="s">
        <v>79</v>
      </c>
      <c r="E12" s="1" t="s">
        <v>68</v>
      </c>
      <c r="G12" s="1" t="s">
        <v>80</v>
      </c>
      <c r="I12" s="13">
        <v>0</v>
      </c>
      <c r="K12" s="13">
        <v>20678</v>
      </c>
      <c r="L12" s="13"/>
      <c r="M12" s="13">
        <v>24000</v>
      </c>
      <c r="N12" s="13"/>
      <c r="O12" s="13">
        <v>44000</v>
      </c>
      <c r="P12" s="13"/>
      <c r="Q12" s="13">
        <v>678</v>
      </c>
      <c r="S12" s="7">
        <v>0</v>
      </c>
    </row>
    <row r="13" spans="1:19" ht="21" x14ac:dyDescent="0.55000000000000004">
      <c r="A13" s="3" t="s">
        <v>81</v>
      </c>
      <c r="C13" s="8">
        <v>279914422</v>
      </c>
      <c r="E13" s="1" t="s">
        <v>82</v>
      </c>
      <c r="G13" s="1" t="s">
        <v>83</v>
      </c>
      <c r="I13" s="13">
        <v>0</v>
      </c>
      <c r="K13" s="13">
        <v>979936718</v>
      </c>
      <c r="L13" s="13"/>
      <c r="M13" s="13">
        <v>24368528153</v>
      </c>
      <c r="N13" s="13"/>
      <c r="O13" s="13">
        <v>13250000600</v>
      </c>
      <c r="P13" s="13"/>
      <c r="Q13" s="13">
        <v>12098464271</v>
      </c>
      <c r="S13" s="7">
        <v>6.1999999999999998E-3</v>
      </c>
    </row>
    <row r="14" spans="1:19" ht="21" x14ac:dyDescent="0.55000000000000004">
      <c r="A14" s="3" t="s">
        <v>78</v>
      </c>
      <c r="C14" s="9" t="s">
        <v>84</v>
      </c>
      <c r="E14" s="1" t="s">
        <v>82</v>
      </c>
      <c r="G14" s="1" t="s">
        <v>85</v>
      </c>
      <c r="I14" s="13">
        <v>0</v>
      </c>
      <c r="K14" s="13">
        <v>70858</v>
      </c>
      <c r="L14" s="13"/>
      <c r="M14" s="13">
        <v>5000000</v>
      </c>
      <c r="N14" s="13"/>
      <c r="O14" s="13">
        <v>52000</v>
      </c>
      <c r="P14" s="13"/>
      <c r="Q14" s="13">
        <v>5018858</v>
      </c>
      <c r="S14" s="7">
        <v>0</v>
      </c>
    </row>
    <row r="15" spans="1:19" ht="19.5" thickBot="1" x14ac:dyDescent="0.5">
      <c r="C15" s="9"/>
      <c r="K15" s="6">
        <f>SUM(K8:K14)</f>
        <v>43476420141</v>
      </c>
      <c r="M15" s="6">
        <f>SUM(M8:M14)</f>
        <v>192556653612</v>
      </c>
      <c r="O15" s="6">
        <f>SUM(O8:O14)</f>
        <v>71884130151</v>
      </c>
      <c r="Q15" s="6">
        <f>SUM(Q8:Q14)</f>
        <v>164148943602</v>
      </c>
      <c r="S15" s="11">
        <f>SUM(S8:S14)</f>
        <v>8.4299999999999986E-2</v>
      </c>
    </row>
    <row r="16" spans="1:19" ht="19.5" thickTop="1" x14ac:dyDescent="0.45"/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"/>
  <sheetViews>
    <sheetView rightToLeft="1" view="pageBreakPreview" zoomScaleNormal="85" zoomScaleSheetLayoutView="100" workbookViewId="0">
      <selection activeCell="W17" sqref="W17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86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18" t="s">
        <v>87</v>
      </c>
      <c r="B6" s="18" t="s">
        <v>87</v>
      </c>
      <c r="C6" s="18" t="s">
        <v>87</v>
      </c>
      <c r="D6" s="18" t="s">
        <v>87</v>
      </c>
      <c r="E6" s="18" t="s">
        <v>87</v>
      </c>
      <c r="G6" s="18" t="s">
        <v>88</v>
      </c>
      <c r="H6" s="18" t="s">
        <v>88</v>
      </c>
      <c r="I6" s="18" t="s">
        <v>88</v>
      </c>
      <c r="J6" s="18" t="s">
        <v>88</v>
      </c>
      <c r="K6" s="18" t="s">
        <v>88</v>
      </c>
      <c r="M6" s="18" t="s">
        <v>89</v>
      </c>
      <c r="N6" s="18" t="s">
        <v>89</v>
      </c>
      <c r="O6" s="18" t="s">
        <v>89</v>
      </c>
      <c r="P6" s="18" t="s">
        <v>89</v>
      </c>
      <c r="Q6" s="18" t="s">
        <v>89</v>
      </c>
    </row>
    <row r="7" spans="1:17" ht="30" x14ac:dyDescent="0.45">
      <c r="A7" s="18" t="s">
        <v>90</v>
      </c>
      <c r="C7" s="10" t="s">
        <v>91</v>
      </c>
      <c r="E7" s="18" t="s">
        <v>57</v>
      </c>
      <c r="G7" s="18" t="s">
        <v>92</v>
      </c>
      <c r="I7" s="18" t="s">
        <v>93</v>
      </c>
      <c r="K7" s="18" t="s">
        <v>94</v>
      </c>
      <c r="M7" s="18" t="s">
        <v>92</v>
      </c>
      <c r="O7" s="18" t="s">
        <v>93</v>
      </c>
      <c r="Q7" s="18" t="s">
        <v>94</v>
      </c>
    </row>
    <row r="8" spans="1:17" ht="21" x14ac:dyDescent="0.55000000000000004">
      <c r="A8" s="3" t="s">
        <v>67</v>
      </c>
      <c r="C8" s="13">
        <v>30</v>
      </c>
      <c r="D8" s="13"/>
      <c r="E8" s="13">
        <v>0</v>
      </c>
      <c r="G8" s="13">
        <v>207500562</v>
      </c>
      <c r="H8" s="13"/>
      <c r="I8" s="13">
        <v>0</v>
      </c>
      <c r="J8" s="13"/>
      <c r="K8" s="13">
        <v>207500562</v>
      </c>
      <c r="L8" s="13"/>
      <c r="M8" s="13">
        <v>787575113</v>
      </c>
      <c r="N8" s="13"/>
      <c r="O8" s="13">
        <v>0</v>
      </c>
      <c r="P8" s="13"/>
      <c r="Q8" s="13">
        <v>787575113</v>
      </c>
    </row>
    <row r="9" spans="1:17" ht="21" x14ac:dyDescent="0.55000000000000004">
      <c r="A9" s="3" t="s">
        <v>70</v>
      </c>
      <c r="C9" s="13">
        <v>28</v>
      </c>
      <c r="D9" s="13"/>
      <c r="E9" s="13">
        <v>10</v>
      </c>
      <c r="G9" s="13">
        <v>-5533056</v>
      </c>
      <c r="H9" s="13"/>
      <c r="I9" s="13">
        <v>-42230</v>
      </c>
      <c r="J9" s="13"/>
      <c r="K9" s="13">
        <v>-5490826</v>
      </c>
      <c r="L9" s="13"/>
      <c r="M9" s="13">
        <v>70404747</v>
      </c>
      <c r="N9" s="13"/>
      <c r="O9" s="13">
        <v>-17</v>
      </c>
      <c r="P9" s="13"/>
      <c r="Q9" s="13">
        <v>70404730</v>
      </c>
    </row>
    <row r="10" spans="1:17" ht="21" x14ac:dyDescent="0.55000000000000004">
      <c r="A10" s="3" t="s">
        <v>73</v>
      </c>
      <c r="C10" s="13">
        <v>23</v>
      </c>
      <c r="D10" s="13"/>
      <c r="E10" s="13">
        <v>10</v>
      </c>
      <c r="G10" s="13">
        <v>28823</v>
      </c>
      <c r="H10" s="13"/>
      <c r="I10" s="13">
        <v>0</v>
      </c>
      <c r="J10" s="13"/>
      <c r="K10" s="13">
        <v>28823</v>
      </c>
      <c r="L10" s="13"/>
      <c r="M10" s="13">
        <v>236736</v>
      </c>
      <c r="N10" s="13"/>
      <c r="O10" s="13">
        <v>-66</v>
      </c>
      <c r="P10" s="13"/>
      <c r="Q10" s="13">
        <v>236670</v>
      </c>
    </row>
    <row r="11" spans="1:17" ht="21" x14ac:dyDescent="0.55000000000000004">
      <c r="A11" s="3" t="s">
        <v>76</v>
      </c>
      <c r="C11" s="13">
        <v>26</v>
      </c>
      <c r="D11" s="13"/>
      <c r="E11" s="13">
        <v>10</v>
      </c>
      <c r="G11" s="13">
        <v>7994647</v>
      </c>
      <c r="H11" s="13"/>
      <c r="I11" s="13">
        <v>-19417</v>
      </c>
      <c r="J11" s="13"/>
      <c r="K11" s="13">
        <v>8014064</v>
      </c>
      <c r="L11" s="13"/>
      <c r="M11" s="13">
        <v>103934984</v>
      </c>
      <c r="N11" s="13"/>
      <c r="O11" s="13">
        <v>-36246</v>
      </c>
      <c r="P11" s="13"/>
      <c r="Q11" s="13">
        <v>103898738</v>
      </c>
    </row>
    <row r="12" spans="1:17" ht="19.5" thickBot="1" x14ac:dyDescent="0.5">
      <c r="G12" s="6">
        <f>SUM(G8:G11)</f>
        <v>209990976</v>
      </c>
      <c r="I12" s="14">
        <f>SUM(I8:I11)</f>
        <v>-61647</v>
      </c>
      <c r="K12" s="6">
        <f>SUM(K8:K11)</f>
        <v>210052623</v>
      </c>
      <c r="M12" s="6">
        <f>SUM(M8:M11)</f>
        <v>962151580</v>
      </c>
      <c r="O12" s="14">
        <f>SUM(O8:O11)</f>
        <v>-36329</v>
      </c>
      <c r="Q12" s="6">
        <f>SUM(Q8:Q11)</f>
        <v>962115251</v>
      </c>
    </row>
    <row r="13" spans="1:17" ht="19.5" thickTop="1" x14ac:dyDescent="0.45"/>
  </sheetData>
  <mergeCells count="14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E7"/>
    <mergeCell ref="A6:E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6"/>
  <sheetViews>
    <sheetView rightToLeft="1" view="pageBreakPreview" zoomScale="70" zoomScaleNormal="85" zoomScaleSheetLayoutView="70" workbookViewId="0">
      <selection activeCell="W17" sqref="W17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86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45">
      <c r="A6" s="17" t="s">
        <v>3</v>
      </c>
      <c r="C6" s="18" t="s">
        <v>96</v>
      </c>
      <c r="D6" s="18" t="s">
        <v>96</v>
      </c>
      <c r="E6" s="18" t="s">
        <v>96</v>
      </c>
      <c r="F6" s="18" t="s">
        <v>96</v>
      </c>
      <c r="G6" s="18" t="s">
        <v>96</v>
      </c>
      <c r="I6" s="18" t="s">
        <v>88</v>
      </c>
      <c r="J6" s="18" t="s">
        <v>88</v>
      </c>
      <c r="K6" s="18" t="s">
        <v>88</v>
      </c>
      <c r="L6" s="18" t="s">
        <v>88</v>
      </c>
      <c r="M6" s="18" t="s">
        <v>88</v>
      </c>
      <c r="O6" s="18" t="s">
        <v>89</v>
      </c>
      <c r="P6" s="18" t="s">
        <v>89</v>
      </c>
      <c r="Q6" s="18" t="s">
        <v>89</v>
      </c>
      <c r="R6" s="18" t="s">
        <v>89</v>
      </c>
      <c r="S6" s="18" t="s">
        <v>89</v>
      </c>
    </row>
    <row r="7" spans="1:19" ht="30" x14ac:dyDescent="0.45">
      <c r="A7" s="18" t="s">
        <v>3</v>
      </c>
      <c r="C7" s="18" t="s">
        <v>97</v>
      </c>
      <c r="E7" s="18" t="s">
        <v>98</v>
      </c>
      <c r="G7" s="18" t="s">
        <v>99</v>
      </c>
      <c r="I7" s="18" t="s">
        <v>100</v>
      </c>
      <c r="K7" s="18" t="s">
        <v>93</v>
      </c>
      <c r="M7" s="18" t="s">
        <v>101</v>
      </c>
      <c r="O7" s="18" t="s">
        <v>100</v>
      </c>
      <c r="Q7" s="18" t="s">
        <v>93</v>
      </c>
      <c r="S7" s="18" t="s">
        <v>101</v>
      </c>
    </row>
    <row r="8" spans="1:19" ht="21" x14ac:dyDescent="0.55000000000000004">
      <c r="A8" s="3" t="s">
        <v>102</v>
      </c>
      <c r="C8" s="1" t="s">
        <v>103</v>
      </c>
      <c r="E8" s="13">
        <v>1000000</v>
      </c>
      <c r="F8" s="13"/>
      <c r="G8" s="13">
        <v>4500</v>
      </c>
      <c r="H8" s="13"/>
      <c r="I8" s="13">
        <v>0</v>
      </c>
      <c r="J8" s="13"/>
      <c r="K8" s="13">
        <v>0</v>
      </c>
      <c r="L8" s="13"/>
      <c r="M8" s="13">
        <v>0</v>
      </c>
      <c r="N8" s="13"/>
      <c r="O8" s="13">
        <v>4500000000</v>
      </c>
      <c r="P8" s="13"/>
      <c r="Q8" s="13">
        <v>266752577</v>
      </c>
      <c r="R8" s="13"/>
      <c r="S8" s="13">
        <v>4233247423</v>
      </c>
    </row>
    <row r="9" spans="1:19" ht="21" x14ac:dyDescent="0.55000000000000004">
      <c r="A9" s="3" t="s">
        <v>52</v>
      </c>
      <c r="C9" s="1" t="s">
        <v>104</v>
      </c>
      <c r="E9" s="13">
        <v>817884</v>
      </c>
      <c r="F9" s="13"/>
      <c r="G9" s="13">
        <v>79</v>
      </c>
      <c r="H9" s="13"/>
      <c r="I9" s="13">
        <v>0</v>
      </c>
      <c r="J9" s="13"/>
      <c r="K9" s="13">
        <v>0</v>
      </c>
      <c r="L9" s="13"/>
      <c r="M9" s="13">
        <v>0</v>
      </c>
      <c r="N9" s="13"/>
      <c r="O9" s="13">
        <v>64612836</v>
      </c>
      <c r="P9" s="13"/>
      <c r="Q9" s="13">
        <v>5095650</v>
      </c>
      <c r="R9" s="13"/>
      <c r="S9" s="13">
        <v>59517186</v>
      </c>
    </row>
    <row r="10" spans="1:19" ht="21" x14ac:dyDescent="0.55000000000000004">
      <c r="A10" s="3" t="s">
        <v>28</v>
      </c>
      <c r="C10" s="1" t="s">
        <v>105</v>
      </c>
      <c r="E10" s="13">
        <v>2500000</v>
      </c>
      <c r="F10" s="13"/>
      <c r="G10" s="13">
        <v>260</v>
      </c>
      <c r="H10" s="13"/>
      <c r="I10" s="13">
        <v>0</v>
      </c>
      <c r="J10" s="13"/>
      <c r="K10" s="13">
        <v>0</v>
      </c>
      <c r="L10" s="13"/>
      <c r="M10" s="13">
        <v>0</v>
      </c>
      <c r="N10" s="13"/>
      <c r="O10" s="13">
        <v>650000000</v>
      </c>
      <c r="P10" s="13"/>
      <c r="Q10" s="13">
        <v>38530928</v>
      </c>
      <c r="R10" s="13"/>
      <c r="S10" s="13">
        <v>611469072</v>
      </c>
    </row>
    <row r="11" spans="1:19" ht="21" x14ac:dyDescent="0.55000000000000004">
      <c r="A11" s="3" t="s">
        <v>17</v>
      </c>
      <c r="C11" s="1" t="s">
        <v>106</v>
      </c>
      <c r="E11" s="13">
        <v>11000000</v>
      </c>
      <c r="F11" s="13"/>
      <c r="G11" s="13">
        <v>63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693000000</v>
      </c>
      <c r="P11" s="13"/>
      <c r="Q11" s="13">
        <v>0</v>
      </c>
      <c r="R11" s="13"/>
      <c r="S11" s="13">
        <v>693000000</v>
      </c>
    </row>
    <row r="12" spans="1:19" ht="21" x14ac:dyDescent="0.55000000000000004">
      <c r="A12" s="3" t="s">
        <v>37</v>
      </c>
      <c r="C12" s="1" t="s">
        <v>106</v>
      </c>
      <c r="E12" s="13">
        <v>6976281</v>
      </c>
      <c r="F12" s="13"/>
      <c r="G12" s="13">
        <v>2400</v>
      </c>
      <c r="H12" s="13"/>
      <c r="I12" s="13">
        <v>16743074400</v>
      </c>
      <c r="J12" s="13"/>
      <c r="K12" s="13">
        <v>2105416541</v>
      </c>
      <c r="L12" s="13"/>
      <c r="M12" s="13">
        <v>14637657859</v>
      </c>
      <c r="N12" s="13"/>
      <c r="O12" s="13">
        <v>16743074400</v>
      </c>
      <c r="P12" s="13"/>
      <c r="Q12" s="13">
        <v>2105416541</v>
      </c>
      <c r="R12" s="13"/>
      <c r="S12" s="13">
        <v>14637657859</v>
      </c>
    </row>
    <row r="13" spans="1:19" ht="21" x14ac:dyDescent="0.55000000000000004">
      <c r="A13" s="3" t="s">
        <v>36</v>
      </c>
      <c r="C13" s="1" t="s">
        <v>107</v>
      </c>
      <c r="E13" s="13">
        <v>6370000</v>
      </c>
      <c r="F13" s="13"/>
      <c r="G13" s="13">
        <v>720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4586400000</v>
      </c>
      <c r="P13" s="13"/>
      <c r="Q13" s="13">
        <v>0</v>
      </c>
      <c r="R13" s="13"/>
      <c r="S13" s="13">
        <v>4586400000</v>
      </c>
    </row>
    <row r="14" spans="1:19" ht="21" x14ac:dyDescent="0.55000000000000004">
      <c r="A14" s="3" t="s">
        <v>38</v>
      </c>
      <c r="C14" s="1" t="s">
        <v>108</v>
      </c>
      <c r="E14" s="13">
        <v>9800000</v>
      </c>
      <c r="F14" s="13"/>
      <c r="G14" s="13">
        <v>1930</v>
      </c>
      <c r="H14" s="13"/>
      <c r="I14" s="13">
        <v>0</v>
      </c>
      <c r="J14" s="13"/>
      <c r="K14" s="13">
        <v>0</v>
      </c>
      <c r="L14" s="13"/>
      <c r="M14" s="13">
        <v>0</v>
      </c>
      <c r="N14" s="13"/>
      <c r="O14" s="13">
        <v>18914000000</v>
      </c>
      <c r="P14" s="13"/>
      <c r="Q14" s="13">
        <v>0</v>
      </c>
      <c r="R14" s="13"/>
      <c r="S14" s="13">
        <v>18914000000</v>
      </c>
    </row>
    <row r="15" spans="1:19" ht="21" x14ac:dyDescent="0.55000000000000004">
      <c r="A15" s="3" t="s">
        <v>54</v>
      </c>
      <c r="C15" s="1" t="s">
        <v>106</v>
      </c>
      <c r="E15" s="13">
        <v>4000000</v>
      </c>
      <c r="F15" s="13"/>
      <c r="G15" s="13">
        <v>700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2800000000</v>
      </c>
      <c r="P15" s="13"/>
      <c r="Q15" s="13">
        <v>0</v>
      </c>
      <c r="R15" s="13"/>
      <c r="S15" s="13">
        <v>2800000000</v>
      </c>
    </row>
    <row r="16" spans="1:19" ht="21" x14ac:dyDescent="0.55000000000000004">
      <c r="A16" s="3" t="s">
        <v>48</v>
      </c>
      <c r="C16" s="1" t="s">
        <v>109</v>
      </c>
      <c r="E16" s="13">
        <v>45631190</v>
      </c>
      <c r="F16" s="13"/>
      <c r="G16" s="13">
        <v>7</v>
      </c>
      <c r="H16" s="13"/>
      <c r="I16" s="13">
        <v>181</v>
      </c>
      <c r="J16" s="13"/>
      <c r="K16" s="13">
        <v>0</v>
      </c>
      <c r="L16" s="13"/>
      <c r="M16" s="13">
        <v>0</v>
      </c>
      <c r="N16" s="13"/>
      <c r="O16" s="13">
        <v>319418330</v>
      </c>
      <c r="P16" s="13"/>
      <c r="Q16" s="13">
        <v>3248322</v>
      </c>
      <c r="R16" s="13"/>
      <c r="S16" s="13">
        <v>316170008</v>
      </c>
    </row>
    <row r="17" spans="1:19" ht="21" x14ac:dyDescent="0.55000000000000004">
      <c r="A17" s="3" t="s">
        <v>35</v>
      </c>
      <c r="C17" s="1" t="s">
        <v>110</v>
      </c>
      <c r="E17" s="13">
        <v>9500000</v>
      </c>
      <c r="F17" s="13"/>
      <c r="G17" s="13">
        <v>1440</v>
      </c>
      <c r="H17" s="13"/>
      <c r="I17" s="13">
        <v>0</v>
      </c>
      <c r="J17" s="13"/>
      <c r="K17" s="13">
        <v>0</v>
      </c>
      <c r="L17" s="13"/>
      <c r="M17" s="13">
        <v>0</v>
      </c>
      <c r="N17" s="13"/>
      <c r="O17" s="13">
        <v>13680000000</v>
      </c>
      <c r="P17" s="13"/>
      <c r="Q17" s="13">
        <v>557266754</v>
      </c>
      <c r="R17" s="13"/>
      <c r="S17" s="13">
        <v>13122733246</v>
      </c>
    </row>
    <row r="18" spans="1:19" ht="21" x14ac:dyDescent="0.55000000000000004">
      <c r="A18" s="3" t="s">
        <v>29</v>
      </c>
      <c r="C18" s="1" t="s">
        <v>111</v>
      </c>
      <c r="E18" s="13">
        <v>5635077</v>
      </c>
      <c r="F18" s="13"/>
      <c r="G18" s="13">
        <v>400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2254030800</v>
      </c>
      <c r="P18" s="13"/>
      <c r="Q18" s="13">
        <v>275146273</v>
      </c>
      <c r="R18" s="13"/>
      <c r="S18" s="13">
        <v>1978884527</v>
      </c>
    </row>
    <row r="19" spans="1:19" ht="21" x14ac:dyDescent="0.55000000000000004">
      <c r="A19" s="3" t="s">
        <v>32</v>
      </c>
      <c r="C19" s="1" t="s">
        <v>112</v>
      </c>
      <c r="E19" s="13">
        <v>500000</v>
      </c>
      <c r="F19" s="13"/>
      <c r="G19" s="13">
        <v>2500</v>
      </c>
      <c r="H19" s="13"/>
      <c r="I19" s="13">
        <v>0</v>
      </c>
      <c r="J19" s="13"/>
      <c r="K19" s="13">
        <v>0</v>
      </c>
      <c r="L19" s="13"/>
      <c r="M19" s="13">
        <v>0</v>
      </c>
      <c r="N19" s="13"/>
      <c r="O19" s="13">
        <v>1250000000</v>
      </c>
      <c r="P19" s="13"/>
      <c r="Q19" s="13">
        <v>114343497</v>
      </c>
      <c r="R19" s="13"/>
      <c r="S19" s="13">
        <v>1135656503</v>
      </c>
    </row>
    <row r="20" spans="1:19" ht="21" x14ac:dyDescent="0.55000000000000004">
      <c r="A20" s="3" t="s">
        <v>31</v>
      </c>
      <c r="C20" s="1" t="s">
        <v>113</v>
      </c>
      <c r="E20" s="13">
        <v>1350000</v>
      </c>
      <c r="F20" s="13"/>
      <c r="G20" s="13">
        <v>6730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9085500000</v>
      </c>
      <c r="P20" s="13"/>
      <c r="Q20" s="13">
        <v>937570025</v>
      </c>
      <c r="R20" s="13"/>
      <c r="S20" s="13">
        <v>8147929975</v>
      </c>
    </row>
    <row r="21" spans="1:19" ht="21" x14ac:dyDescent="0.55000000000000004">
      <c r="A21" s="3" t="s">
        <v>40</v>
      </c>
      <c r="C21" s="1" t="s">
        <v>114</v>
      </c>
      <c r="E21" s="13">
        <v>5000000</v>
      </c>
      <c r="F21" s="13"/>
      <c r="G21" s="13">
        <v>2000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10000000000</v>
      </c>
      <c r="P21" s="13"/>
      <c r="Q21" s="13">
        <v>0</v>
      </c>
      <c r="R21" s="13"/>
      <c r="S21" s="13">
        <v>10000000000</v>
      </c>
    </row>
    <row r="22" spans="1:19" ht="21" x14ac:dyDescent="0.55000000000000004">
      <c r="A22" s="3" t="s">
        <v>53</v>
      </c>
      <c r="C22" s="1" t="s">
        <v>115</v>
      </c>
      <c r="E22" s="13">
        <v>1</v>
      </c>
      <c r="F22" s="13"/>
      <c r="G22" s="13">
        <v>1590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1590</v>
      </c>
      <c r="P22" s="13"/>
      <c r="Q22" s="13">
        <v>50</v>
      </c>
      <c r="R22" s="13"/>
      <c r="S22" s="13">
        <v>1540</v>
      </c>
    </row>
    <row r="23" spans="1:19" ht="21" x14ac:dyDescent="0.55000000000000004">
      <c r="A23" s="3" t="s">
        <v>45</v>
      </c>
      <c r="C23" s="1" t="s">
        <v>116</v>
      </c>
      <c r="E23" s="13">
        <v>20500000</v>
      </c>
      <c r="F23" s="13"/>
      <c r="G23" s="13">
        <v>1700</v>
      </c>
      <c r="H23" s="13"/>
      <c r="I23" s="13">
        <v>34850000000</v>
      </c>
      <c r="J23" s="13"/>
      <c r="K23" s="13">
        <v>1831829981</v>
      </c>
      <c r="L23" s="13"/>
      <c r="M23" s="13">
        <v>33018170019</v>
      </c>
      <c r="N23" s="13"/>
      <c r="O23" s="13">
        <v>34850000000</v>
      </c>
      <c r="P23" s="13"/>
      <c r="Q23" s="13">
        <v>1831829981</v>
      </c>
      <c r="R23" s="13"/>
      <c r="S23" s="13">
        <v>33018170019</v>
      </c>
    </row>
    <row r="24" spans="1:19" ht="21" x14ac:dyDescent="0.55000000000000004">
      <c r="A24" s="3" t="s">
        <v>20</v>
      </c>
      <c r="C24" s="1" t="s">
        <v>117</v>
      </c>
      <c r="E24" s="13">
        <v>14000000</v>
      </c>
      <c r="F24" s="13"/>
      <c r="G24" s="13">
        <v>130</v>
      </c>
      <c r="H24" s="13"/>
      <c r="I24" s="13">
        <v>0</v>
      </c>
      <c r="J24" s="13"/>
      <c r="K24" s="13">
        <v>0</v>
      </c>
      <c r="L24" s="13"/>
      <c r="M24" s="13">
        <v>0</v>
      </c>
      <c r="N24" s="13"/>
      <c r="O24" s="13">
        <v>1820000000</v>
      </c>
      <c r="P24" s="13"/>
      <c r="Q24" s="13">
        <v>213470375</v>
      </c>
      <c r="R24" s="13"/>
      <c r="S24" s="13">
        <v>1606529625</v>
      </c>
    </row>
    <row r="25" spans="1:19" ht="21" x14ac:dyDescent="0.55000000000000004">
      <c r="A25" s="3" t="s">
        <v>21</v>
      </c>
      <c r="C25" s="1" t="s">
        <v>106</v>
      </c>
      <c r="E25" s="13">
        <v>9231846</v>
      </c>
      <c r="F25" s="13"/>
      <c r="G25" s="13">
        <v>1350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12462992100</v>
      </c>
      <c r="P25" s="13"/>
      <c r="Q25" s="13">
        <v>1567202599</v>
      </c>
      <c r="R25" s="13"/>
      <c r="S25" s="13">
        <v>10895789501</v>
      </c>
    </row>
    <row r="26" spans="1:19" ht="21" x14ac:dyDescent="0.55000000000000004">
      <c r="A26" s="3" t="s">
        <v>44</v>
      </c>
      <c r="C26" s="1" t="s">
        <v>115</v>
      </c>
      <c r="E26" s="13">
        <v>600000</v>
      </c>
      <c r="F26" s="13"/>
      <c r="G26" s="13">
        <v>300</v>
      </c>
      <c r="H26" s="13"/>
      <c r="I26" s="13">
        <v>0</v>
      </c>
      <c r="J26" s="13"/>
      <c r="K26" s="13">
        <v>0</v>
      </c>
      <c r="L26" s="13"/>
      <c r="M26" s="13">
        <v>0</v>
      </c>
      <c r="N26" s="13"/>
      <c r="O26" s="13">
        <v>180000000</v>
      </c>
      <c r="P26" s="13"/>
      <c r="Q26" s="13">
        <v>10670103</v>
      </c>
      <c r="R26" s="13"/>
      <c r="S26" s="13">
        <v>169329897</v>
      </c>
    </row>
    <row r="27" spans="1:19" ht="21" x14ac:dyDescent="0.55000000000000004">
      <c r="A27" s="3" t="s">
        <v>49</v>
      </c>
      <c r="C27" s="1" t="s">
        <v>118</v>
      </c>
      <c r="E27" s="13">
        <v>2449489</v>
      </c>
      <c r="F27" s="13"/>
      <c r="G27" s="13">
        <v>3530</v>
      </c>
      <c r="H27" s="13"/>
      <c r="I27" s="13">
        <v>0</v>
      </c>
      <c r="J27" s="13"/>
      <c r="K27" s="13">
        <v>0</v>
      </c>
      <c r="L27" s="13"/>
      <c r="M27" s="13">
        <v>0</v>
      </c>
      <c r="N27" s="13"/>
      <c r="O27" s="13">
        <v>8646696170</v>
      </c>
      <c r="P27" s="13"/>
      <c r="Q27" s="13">
        <v>0</v>
      </c>
      <c r="R27" s="13"/>
      <c r="S27" s="13">
        <v>8646696170</v>
      </c>
    </row>
    <row r="28" spans="1:19" ht="21" x14ac:dyDescent="0.55000000000000004">
      <c r="A28" s="3" t="s">
        <v>16</v>
      </c>
      <c r="C28" s="1" t="s">
        <v>106</v>
      </c>
      <c r="E28" s="13">
        <v>26147000</v>
      </c>
      <c r="F28" s="13"/>
      <c r="G28" s="13">
        <v>64</v>
      </c>
      <c r="H28" s="13"/>
      <c r="I28" s="13">
        <v>1673408000</v>
      </c>
      <c r="J28" s="13"/>
      <c r="K28" s="13">
        <v>0</v>
      </c>
      <c r="L28" s="13"/>
      <c r="M28" s="13">
        <v>1673408000</v>
      </c>
      <c r="N28" s="13"/>
      <c r="O28" s="13">
        <v>1673408000</v>
      </c>
      <c r="P28" s="13"/>
      <c r="Q28" s="13">
        <v>0</v>
      </c>
      <c r="R28" s="13"/>
      <c r="S28" s="13">
        <v>1673408000</v>
      </c>
    </row>
    <row r="29" spans="1:19" ht="21" x14ac:dyDescent="0.55000000000000004">
      <c r="A29" s="3" t="s">
        <v>33</v>
      </c>
      <c r="C29" s="1" t="s">
        <v>119</v>
      </c>
      <c r="E29" s="13">
        <v>4000000</v>
      </c>
      <c r="F29" s="13"/>
      <c r="G29" s="13">
        <v>2150</v>
      </c>
      <c r="H29" s="13"/>
      <c r="I29" s="13">
        <v>8600000000</v>
      </c>
      <c r="J29" s="13"/>
      <c r="K29" s="13">
        <v>178806170</v>
      </c>
      <c r="L29" s="13"/>
      <c r="M29" s="13">
        <v>8421193830</v>
      </c>
      <c r="N29" s="13"/>
      <c r="O29" s="13">
        <v>8600000000</v>
      </c>
      <c r="P29" s="13"/>
      <c r="Q29" s="13">
        <v>178806170</v>
      </c>
      <c r="R29" s="13"/>
      <c r="S29" s="13">
        <v>8421193830</v>
      </c>
    </row>
    <row r="30" spans="1:19" ht="21" x14ac:dyDescent="0.55000000000000004">
      <c r="A30" s="3" t="s">
        <v>120</v>
      </c>
      <c r="C30" s="1" t="s">
        <v>121</v>
      </c>
      <c r="E30" s="13">
        <v>700000</v>
      </c>
      <c r="F30" s="13"/>
      <c r="G30" s="13">
        <v>17165</v>
      </c>
      <c r="H30" s="13"/>
      <c r="I30" s="13">
        <v>0</v>
      </c>
      <c r="J30" s="13"/>
      <c r="K30" s="13">
        <v>0</v>
      </c>
      <c r="L30" s="13"/>
      <c r="M30" s="13">
        <v>0</v>
      </c>
      <c r="N30" s="13"/>
      <c r="O30" s="13">
        <v>12015500000</v>
      </c>
      <c r="P30" s="13"/>
      <c r="Q30" s="13">
        <v>0</v>
      </c>
      <c r="R30" s="13"/>
      <c r="S30" s="13">
        <v>12015500000</v>
      </c>
    </row>
    <row r="31" spans="1:19" ht="21" x14ac:dyDescent="0.55000000000000004">
      <c r="A31" s="3" t="s">
        <v>41</v>
      </c>
      <c r="C31" s="1" t="s">
        <v>122</v>
      </c>
      <c r="E31" s="13">
        <v>400000</v>
      </c>
      <c r="F31" s="13"/>
      <c r="G31" s="13">
        <v>1220</v>
      </c>
      <c r="H31" s="13"/>
      <c r="I31" s="13">
        <v>0</v>
      </c>
      <c r="J31" s="13"/>
      <c r="K31" s="13">
        <v>0</v>
      </c>
      <c r="L31" s="13"/>
      <c r="M31" s="13">
        <v>0</v>
      </c>
      <c r="N31" s="13"/>
      <c r="O31" s="13">
        <v>488000000</v>
      </c>
      <c r="P31" s="13"/>
      <c r="Q31" s="13">
        <v>37063291</v>
      </c>
      <c r="R31" s="13"/>
      <c r="S31" s="13">
        <v>450936709</v>
      </c>
    </row>
    <row r="32" spans="1:19" ht="21" x14ac:dyDescent="0.55000000000000004">
      <c r="A32" s="3" t="s">
        <v>51</v>
      </c>
      <c r="C32" s="1" t="s">
        <v>110</v>
      </c>
      <c r="E32" s="13">
        <v>1756700</v>
      </c>
      <c r="F32" s="13"/>
      <c r="G32" s="13">
        <v>6500</v>
      </c>
      <c r="H32" s="13"/>
      <c r="I32" s="13">
        <v>0</v>
      </c>
      <c r="J32" s="13"/>
      <c r="K32" s="13">
        <v>0</v>
      </c>
      <c r="L32" s="13"/>
      <c r="M32" s="13">
        <v>0</v>
      </c>
      <c r="N32" s="13"/>
      <c r="O32" s="13">
        <v>11418550000</v>
      </c>
      <c r="P32" s="13"/>
      <c r="Q32" s="13">
        <v>0</v>
      </c>
      <c r="R32" s="13"/>
      <c r="S32" s="13">
        <v>11418550000</v>
      </c>
    </row>
    <row r="33" spans="1:19" ht="21" x14ac:dyDescent="0.55000000000000004">
      <c r="A33" s="3" t="s">
        <v>55</v>
      </c>
      <c r="C33" s="1" t="s">
        <v>123</v>
      </c>
      <c r="E33" s="13">
        <v>2895286</v>
      </c>
      <c r="F33" s="13"/>
      <c r="G33" s="13">
        <v>700</v>
      </c>
      <c r="H33" s="13"/>
      <c r="I33" s="13">
        <v>0</v>
      </c>
      <c r="J33" s="13"/>
      <c r="K33" s="13">
        <v>0</v>
      </c>
      <c r="L33" s="13"/>
      <c r="M33" s="13">
        <v>0</v>
      </c>
      <c r="N33" s="13"/>
      <c r="O33" s="13">
        <v>2026700200</v>
      </c>
      <c r="P33" s="13"/>
      <c r="Q33" s="13">
        <v>95249618</v>
      </c>
      <c r="R33" s="13"/>
      <c r="S33" s="13">
        <v>1931450582</v>
      </c>
    </row>
    <row r="34" spans="1:19" ht="21" x14ac:dyDescent="0.55000000000000004">
      <c r="A34" s="3" t="s">
        <v>124</v>
      </c>
      <c r="C34" s="1" t="s">
        <v>125</v>
      </c>
      <c r="E34" s="13">
        <v>2000000</v>
      </c>
      <c r="F34" s="13"/>
      <c r="G34" s="13">
        <v>300</v>
      </c>
      <c r="H34" s="13"/>
      <c r="I34" s="13">
        <v>0</v>
      </c>
      <c r="J34" s="13"/>
      <c r="K34" s="13">
        <v>0</v>
      </c>
      <c r="L34" s="13"/>
      <c r="M34" s="13">
        <v>0</v>
      </c>
      <c r="N34" s="13"/>
      <c r="O34" s="13">
        <v>600000000</v>
      </c>
      <c r="P34" s="13"/>
      <c r="Q34" s="13">
        <v>0</v>
      </c>
      <c r="R34" s="13"/>
      <c r="S34" s="13">
        <v>600000000</v>
      </c>
    </row>
    <row r="35" spans="1:19" ht="21" x14ac:dyDescent="0.55000000000000004">
      <c r="A35" s="3" t="s">
        <v>23</v>
      </c>
      <c r="C35" s="1" t="s">
        <v>106</v>
      </c>
      <c r="E35" s="13">
        <v>3574650</v>
      </c>
      <c r="F35" s="13"/>
      <c r="G35" s="13">
        <v>230</v>
      </c>
      <c r="H35" s="13"/>
      <c r="I35" s="13">
        <f>822169500+620000</f>
        <v>822789500</v>
      </c>
      <c r="J35" s="13"/>
      <c r="K35" s="13">
        <v>0</v>
      </c>
      <c r="L35" s="13"/>
      <c r="M35" s="13">
        <v>822169500</v>
      </c>
      <c r="N35" s="13"/>
      <c r="O35" s="13">
        <v>822169500</v>
      </c>
      <c r="P35" s="13"/>
      <c r="Q35" s="13">
        <v>0</v>
      </c>
      <c r="R35" s="13"/>
      <c r="S35" s="13">
        <v>822169500</v>
      </c>
    </row>
    <row r="36" spans="1:19" ht="21" x14ac:dyDescent="0.55000000000000004">
      <c r="A36" s="3" t="s">
        <v>25</v>
      </c>
      <c r="C36" s="1" t="s">
        <v>126</v>
      </c>
      <c r="E36" s="13">
        <v>1006920</v>
      </c>
      <c r="F36" s="13"/>
      <c r="G36" s="13">
        <v>800</v>
      </c>
      <c r="H36" s="13"/>
      <c r="I36" s="13">
        <v>0</v>
      </c>
      <c r="J36" s="13"/>
      <c r="K36" s="13">
        <v>0</v>
      </c>
      <c r="L36" s="13"/>
      <c r="M36" s="13">
        <v>0</v>
      </c>
      <c r="N36" s="13"/>
      <c r="O36" s="13">
        <v>805536000</v>
      </c>
      <c r="P36" s="13"/>
      <c r="Q36" s="13">
        <v>0</v>
      </c>
      <c r="R36" s="13"/>
      <c r="S36" s="13">
        <v>805536000</v>
      </c>
    </row>
    <row r="37" spans="1:19" ht="21" x14ac:dyDescent="0.55000000000000004">
      <c r="A37" s="3" t="s">
        <v>26</v>
      </c>
      <c r="C37" s="1" t="s">
        <v>127</v>
      </c>
      <c r="E37" s="13">
        <v>2500000</v>
      </c>
      <c r="F37" s="13"/>
      <c r="G37" s="13">
        <v>650</v>
      </c>
      <c r="H37" s="13"/>
      <c r="I37" s="13">
        <v>0</v>
      </c>
      <c r="J37" s="13"/>
      <c r="K37" s="13">
        <v>0</v>
      </c>
      <c r="L37" s="13"/>
      <c r="M37" s="13">
        <v>0</v>
      </c>
      <c r="N37" s="13"/>
      <c r="O37" s="13">
        <v>1625000000</v>
      </c>
      <c r="P37" s="13"/>
      <c r="Q37" s="13">
        <v>0</v>
      </c>
      <c r="R37" s="13"/>
      <c r="S37" s="13">
        <v>1625000000</v>
      </c>
    </row>
    <row r="38" spans="1:19" ht="21" x14ac:dyDescent="0.55000000000000004">
      <c r="A38" s="3" t="s">
        <v>34</v>
      </c>
      <c r="C38" s="1" t="s">
        <v>119</v>
      </c>
      <c r="E38" s="13">
        <v>7000000</v>
      </c>
      <c r="F38" s="13"/>
      <c r="G38" s="13">
        <v>1300</v>
      </c>
      <c r="H38" s="13"/>
      <c r="I38" s="13">
        <v>9100000000</v>
      </c>
      <c r="J38" s="13"/>
      <c r="K38" s="13">
        <v>539432990</v>
      </c>
      <c r="L38" s="13"/>
      <c r="M38" s="13">
        <f>8560567010+620181</f>
        <v>8561187191</v>
      </c>
      <c r="N38" s="13"/>
      <c r="O38" s="13">
        <v>9100000000</v>
      </c>
      <c r="P38" s="13"/>
      <c r="Q38" s="13">
        <v>539432990</v>
      </c>
      <c r="R38" s="13"/>
      <c r="S38" s="13">
        <v>8560567010</v>
      </c>
    </row>
    <row r="39" spans="1:19" ht="21" x14ac:dyDescent="0.55000000000000004">
      <c r="A39" s="3" t="s">
        <v>128</v>
      </c>
      <c r="C39" s="1" t="s">
        <v>129</v>
      </c>
      <c r="E39" s="13">
        <v>775000</v>
      </c>
      <c r="F39" s="13"/>
      <c r="G39" s="13">
        <v>9400</v>
      </c>
      <c r="H39" s="13"/>
      <c r="I39" s="13">
        <v>0</v>
      </c>
      <c r="J39" s="13"/>
      <c r="K39" s="13">
        <v>0</v>
      </c>
      <c r="L39" s="13"/>
      <c r="M39" s="13">
        <v>0</v>
      </c>
      <c r="N39" s="13"/>
      <c r="O39" s="13">
        <v>7285000000</v>
      </c>
      <c r="P39" s="13"/>
      <c r="Q39" s="13">
        <v>0</v>
      </c>
      <c r="R39" s="13"/>
      <c r="S39" s="13">
        <v>7285000000</v>
      </c>
    </row>
    <row r="40" spans="1:19" ht="21" x14ac:dyDescent="0.55000000000000004">
      <c r="A40" s="3" t="s">
        <v>130</v>
      </c>
      <c r="C40" s="1" t="s">
        <v>131</v>
      </c>
      <c r="E40" s="13">
        <v>325402</v>
      </c>
      <c r="F40" s="13"/>
      <c r="G40" s="13">
        <v>430</v>
      </c>
      <c r="H40" s="13"/>
      <c r="I40" s="13">
        <v>0</v>
      </c>
      <c r="J40" s="13"/>
      <c r="K40" s="13">
        <v>0</v>
      </c>
      <c r="L40" s="13"/>
      <c r="M40" s="13">
        <v>0</v>
      </c>
      <c r="N40" s="13"/>
      <c r="O40" s="13">
        <v>139922860</v>
      </c>
      <c r="P40" s="13"/>
      <c r="Q40" s="13">
        <v>0</v>
      </c>
      <c r="R40" s="13"/>
      <c r="S40" s="13">
        <v>139922860</v>
      </c>
    </row>
    <row r="41" spans="1:19" ht="21" x14ac:dyDescent="0.55000000000000004">
      <c r="A41" s="3" t="s">
        <v>43</v>
      </c>
      <c r="C41" s="1" t="s">
        <v>132</v>
      </c>
      <c r="E41" s="13">
        <v>2200000</v>
      </c>
      <c r="F41" s="13"/>
      <c r="G41" s="13">
        <v>450</v>
      </c>
      <c r="H41" s="13"/>
      <c r="I41" s="13">
        <v>0</v>
      </c>
      <c r="J41" s="13"/>
      <c r="K41" s="13">
        <v>0</v>
      </c>
      <c r="L41" s="13"/>
      <c r="M41" s="13">
        <v>0</v>
      </c>
      <c r="N41" s="13"/>
      <c r="O41" s="13">
        <v>990000000</v>
      </c>
      <c r="P41" s="13"/>
      <c r="Q41" s="13">
        <v>76346397</v>
      </c>
      <c r="R41" s="13"/>
      <c r="S41" s="13">
        <v>913653603</v>
      </c>
    </row>
    <row r="42" spans="1:19" ht="21" x14ac:dyDescent="0.55000000000000004">
      <c r="A42" s="3" t="s">
        <v>15</v>
      </c>
      <c r="C42" s="1" t="s">
        <v>133</v>
      </c>
      <c r="E42" s="13">
        <v>2500000</v>
      </c>
      <c r="F42" s="13"/>
      <c r="G42" s="13">
        <v>1700</v>
      </c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s="13">
        <v>4250000000</v>
      </c>
      <c r="P42" s="13"/>
      <c r="Q42" s="13">
        <v>0</v>
      </c>
      <c r="R42" s="13"/>
      <c r="S42" s="13">
        <v>4250000000</v>
      </c>
    </row>
    <row r="43" spans="1:19" ht="21" x14ac:dyDescent="0.55000000000000004">
      <c r="A43" s="3" t="s">
        <v>134</v>
      </c>
      <c r="C43" s="1" t="s">
        <v>135</v>
      </c>
      <c r="E43" s="13">
        <v>25453</v>
      </c>
      <c r="F43" s="13"/>
      <c r="G43" s="13">
        <v>40</v>
      </c>
      <c r="H43" s="13"/>
      <c r="I43" s="13">
        <v>0</v>
      </c>
      <c r="J43" s="13"/>
      <c r="K43" s="13">
        <v>0</v>
      </c>
      <c r="L43" s="13"/>
      <c r="M43" s="13">
        <v>0</v>
      </c>
      <c r="N43" s="13"/>
      <c r="O43" s="13">
        <f>1018120+622857</f>
        <v>1640977</v>
      </c>
      <c r="P43" s="13"/>
      <c r="Q43" s="13">
        <v>108973</v>
      </c>
      <c r="R43" s="13"/>
      <c r="S43" s="13">
        <f>O43-Q43</f>
        <v>1532004</v>
      </c>
    </row>
    <row r="44" spans="1:19" ht="19.5" thickBot="1" x14ac:dyDescent="0.5">
      <c r="E44" s="6">
        <f>SUM(E8:E43)</f>
        <v>214668179</v>
      </c>
      <c r="G44" s="6">
        <f>SUM(G8:G43)</f>
        <v>75428</v>
      </c>
      <c r="I44" s="6">
        <f>SUM(I8:I43)</f>
        <v>71789272081</v>
      </c>
      <c r="K44" s="6">
        <f>SUM(K8:K43)</f>
        <v>4655485682</v>
      </c>
      <c r="M44" s="6">
        <f>SUM(M8:M43)</f>
        <v>67133786399</v>
      </c>
      <c r="O44" s="6">
        <f>SUM(O8:O43)</f>
        <v>205341153763</v>
      </c>
      <c r="Q44" s="6">
        <f>SUM(Q8:Q43)</f>
        <v>8853551114</v>
      </c>
      <c r="S44" s="6">
        <f>SUM(S8:S43)</f>
        <v>196487602649</v>
      </c>
    </row>
    <row r="45" spans="1:19" ht="19.5" thickTop="1" x14ac:dyDescent="0.45">
      <c r="I45" s="4"/>
      <c r="M45" s="4"/>
      <c r="O45" s="4"/>
      <c r="S45" s="4"/>
    </row>
    <row r="46" spans="1:19" x14ac:dyDescent="0.45">
      <c r="I46" s="4"/>
      <c r="K46" s="4"/>
      <c r="O46" s="4"/>
      <c r="S4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1"/>
  <sheetViews>
    <sheetView rightToLeft="1" view="pageBreakPreview" zoomScaleNormal="85" zoomScaleSheetLayoutView="100" workbookViewId="0">
      <selection activeCell="W17" sqref="W17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9" style="1" bestFit="1" customWidth="1"/>
    <col min="8" max="8" width="1" style="1" customWidth="1"/>
    <col min="9" max="9" width="25.140625" style="1" customWidth="1"/>
    <col min="10" max="10" width="1" style="1" customWidth="1"/>
    <col min="11" max="11" width="13.285156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5.42578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86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17" t="s">
        <v>3</v>
      </c>
      <c r="C6" s="18" t="s">
        <v>88</v>
      </c>
      <c r="D6" s="18" t="s">
        <v>88</v>
      </c>
      <c r="E6" s="18" t="s">
        <v>88</v>
      </c>
      <c r="F6" s="18" t="s">
        <v>88</v>
      </c>
      <c r="G6" s="18" t="s">
        <v>88</v>
      </c>
      <c r="H6" s="18" t="s">
        <v>88</v>
      </c>
      <c r="I6" s="18" t="s">
        <v>88</v>
      </c>
      <c r="K6" s="18" t="s">
        <v>89</v>
      </c>
      <c r="L6" s="18" t="s">
        <v>89</v>
      </c>
      <c r="M6" s="18" t="s">
        <v>89</v>
      </c>
      <c r="N6" s="18" t="s">
        <v>89</v>
      </c>
      <c r="O6" s="18" t="s">
        <v>89</v>
      </c>
      <c r="P6" s="18" t="s">
        <v>89</v>
      </c>
      <c r="Q6" s="18" t="s">
        <v>89</v>
      </c>
    </row>
    <row r="7" spans="1:17" ht="60" customHeight="1" x14ac:dyDescent="0.45">
      <c r="A7" s="18" t="s">
        <v>3</v>
      </c>
      <c r="C7" s="18" t="s">
        <v>7</v>
      </c>
      <c r="E7" s="18" t="s">
        <v>136</v>
      </c>
      <c r="G7" s="18" t="s">
        <v>137</v>
      </c>
      <c r="I7" s="21" t="s">
        <v>138</v>
      </c>
      <c r="K7" s="18" t="s">
        <v>7</v>
      </c>
      <c r="M7" s="18" t="s">
        <v>136</v>
      </c>
      <c r="O7" s="18" t="s">
        <v>137</v>
      </c>
      <c r="Q7" s="21" t="s">
        <v>138</v>
      </c>
    </row>
    <row r="8" spans="1:17" ht="21" x14ac:dyDescent="0.55000000000000004">
      <c r="A8" s="3" t="s">
        <v>30</v>
      </c>
      <c r="C8" s="13">
        <v>1350000</v>
      </c>
      <c r="D8" s="13"/>
      <c r="E8" s="13">
        <v>22222981800</v>
      </c>
      <c r="F8" s="13"/>
      <c r="G8" s="13">
        <v>25041113550</v>
      </c>
      <c r="H8" s="13"/>
      <c r="I8" s="13">
        <v>-2818131750</v>
      </c>
      <c r="J8" s="13"/>
      <c r="K8" s="13">
        <v>1350000</v>
      </c>
      <c r="L8" s="13"/>
      <c r="M8" s="13">
        <v>22222981800</v>
      </c>
      <c r="N8" s="13"/>
      <c r="O8" s="13">
        <v>29107350000</v>
      </c>
      <c r="P8" s="13"/>
      <c r="Q8" s="13">
        <v>-6884368200</v>
      </c>
    </row>
    <row r="9" spans="1:17" ht="21" x14ac:dyDescent="0.55000000000000004">
      <c r="A9" s="3" t="s">
        <v>39</v>
      </c>
      <c r="C9" s="13">
        <v>2727405</v>
      </c>
      <c r="D9" s="13"/>
      <c r="E9" s="13">
        <v>64471787639</v>
      </c>
      <c r="F9" s="13"/>
      <c r="G9" s="13">
        <v>65232882793</v>
      </c>
      <c r="H9" s="13"/>
      <c r="I9" s="13">
        <v>-761095153</v>
      </c>
      <c r="J9" s="13"/>
      <c r="K9" s="13">
        <v>2727405</v>
      </c>
      <c r="L9" s="13"/>
      <c r="M9" s="13">
        <v>64471787639</v>
      </c>
      <c r="N9" s="13"/>
      <c r="O9" s="13">
        <v>64706137826</v>
      </c>
      <c r="P9" s="13"/>
      <c r="Q9" s="13">
        <v>-234350186</v>
      </c>
    </row>
    <row r="10" spans="1:17" ht="21" x14ac:dyDescent="0.55000000000000004">
      <c r="A10" s="3" t="s">
        <v>52</v>
      </c>
      <c r="C10" s="13">
        <v>390867</v>
      </c>
      <c r="D10" s="13"/>
      <c r="E10" s="13">
        <v>2684820668</v>
      </c>
      <c r="F10" s="13"/>
      <c r="G10" s="13">
        <v>2324020577</v>
      </c>
      <c r="H10" s="13"/>
      <c r="I10" s="13">
        <v>360800091</v>
      </c>
      <c r="J10" s="13"/>
      <c r="K10" s="13">
        <v>390867</v>
      </c>
      <c r="L10" s="13"/>
      <c r="M10" s="13">
        <v>2684820668</v>
      </c>
      <c r="N10" s="13"/>
      <c r="O10" s="13">
        <v>2680935187</v>
      </c>
      <c r="P10" s="13"/>
      <c r="Q10" s="13">
        <v>3885481</v>
      </c>
    </row>
    <row r="11" spans="1:17" ht="21" x14ac:dyDescent="0.55000000000000004">
      <c r="A11" s="3" t="s">
        <v>28</v>
      </c>
      <c r="C11" s="13">
        <v>2500000</v>
      </c>
      <c r="D11" s="13"/>
      <c r="E11" s="13">
        <v>16476378750</v>
      </c>
      <c r="F11" s="13"/>
      <c r="G11" s="13">
        <v>17072808750</v>
      </c>
      <c r="H11" s="13"/>
      <c r="I11" s="13">
        <v>-596430000</v>
      </c>
      <c r="J11" s="13"/>
      <c r="K11" s="13">
        <v>2500000</v>
      </c>
      <c r="L11" s="13"/>
      <c r="M11" s="13">
        <v>16476378750</v>
      </c>
      <c r="N11" s="13"/>
      <c r="O11" s="13">
        <v>16664107989</v>
      </c>
      <c r="P11" s="13"/>
      <c r="Q11" s="13">
        <v>-187729239</v>
      </c>
    </row>
    <row r="12" spans="1:17" ht="21" x14ac:dyDescent="0.55000000000000004">
      <c r="A12" s="3" t="s">
        <v>17</v>
      </c>
      <c r="C12" s="13">
        <v>11000000</v>
      </c>
      <c r="D12" s="13"/>
      <c r="E12" s="13">
        <v>40326620400</v>
      </c>
      <c r="F12" s="13"/>
      <c r="G12" s="13">
        <v>37516441050</v>
      </c>
      <c r="H12" s="13"/>
      <c r="I12" s="13">
        <v>2810179350</v>
      </c>
      <c r="J12" s="13"/>
      <c r="K12" s="13">
        <v>11000000</v>
      </c>
      <c r="L12" s="13"/>
      <c r="M12" s="13">
        <v>40326620400</v>
      </c>
      <c r="N12" s="13"/>
      <c r="O12" s="13">
        <v>39942235590</v>
      </c>
      <c r="P12" s="13"/>
      <c r="Q12" s="13">
        <v>384384810</v>
      </c>
    </row>
    <row r="13" spans="1:17" ht="21" x14ac:dyDescent="0.55000000000000004">
      <c r="A13" s="3" t="s">
        <v>47</v>
      </c>
      <c r="C13" s="13">
        <v>1500000</v>
      </c>
      <c r="D13" s="13"/>
      <c r="E13" s="13">
        <v>22709072250</v>
      </c>
      <c r="F13" s="13"/>
      <c r="G13" s="13">
        <v>22738893750</v>
      </c>
      <c r="H13" s="13"/>
      <c r="I13" s="13">
        <v>-29821500</v>
      </c>
      <c r="J13" s="13"/>
      <c r="K13" s="13">
        <v>1500000</v>
      </c>
      <c r="L13" s="13"/>
      <c r="M13" s="13">
        <v>22709072250</v>
      </c>
      <c r="N13" s="13"/>
      <c r="O13" s="13">
        <v>26826095158</v>
      </c>
      <c r="P13" s="13"/>
      <c r="Q13" s="13">
        <v>-4117022908</v>
      </c>
    </row>
    <row r="14" spans="1:17" ht="21" x14ac:dyDescent="0.55000000000000004">
      <c r="A14" s="3" t="s">
        <v>37</v>
      </c>
      <c r="C14" s="13">
        <v>6976281</v>
      </c>
      <c r="D14" s="13"/>
      <c r="E14" s="13">
        <v>78085534161</v>
      </c>
      <c r="F14" s="13"/>
      <c r="G14" s="13">
        <v>94798334990</v>
      </c>
      <c r="H14" s="13"/>
      <c r="I14" s="13">
        <v>-16712800828</v>
      </c>
      <c r="J14" s="13"/>
      <c r="K14" s="13">
        <v>6976281</v>
      </c>
      <c r="L14" s="13"/>
      <c r="M14" s="13">
        <v>78085534161</v>
      </c>
      <c r="N14" s="13"/>
      <c r="O14" s="13">
        <v>85015807015</v>
      </c>
      <c r="P14" s="13"/>
      <c r="Q14" s="13">
        <v>-6930272853</v>
      </c>
    </row>
    <row r="15" spans="1:17" ht="21" x14ac:dyDescent="0.55000000000000004">
      <c r="A15" s="3" t="s">
        <v>36</v>
      </c>
      <c r="C15" s="13">
        <v>3500000</v>
      </c>
      <c r="D15" s="13"/>
      <c r="E15" s="13">
        <v>30407989500</v>
      </c>
      <c r="F15" s="13"/>
      <c r="G15" s="13">
        <v>29851321500</v>
      </c>
      <c r="H15" s="13"/>
      <c r="I15" s="13">
        <v>556668000</v>
      </c>
      <c r="J15" s="13"/>
      <c r="K15" s="13">
        <v>3500000</v>
      </c>
      <c r="L15" s="13"/>
      <c r="M15" s="13">
        <v>30407989500</v>
      </c>
      <c r="N15" s="13"/>
      <c r="O15" s="13">
        <v>32600790867</v>
      </c>
      <c r="P15" s="13"/>
      <c r="Q15" s="13">
        <v>-2192801367</v>
      </c>
    </row>
    <row r="16" spans="1:17" ht="21" x14ac:dyDescent="0.55000000000000004">
      <c r="A16" s="3" t="s">
        <v>38</v>
      </c>
      <c r="C16" s="13">
        <v>6700000</v>
      </c>
      <c r="D16" s="13"/>
      <c r="E16" s="13">
        <v>93108687300</v>
      </c>
      <c r="F16" s="13"/>
      <c r="G16" s="13">
        <v>93042085950</v>
      </c>
      <c r="H16" s="13"/>
      <c r="I16" s="13">
        <v>66601350</v>
      </c>
      <c r="J16" s="13"/>
      <c r="K16" s="13">
        <v>6700000</v>
      </c>
      <c r="L16" s="13"/>
      <c r="M16" s="13">
        <v>93108687300</v>
      </c>
      <c r="N16" s="13"/>
      <c r="O16" s="13">
        <v>97414374574</v>
      </c>
      <c r="P16" s="13"/>
      <c r="Q16" s="13">
        <v>-4305687274</v>
      </c>
    </row>
    <row r="17" spans="1:17" ht="21" x14ac:dyDescent="0.55000000000000004">
      <c r="A17" s="3" t="s">
        <v>54</v>
      </c>
      <c r="C17" s="13">
        <v>4000000</v>
      </c>
      <c r="D17" s="13"/>
      <c r="E17" s="13">
        <v>21153384000</v>
      </c>
      <c r="F17" s="13"/>
      <c r="G17" s="13">
        <v>21272670000</v>
      </c>
      <c r="H17" s="13"/>
      <c r="I17" s="13">
        <v>-119286000</v>
      </c>
      <c r="J17" s="13"/>
      <c r="K17" s="13">
        <v>4000000</v>
      </c>
      <c r="L17" s="13"/>
      <c r="M17" s="13">
        <v>21153384000</v>
      </c>
      <c r="N17" s="13"/>
      <c r="O17" s="13">
        <v>25606727923</v>
      </c>
      <c r="P17" s="13"/>
      <c r="Q17" s="13">
        <v>-4453343923</v>
      </c>
    </row>
    <row r="18" spans="1:17" ht="21" x14ac:dyDescent="0.55000000000000004">
      <c r="A18" s="3" t="s">
        <v>48</v>
      </c>
      <c r="C18" s="13">
        <v>45631190</v>
      </c>
      <c r="D18" s="13"/>
      <c r="E18" s="13">
        <v>80604159213</v>
      </c>
      <c r="F18" s="13"/>
      <c r="G18" s="13">
        <v>73890925919</v>
      </c>
      <c r="H18" s="13"/>
      <c r="I18" s="13">
        <v>6713233294</v>
      </c>
      <c r="J18" s="13"/>
      <c r="K18" s="13">
        <v>45631190</v>
      </c>
      <c r="L18" s="13"/>
      <c r="M18" s="13">
        <v>80604159213</v>
      </c>
      <c r="N18" s="13"/>
      <c r="O18" s="13">
        <v>86001959775</v>
      </c>
      <c r="P18" s="13"/>
      <c r="Q18" s="13">
        <v>-5397800561</v>
      </c>
    </row>
    <row r="19" spans="1:17" ht="21" x14ac:dyDescent="0.55000000000000004">
      <c r="A19" s="3" t="s">
        <v>35</v>
      </c>
      <c r="C19" s="13">
        <v>9500000</v>
      </c>
      <c r="D19" s="13"/>
      <c r="E19" s="13">
        <v>91318403250</v>
      </c>
      <c r="F19" s="13"/>
      <c r="G19" s="13">
        <v>81686058750</v>
      </c>
      <c r="H19" s="13"/>
      <c r="I19" s="13">
        <v>9632344500</v>
      </c>
      <c r="J19" s="13"/>
      <c r="K19" s="13">
        <v>9500000</v>
      </c>
      <c r="L19" s="13"/>
      <c r="M19" s="13">
        <v>91318403250</v>
      </c>
      <c r="N19" s="13"/>
      <c r="O19" s="13">
        <v>84889726684</v>
      </c>
      <c r="P19" s="13"/>
      <c r="Q19" s="13">
        <v>6428676566</v>
      </c>
    </row>
    <row r="20" spans="1:17" ht="21" x14ac:dyDescent="0.55000000000000004">
      <c r="A20" s="3" t="s">
        <v>29</v>
      </c>
      <c r="C20" s="13">
        <v>5800000</v>
      </c>
      <c r="D20" s="13"/>
      <c r="E20" s="13">
        <v>28827450000</v>
      </c>
      <c r="F20" s="13"/>
      <c r="G20" s="13">
        <v>32575018500</v>
      </c>
      <c r="H20" s="13"/>
      <c r="I20" s="13">
        <v>-3747568500</v>
      </c>
      <c r="J20" s="13"/>
      <c r="K20" s="13">
        <v>5800000</v>
      </c>
      <c r="L20" s="13"/>
      <c r="M20" s="13">
        <v>28827450000</v>
      </c>
      <c r="N20" s="13"/>
      <c r="O20" s="13">
        <v>33378931916</v>
      </c>
      <c r="P20" s="13"/>
      <c r="Q20" s="13">
        <v>-4551481916</v>
      </c>
    </row>
    <row r="21" spans="1:17" ht="21" x14ac:dyDescent="0.55000000000000004">
      <c r="A21" s="3" t="s">
        <v>32</v>
      </c>
      <c r="C21" s="13">
        <v>500000</v>
      </c>
      <c r="D21" s="13"/>
      <c r="E21" s="13">
        <v>11476307250</v>
      </c>
      <c r="F21" s="13"/>
      <c r="G21" s="13">
        <v>10661186250</v>
      </c>
      <c r="H21" s="13"/>
      <c r="I21" s="13">
        <v>815121000</v>
      </c>
      <c r="J21" s="13"/>
      <c r="K21" s="13">
        <v>500000</v>
      </c>
      <c r="L21" s="13"/>
      <c r="M21" s="13">
        <v>11476307250</v>
      </c>
      <c r="N21" s="13"/>
      <c r="O21" s="13">
        <v>9935529751</v>
      </c>
      <c r="P21" s="13"/>
      <c r="Q21" s="13">
        <v>1540777499</v>
      </c>
    </row>
    <row r="22" spans="1:17" ht="21" x14ac:dyDescent="0.55000000000000004">
      <c r="A22" s="3" t="s">
        <v>31</v>
      </c>
      <c r="C22" s="13">
        <v>1350000</v>
      </c>
      <c r="D22" s="13"/>
      <c r="E22" s="13">
        <v>25577900550</v>
      </c>
      <c r="F22" s="13"/>
      <c r="G22" s="13">
        <v>28946238975</v>
      </c>
      <c r="H22" s="13"/>
      <c r="I22" s="13">
        <v>-3368338425</v>
      </c>
      <c r="J22" s="13"/>
      <c r="K22" s="13">
        <v>1350000</v>
      </c>
      <c r="L22" s="13"/>
      <c r="M22" s="13">
        <v>25577900550</v>
      </c>
      <c r="N22" s="13"/>
      <c r="O22" s="13">
        <v>25363110825</v>
      </c>
      <c r="P22" s="13"/>
      <c r="Q22" s="13">
        <v>214789725</v>
      </c>
    </row>
    <row r="23" spans="1:17" ht="21" x14ac:dyDescent="0.55000000000000004">
      <c r="A23" s="3" t="s">
        <v>22</v>
      </c>
      <c r="C23" s="13">
        <v>5459666</v>
      </c>
      <c r="D23" s="13"/>
      <c r="E23" s="13">
        <v>82438879197</v>
      </c>
      <c r="F23" s="13"/>
      <c r="G23" s="13">
        <v>92479164023</v>
      </c>
      <c r="H23" s="13"/>
      <c r="I23" s="13">
        <v>-10040284825</v>
      </c>
      <c r="J23" s="13"/>
      <c r="K23" s="13">
        <v>5459666</v>
      </c>
      <c r="L23" s="13"/>
      <c r="M23" s="13">
        <v>82438879197</v>
      </c>
      <c r="N23" s="13"/>
      <c r="O23" s="13">
        <v>56387616962</v>
      </c>
      <c r="P23" s="13"/>
      <c r="Q23" s="13">
        <v>26051262235</v>
      </c>
    </row>
    <row r="24" spans="1:17" ht="21" x14ac:dyDescent="0.55000000000000004">
      <c r="A24" s="3" t="s">
        <v>53</v>
      </c>
      <c r="C24" s="13">
        <v>1</v>
      </c>
      <c r="D24" s="13"/>
      <c r="E24" s="13">
        <v>11779</v>
      </c>
      <c r="F24" s="13"/>
      <c r="G24" s="13">
        <v>13976</v>
      </c>
      <c r="H24" s="13"/>
      <c r="I24" s="13">
        <v>-2196</v>
      </c>
      <c r="J24" s="13"/>
      <c r="K24" s="13">
        <v>1</v>
      </c>
      <c r="L24" s="13"/>
      <c r="M24" s="13">
        <v>11779</v>
      </c>
      <c r="N24" s="13"/>
      <c r="O24" s="13">
        <v>13837</v>
      </c>
      <c r="P24" s="13"/>
      <c r="Q24" s="13">
        <v>-2057</v>
      </c>
    </row>
    <row r="25" spans="1:17" ht="21" x14ac:dyDescent="0.55000000000000004">
      <c r="A25" s="3" t="s">
        <v>45</v>
      </c>
      <c r="C25" s="13">
        <v>29081911</v>
      </c>
      <c r="D25" s="13"/>
      <c r="E25" s="13">
        <v>153506118972</v>
      </c>
      <c r="F25" s="13"/>
      <c r="G25" s="13">
        <v>176028257076</v>
      </c>
      <c r="H25" s="13"/>
      <c r="I25" s="13">
        <v>-22522138103</v>
      </c>
      <c r="J25" s="13"/>
      <c r="K25" s="13">
        <v>29081911</v>
      </c>
      <c r="L25" s="13"/>
      <c r="M25" s="13">
        <v>153506118972</v>
      </c>
      <c r="N25" s="13"/>
      <c r="O25" s="13">
        <v>174223322496</v>
      </c>
      <c r="P25" s="13"/>
      <c r="Q25" s="13">
        <v>-20717203523</v>
      </c>
    </row>
    <row r="26" spans="1:17" ht="21" x14ac:dyDescent="0.55000000000000004">
      <c r="A26" s="3" t="s">
        <v>20</v>
      </c>
      <c r="C26" s="13">
        <v>10748646</v>
      </c>
      <c r="D26" s="13"/>
      <c r="E26" s="13">
        <v>22085257446</v>
      </c>
      <c r="F26" s="13"/>
      <c r="G26" s="13">
        <v>20927862871</v>
      </c>
      <c r="H26" s="13"/>
      <c r="I26" s="13">
        <v>1157394575</v>
      </c>
      <c r="J26" s="13"/>
      <c r="K26" s="13">
        <v>10748646</v>
      </c>
      <c r="L26" s="13"/>
      <c r="M26" s="13">
        <v>22085257446</v>
      </c>
      <c r="N26" s="13"/>
      <c r="O26" s="13">
        <v>18872385316</v>
      </c>
      <c r="P26" s="13"/>
      <c r="Q26" s="13">
        <v>3212872130</v>
      </c>
    </row>
    <row r="27" spans="1:17" ht="21" x14ac:dyDescent="0.55000000000000004">
      <c r="A27" s="3" t="s">
        <v>21</v>
      </c>
      <c r="C27" s="13">
        <v>9231846</v>
      </c>
      <c r="D27" s="13"/>
      <c r="E27" s="13">
        <v>64972568935</v>
      </c>
      <c r="F27" s="13"/>
      <c r="G27" s="13">
        <v>74791869607</v>
      </c>
      <c r="H27" s="13"/>
      <c r="I27" s="13">
        <v>-9819300671</v>
      </c>
      <c r="J27" s="13"/>
      <c r="K27" s="13">
        <v>9231846</v>
      </c>
      <c r="L27" s="13"/>
      <c r="M27" s="13">
        <v>64972568935</v>
      </c>
      <c r="N27" s="13"/>
      <c r="O27" s="13">
        <v>88198300567</v>
      </c>
      <c r="P27" s="13"/>
      <c r="Q27" s="13">
        <v>-23225731631</v>
      </c>
    </row>
    <row r="28" spans="1:17" ht="21" x14ac:dyDescent="0.55000000000000004">
      <c r="A28" s="3" t="s">
        <v>44</v>
      </c>
      <c r="C28" s="13">
        <v>600000</v>
      </c>
      <c r="D28" s="13"/>
      <c r="E28" s="13">
        <v>48996724500</v>
      </c>
      <c r="F28" s="13"/>
      <c r="G28" s="13">
        <v>48340651500</v>
      </c>
      <c r="H28" s="13"/>
      <c r="I28" s="13">
        <v>656073000</v>
      </c>
      <c r="J28" s="13"/>
      <c r="K28" s="13">
        <v>600000</v>
      </c>
      <c r="L28" s="13"/>
      <c r="M28" s="13">
        <v>48996724500</v>
      </c>
      <c r="N28" s="13"/>
      <c r="O28" s="13">
        <v>39871848842</v>
      </c>
      <c r="P28" s="13"/>
      <c r="Q28" s="13">
        <v>9124875658</v>
      </c>
    </row>
    <row r="29" spans="1:17" ht="21" x14ac:dyDescent="0.55000000000000004">
      <c r="A29" s="3" t="s">
        <v>49</v>
      </c>
      <c r="C29" s="13">
        <v>2449489</v>
      </c>
      <c r="D29" s="13"/>
      <c r="E29" s="13">
        <v>74264893483</v>
      </c>
      <c r="F29" s="13"/>
      <c r="G29" s="13">
        <v>72463056723</v>
      </c>
      <c r="H29" s="13"/>
      <c r="I29" s="13">
        <v>1801836760</v>
      </c>
      <c r="J29" s="13"/>
      <c r="K29" s="13">
        <v>2449489</v>
      </c>
      <c r="L29" s="13"/>
      <c r="M29" s="13">
        <v>74264893483</v>
      </c>
      <c r="N29" s="13"/>
      <c r="O29" s="13">
        <v>77990312718</v>
      </c>
      <c r="P29" s="13"/>
      <c r="Q29" s="13">
        <v>-3725419234</v>
      </c>
    </row>
    <row r="30" spans="1:17" ht="21" x14ac:dyDescent="0.55000000000000004">
      <c r="A30" s="3" t="s">
        <v>16</v>
      </c>
      <c r="C30" s="13">
        <v>26147000</v>
      </c>
      <c r="D30" s="13"/>
      <c r="E30" s="13">
        <v>95830385265</v>
      </c>
      <c r="F30" s="13"/>
      <c r="G30" s="13">
        <v>79975615801</v>
      </c>
      <c r="H30" s="13"/>
      <c r="I30" s="13">
        <v>15854769464</v>
      </c>
      <c r="J30" s="13"/>
      <c r="K30" s="13">
        <v>26147000</v>
      </c>
      <c r="L30" s="13"/>
      <c r="M30" s="13">
        <v>95830385265</v>
      </c>
      <c r="N30" s="13"/>
      <c r="O30" s="13">
        <v>58527126499</v>
      </c>
      <c r="P30" s="13"/>
      <c r="Q30" s="13">
        <v>37303258766</v>
      </c>
    </row>
    <row r="31" spans="1:17" ht="21" x14ac:dyDescent="0.55000000000000004">
      <c r="A31" s="3" t="s">
        <v>42</v>
      </c>
      <c r="C31" s="13">
        <v>9233449</v>
      </c>
      <c r="D31" s="13"/>
      <c r="E31" s="13">
        <v>72143088430</v>
      </c>
      <c r="F31" s="13"/>
      <c r="G31" s="13">
        <v>74988426523</v>
      </c>
      <c r="H31" s="13"/>
      <c r="I31" s="13">
        <v>-2845338092</v>
      </c>
      <c r="J31" s="13"/>
      <c r="K31" s="13">
        <v>9233449</v>
      </c>
      <c r="L31" s="13"/>
      <c r="M31" s="13">
        <v>72143088430</v>
      </c>
      <c r="N31" s="13"/>
      <c r="O31" s="13">
        <v>54352907235</v>
      </c>
      <c r="P31" s="13"/>
      <c r="Q31" s="13">
        <v>17790181195</v>
      </c>
    </row>
    <row r="32" spans="1:17" ht="21" x14ac:dyDescent="0.55000000000000004">
      <c r="A32" s="3" t="s">
        <v>33</v>
      </c>
      <c r="C32" s="13">
        <v>4000000</v>
      </c>
      <c r="D32" s="13"/>
      <c r="E32" s="13">
        <v>43980748200</v>
      </c>
      <c r="F32" s="13"/>
      <c r="G32" s="13">
        <v>51951256360</v>
      </c>
      <c r="H32" s="13"/>
      <c r="I32" s="13">
        <v>-7970508160</v>
      </c>
      <c r="J32" s="13"/>
      <c r="K32" s="13">
        <v>4000000</v>
      </c>
      <c r="L32" s="13"/>
      <c r="M32" s="13">
        <v>43980748200</v>
      </c>
      <c r="N32" s="13"/>
      <c r="O32" s="13">
        <v>46464100362</v>
      </c>
      <c r="P32" s="13"/>
      <c r="Q32" s="13">
        <v>-2483352162</v>
      </c>
    </row>
    <row r="33" spans="1:17" ht="21" x14ac:dyDescent="0.55000000000000004">
      <c r="A33" s="3" t="s">
        <v>41</v>
      </c>
      <c r="C33" s="13">
        <v>551724</v>
      </c>
      <c r="D33" s="13"/>
      <c r="E33" s="13">
        <v>4798860869</v>
      </c>
      <c r="F33" s="13"/>
      <c r="G33" s="13">
        <v>5089534727</v>
      </c>
      <c r="H33" s="13"/>
      <c r="I33" s="13">
        <v>-290673857</v>
      </c>
      <c r="J33" s="13"/>
      <c r="K33" s="13">
        <v>551724</v>
      </c>
      <c r="L33" s="13"/>
      <c r="M33" s="13">
        <v>4798860869</v>
      </c>
      <c r="N33" s="13"/>
      <c r="O33" s="13">
        <v>6120451529</v>
      </c>
      <c r="P33" s="13"/>
      <c r="Q33" s="13">
        <v>-1321590659</v>
      </c>
    </row>
    <row r="34" spans="1:17" ht="21" x14ac:dyDescent="0.55000000000000004">
      <c r="A34" s="3" t="s">
        <v>50</v>
      </c>
      <c r="C34" s="13">
        <v>1100000</v>
      </c>
      <c r="D34" s="13"/>
      <c r="E34" s="13">
        <v>15570799200</v>
      </c>
      <c r="F34" s="13"/>
      <c r="G34" s="13">
        <v>18632473200</v>
      </c>
      <c r="H34" s="13"/>
      <c r="I34" s="13">
        <v>-3061674000</v>
      </c>
      <c r="J34" s="13"/>
      <c r="K34" s="13">
        <v>1100000</v>
      </c>
      <c r="L34" s="13"/>
      <c r="M34" s="13">
        <v>15570799200</v>
      </c>
      <c r="N34" s="13"/>
      <c r="O34" s="13">
        <v>17848465868</v>
      </c>
      <c r="P34" s="13"/>
      <c r="Q34" s="13">
        <v>-2277666668</v>
      </c>
    </row>
    <row r="35" spans="1:17" ht="21" x14ac:dyDescent="0.55000000000000004">
      <c r="A35" s="3" t="s">
        <v>51</v>
      </c>
      <c r="C35" s="13">
        <v>1756700</v>
      </c>
      <c r="D35" s="13"/>
      <c r="E35" s="13">
        <v>44930951648</v>
      </c>
      <c r="F35" s="13"/>
      <c r="G35" s="13">
        <v>48964783685</v>
      </c>
      <c r="H35" s="13"/>
      <c r="I35" s="13">
        <v>-4033832036</v>
      </c>
      <c r="J35" s="13"/>
      <c r="K35" s="13">
        <v>1756700</v>
      </c>
      <c r="L35" s="13"/>
      <c r="M35" s="13">
        <v>44930951648</v>
      </c>
      <c r="N35" s="13"/>
      <c r="O35" s="13">
        <v>42102030479</v>
      </c>
      <c r="P35" s="13"/>
      <c r="Q35" s="13">
        <v>2828921169</v>
      </c>
    </row>
    <row r="36" spans="1:17" ht="21" x14ac:dyDescent="0.55000000000000004">
      <c r="A36" s="3" t="s">
        <v>55</v>
      </c>
      <c r="C36" s="13">
        <v>5790572</v>
      </c>
      <c r="D36" s="13"/>
      <c r="E36" s="13">
        <v>23053252976</v>
      </c>
      <c r="F36" s="13"/>
      <c r="G36" s="13">
        <v>25206041145</v>
      </c>
      <c r="H36" s="13"/>
      <c r="I36" s="13">
        <v>-2152788168</v>
      </c>
      <c r="J36" s="13"/>
      <c r="K36" s="13">
        <v>5790572</v>
      </c>
      <c r="L36" s="13"/>
      <c r="M36" s="13">
        <v>23053252976</v>
      </c>
      <c r="N36" s="13"/>
      <c r="O36" s="13">
        <v>39388644782</v>
      </c>
      <c r="P36" s="13"/>
      <c r="Q36" s="13">
        <v>-16335391805</v>
      </c>
    </row>
    <row r="37" spans="1:17" ht="21" x14ac:dyDescent="0.55000000000000004">
      <c r="A37" s="3" t="s">
        <v>46</v>
      </c>
      <c r="C37" s="13">
        <v>4100000</v>
      </c>
      <c r="D37" s="13"/>
      <c r="E37" s="13">
        <v>9280152585</v>
      </c>
      <c r="F37" s="13"/>
      <c r="G37" s="13">
        <v>7268791820</v>
      </c>
      <c r="H37" s="13"/>
      <c r="I37" s="13">
        <v>2011360765</v>
      </c>
      <c r="J37" s="13"/>
      <c r="K37" s="13">
        <v>4100000</v>
      </c>
      <c r="L37" s="13"/>
      <c r="M37" s="13">
        <v>9280152585</v>
      </c>
      <c r="N37" s="13"/>
      <c r="O37" s="13">
        <v>9565444940</v>
      </c>
      <c r="P37" s="13"/>
      <c r="Q37" s="13">
        <v>-285292355</v>
      </c>
    </row>
    <row r="38" spans="1:17" ht="21" x14ac:dyDescent="0.55000000000000004">
      <c r="A38" s="3" t="s">
        <v>27</v>
      </c>
      <c r="C38" s="13">
        <v>797896</v>
      </c>
      <c r="D38" s="13"/>
      <c r="E38" s="13">
        <v>29663754603</v>
      </c>
      <c r="F38" s="13"/>
      <c r="G38" s="13">
        <v>29465467473</v>
      </c>
      <c r="H38" s="13"/>
      <c r="I38" s="13">
        <v>198287130</v>
      </c>
      <c r="J38" s="13"/>
      <c r="K38" s="13">
        <v>797896</v>
      </c>
      <c r="L38" s="13"/>
      <c r="M38" s="13">
        <v>29663754603</v>
      </c>
      <c r="N38" s="13"/>
      <c r="O38" s="13">
        <v>21975766010</v>
      </c>
      <c r="P38" s="13"/>
      <c r="Q38" s="13">
        <v>7687988593</v>
      </c>
    </row>
    <row r="39" spans="1:17" ht="21" x14ac:dyDescent="0.55000000000000004">
      <c r="A39" s="3" t="s">
        <v>23</v>
      </c>
      <c r="C39" s="13">
        <v>3574650</v>
      </c>
      <c r="D39" s="13"/>
      <c r="E39" s="13">
        <v>17315624796</v>
      </c>
      <c r="F39" s="13"/>
      <c r="G39" s="13">
        <v>19081655070</v>
      </c>
      <c r="H39" s="13"/>
      <c r="I39" s="13">
        <v>-1766030273</v>
      </c>
      <c r="J39" s="13"/>
      <c r="K39" s="13">
        <v>3574650</v>
      </c>
      <c r="L39" s="13"/>
      <c r="M39" s="13">
        <v>17315624796</v>
      </c>
      <c r="N39" s="13"/>
      <c r="O39" s="13">
        <v>18644299984</v>
      </c>
      <c r="P39" s="13"/>
      <c r="Q39" s="13">
        <v>-1328675187</v>
      </c>
    </row>
    <row r="40" spans="1:17" ht="21" x14ac:dyDescent="0.55000000000000004">
      <c r="A40" s="3" t="s">
        <v>56</v>
      </c>
      <c r="C40" s="13">
        <v>981595</v>
      </c>
      <c r="D40" s="13"/>
      <c r="E40" s="13">
        <v>9817066122</v>
      </c>
      <c r="F40" s="13"/>
      <c r="G40" s="13">
        <v>10514845640</v>
      </c>
      <c r="H40" s="13"/>
      <c r="I40" s="13">
        <v>-697779517</v>
      </c>
      <c r="J40" s="13"/>
      <c r="K40" s="13">
        <v>981595</v>
      </c>
      <c r="L40" s="13"/>
      <c r="M40" s="13">
        <v>9817066122</v>
      </c>
      <c r="N40" s="13"/>
      <c r="O40" s="13">
        <v>10514845640</v>
      </c>
      <c r="P40" s="13"/>
      <c r="Q40" s="13">
        <v>-697779517</v>
      </c>
    </row>
    <row r="41" spans="1:17" ht="21" x14ac:dyDescent="0.55000000000000004">
      <c r="A41" s="3" t="s">
        <v>25</v>
      </c>
      <c r="C41" s="13">
        <v>1006920</v>
      </c>
      <c r="D41" s="13"/>
      <c r="E41" s="13">
        <v>6856362458</v>
      </c>
      <c r="F41" s="13"/>
      <c r="G41" s="13">
        <v>6245795874</v>
      </c>
      <c r="H41" s="13"/>
      <c r="I41" s="13">
        <v>610566584</v>
      </c>
      <c r="J41" s="13"/>
      <c r="K41" s="13">
        <v>1006920</v>
      </c>
      <c r="L41" s="13"/>
      <c r="M41" s="13">
        <v>6856362458</v>
      </c>
      <c r="N41" s="13"/>
      <c r="O41" s="13">
        <v>5705294308</v>
      </c>
      <c r="P41" s="13"/>
      <c r="Q41" s="13">
        <v>1151068150</v>
      </c>
    </row>
    <row r="42" spans="1:17" ht="21" x14ac:dyDescent="0.55000000000000004">
      <c r="A42" s="3" t="s">
        <v>26</v>
      </c>
      <c r="C42" s="13">
        <v>2500000</v>
      </c>
      <c r="D42" s="13"/>
      <c r="E42" s="13">
        <v>12271547250</v>
      </c>
      <c r="F42" s="13"/>
      <c r="G42" s="13">
        <v>12005638875</v>
      </c>
      <c r="H42" s="13"/>
      <c r="I42" s="13">
        <v>265908375</v>
      </c>
      <c r="J42" s="13"/>
      <c r="K42" s="13">
        <v>2500000</v>
      </c>
      <c r="L42" s="13"/>
      <c r="M42" s="13">
        <v>12271547250</v>
      </c>
      <c r="N42" s="13"/>
      <c r="O42" s="13">
        <v>11820300562</v>
      </c>
      <c r="P42" s="13"/>
      <c r="Q42" s="13">
        <v>451246688</v>
      </c>
    </row>
    <row r="43" spans="1:17" ht="21" x14ac:dyDescent="0.55000000000000004">
      <c r="A43" s="3" t="s">
        <v>34</v>
      </c>
      <c r="C43" s="13">
        <v>7000000</v>
      </c>
      <c r="D43" s="13"/>
      <c r="E43" s="13">
        <v>62764317000</v>
      </c>
      <c r="F43" s="13"/>
      <c r="G43" s="13">
        <v>69653083500</v>
      </c>
      <c r="H43" s="13"/>
      <c r="I43" s="13">
        <v>-6888766500</v>
      </c>
      <c r="J43" s="13"/>
      <c r="K43" s="13">
        <v>7000000</v>
      </c>
      <c r="L43" s="13"/>
      <c r="M43" s="13">
        <v>62764317000</v>
      </c>
      <c r="N43" s="13"/>
      <c r="O43" s="13">
        <v>75389896730</v>
      </c>
      <c r="P43" s="13"/>
      <c r="Q43" s="13">
        <v>-12625579730</v>
      </c>
    </row>
    <row r="44" spans="1:17" ht="21" x14ac:dyDescent="0.55000000000000004">
      <c r="A44" s="3" t="s">
        <v>43</v>
      </c>
      <c r="C44" s="13">
        <v>2200000</v>
      </c>
      <c r="D44" s="13"/>
      <c r="E44" s="13">
        <v>58171806000</v>
      </c>
      <c r="F44" s="13"/>
      <c r="G44" s="13">
        <v>69762429000</v>
      </c>
      <c r="H44" s="13"/>
      <c r="I44" s="13">
        <v>-11590623000</v>
      </c>
      <c r="J44" s="13"/>
      <c r="K44" s="13">
        <v>2200000</v>
      </c>
      <c r="L44" s="13"/>
      <c r="M44" s="13">
        <v>58171806000</v>
      </c>
      <c r="N44" s="13"/>
      <c r="O44" s="13">
        <v>76143833064</v>
      </c>
      <c r="P44" s="13"/>
      <c r="Q44" s="13">
        <v>-17972027064</v>
      </c>
    </row>
    <row r="45" spans="1:17" ht="21" x14ac:dyDescent="0.55000000000000004">
      <c r="A45" s="3" t="s">
        <v>15</v>
      </c>
      <c r="C45" s="13">
        <v>2500000</v>
      </c>
      <c r="D45" s="13"/>
      <c r="E45" s="13">
        <v>41377331250</v>
      </c>
      <c r="F45" s="13"/>
      <c r="G45" s="13">
        <v>46770052500</v>
      </c>
      <c r="H45" s="13"/>
      <c r="I45" s="13">
        <v>-5392721250</v>
      </c>
      <c r="J45" s="13"/>
      <c r="K45" s="13">
        <v>2500000</v>
      </c>
      <c r="L45" s="13"/>
      <c r="M45" s="13">
        <v>41377331250</v>
      </c>
      <c r="N45" s="13"/>
      <c r="O45" s="13">
        <v>50044899998</v>
      </c>
      <c r="P45" s="13"/>
      <c r="Q45" s="13">
        <f>-8667568748-124</f>
        <v>-8667568872</v>
      </c>
    </row>
    <row r="46" spans="1:17" ht="21" x14ac:dyDescent="0.55000000000000004">
      <c r="A46" s="3" t="s">
        <v>18</v>
      </c>
      <c r="C46" s="13">
        <v>38137</v>
      </c>
      <c r="D46" s="13"/>
      <c r="E46" s="13">
        <v>26537059</v>
      </c>
      <c r="F46" s="13"/>
      <c r="G46" s="13">
        <v>26537059</v>
      </c>
      <c r="H46" s="13"/>
      <c r="I46" s="13">
        <v>0</v>
      </c>
      <c r="J46" s="13"/>
      <c r="K46" s="13">
        <v>38137</v>
      </c>
      <c r="L46" s="13"/>
      <c r="M46" s="13">
        <v>26537059</v>
      </c>
      <c r="N46" s="13"/>
      <c r="O46" s="13">
        <v>26537059</v>
      </c>
      <c r="P46" s="13"/>
      <c r="Q46" s="13">
        <v>0</v>
      </c>
    </row>
    <row r="47" spans="1:17" ht="21" x14ac:dyDescent="0.55000000000000004">
      <c r="A47" s="3" t="s">
        <v>19</v>
      </c>
      <c r="C47" s="13">
        <v>108053</v>
      </c>
      <c r="D47" s="13"/>
      <c r="E47" s="13">
        <v>53705042</v>
      </c>
      <c r="F47" s="13"/>
      <c r="G47" s="13">
        <v>53705042</v>
      </c>
      <c r="H47" s="13"/>
      <c r="I47" s="13">
        <v>0</v>
      </c>
      <c r="J47" s="13"/>
      <c r="K47" s="13">
        <v>108053</v>
      </c>
      <c r="L47" s="13"/>
      <c r="M47" s="13">
        <v>53705042</v>
      </c>
      <c r="N47" s="13"/>
      <c r="O47" s="13">
        <v>53705042</v>
      </c>
      <c r="P47" s="13"/>
      <c r="Q47" s="13">
        <v>0</v>
      </c>
    </row>
    <row r="48" spans="1:17" ht="21" x14ac:dyDescent="0.55000000000000004">
      <c r="A48" s="3" t="s">
        <v>24</v>
      </c>
      <c r="C48" s="13">
        <v>1400000</v>
      </c>
      <c r="D48" s="13"/>
      <c r="E48" s="13">
        <f>13067781300+11</f>
        <v>13067781311</v>
      </c>
      <c r="F48" s="13"/>
      <c r="G48" s="13">
        <v>13067781300</v>
      </c>
      <c r="H48" s="13"/>
      <c r="I48" s="13">
        <v>0</v>
      </c>
      <c r="J48" s="13"/>
      <c r="K48" s="13">
        <v>1400000</v>
      </c>
      <c r="L48" s="13"/>
      <c r="M48" s="13">
        <f>13067781300+11</f>
        <v>13067781311</v>
      </c>
      <c r="N48" s="13"/>
      <c r="O48" s="13">
        <v>13157936568</v>
      </c>
      <c r="P48" s="13"/>
      <c r="Q48" s="13">
        <v>-90155268</v>
      </c>
    </row>
    <row r="49" spans="3:17" ht="19.5" thickBot="1" x14ac:dyDescent="0.5">
      <c r="C49" s="6">
        <f>SUM(C8:C48)</f>
        <v>235783998</v>
      </c>
      <c r="E49" s="6">
        <f>SUM(E8:E48)</f>
        <v>1636690003107</v>
      </c>
      <c r="G49" s="6">
        <f>SUM(G8:G48)</f>
        <v>1710404791674</v>
      </c>
      <c r="I49" s="14">
        <f>SUM(I8:I48)</f>
        <v>-73714788566</v>
      </c>
      <c r="K49" s="6">
        <f>SUM(K8:K48)</f>
        <v>235783998</v>
      </c>
      <c r="M49" s="14">
        <f>SUM(M8:M48)</f>
        <v>1636690003107</v>
      </c>
      <c r="O49" s="6">
        <f>SUM(O8:O48)</f>
        <v>1673524108477</v>
      </c>
      <c r="Q49" s="14">
        <f>SUM(Q8:Q48)</f>
        <v>-36834105494</v>
      </c>
    </row>
    <row r="50" spans="3:17" ht="19.5" thickTop="1" x14ac:dyDescent="0.45">
      <c r="M50" s="15"/>
      <c r="Q50" s="13"/>
    </row>
    <row r="51" spans="3:17" x14ac:dyDescent="0.45">
      <c r="Q51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5"/>
  <sheetViews>
    <sheetView rightToLeft="1" view="pageBreakPreview" zoomScaleNormal="85" zoomScaleSheetLayoutView="100" workbookViewId="0">
      <selection activeCell="W17" sqref="W17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7" style="1" bestFit="1" customWidth="1"/>
    <col min="6" max="6" width="1" style="1" customWidth="1"/>
    <col min="7" max="7" width="17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x14ac:dyDescent="0.45">
      <c r="A1" s="22"/>
      <c r="B1" s="22"/>
      <c r="C1" s="22"/>
    </row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86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17" t="s">
        <v>3</v>
      </c>
      <c r="C6" s="18" t="s">
        <v>88</v>
      </c>
      <c r="D6" s="18" t="s">
        <v>88</v>
      </c>
      <c r="E6" s="18" t="s">
        <v>88</v>
      </c>
      <c r="F6" s="18" t="s">
        <v>88</v>
      </c>
      <c r="G6" s="18" t="s">
        <v>88</v>
      </c>
      <c r="H6" s="18" t="s">
        <v>88</v>
      </c>
      <c r="I6" s="18" t="s">
        <v>88</v>
      </c>
      <c r="K6" s="18" t="s">
        <v>89</v>
      </c>
      <c r="L6" s="18" t="s">
        <v>89</v>
      </c>
      <c r="M6" s="18" t="s">
        <v>89</v>
      </c>
      <c r="N6" s="18" t="s">
        <v>89</v>
      </c>
      <c r="O6" s="18" t="s">
        <v>89</v>
      </c>
      <c r="P6" s="18" t="s">
        <v>89</v>
      </c>
      <c r="Q6" s="18" t="s">
        <v>89</v>
      </c>
    </row>
    <row r="7" spans="1:17" ht="30" x14ac:dyDescent="0.45">
      <c r="A7" s="18" t="s">
        <v>3</v>
      </c>
      <c r="C7" s="18" t="s">
        <v>7</v>
      </c>
      <c r="E7" s="18" t="s">
        <v>136</v>
      </c>
      <c r="G7" s="18" t="s">
        <v>137</v>
      </c>
      <c r="I7" s="18" t="s">
        <v>139</v>
      </c>
      <c r="K7" s="18" t="s">
        <v>7</v>
      </c>
      <c r="M7" s="18" t="s">
        <v>136</v>
      </c>
      <c r="O7" s="18" t="s">
        <v>137</v>
      </c>
      <c r="Q7" s="18" t="s">
        <v>139</v>
      </c>
    </row>
    <row r="8" spans="1:17" ht="21" x14ac:dyDescent="0.55000000000000004">
      <c r="A8" s="3" t="s">
        <v>40</v>
      </c>
      <c r="C8" s="13">
        <v>4000000</v>
      </c>
      <c r="D8" s="13"/>
      <c r="E8" s="13">
        <v>50179713788</v>
      </c>
      <c r="F8" s="13"/>
      <c r="G8" s="13">
        <v>35971355842</v>
      </c>
      <c r="H8" s="13"/>
      <c r="I8" s="13">
        <v>14208357946</v>
      </c>
      <c r="J8" s="13"/>
      <c r="K8" s="13">
        <v>7500000</v>
      </c>
      <c r="L8" s="13"/>
      <c r="M8" s="13">
        <v>86581878055</v>
      </c>
      <c r="N8" s="13"/>
      <c r="O8" s="13">
        <v>67446292500</v>
      </c>
      <c r="P8" s="13"/>
      <c r="Q8" s="13">
        <v>19135585555</v>
      </c>
    </row>
    <row r="9" spans="1:17" ht="21" x14ac:dyDescent="0.55000000000000004">
      <c r="A9" s="3" t="s">
        <v>45</v>
      </c>
      <c r="C9" s="13">
        <v>8000000</v>
      </c>
      <c r="D9" s="13"/>
      <c r="E9" s="13">
        <v>43340580544</v>
      </c>
      <c r="F9" s="13"/>
      <c r="G9" s="13">
        <v>47926237674</v>
      </c>
      <c r="H9" s="13"/>
      <c r="I9" s="13">
        <v>-4585657130</v>
      </c>
      <c r="J9" s="13"/>
      <c r="K9" s="13">
        <v>9200001</v>
      </c>
      <c r="L9" s="13"/>
      <c r="M9" s="13">
        <v>57522559764</v>
      </c>
      <c r="N9" s="13"/>
      <c r="O9" s="13">
        <v>60208284108</v>
      </c>
      <c r="P9" s="13"/>
      <c r="Q9" s="13">
        <v>-2685724344</v>
      </c>
    </row>
    <row r="10" spans="1:17" ht="21" x14ac:dyDescent="0.55000000000000004">
      <c r="A10" s="3" t="s">
        <v>52</v>
      </c>
      <c r="C10" s="13">
        <v>427017</v>
      </c>
      <c r="D10" s="13"/>
      <c r="E10" s="13">
        <v>2823682545</v>
      </c>
      <c r="F10" s="13"/>
      <c r="G10" s="13">
        <v>2928886073</v>
      </c>
      <c r="H10" s="13"/>
      <c r="I10" s="13">
        <v>-105203528</v>
      </c>
      <c r="J10" s="13"/>
      <c r="K10" s="13">
        <v>2209133</v>
      </c>
      <c r="L10" s="13"/>
      <c r="M10" s="13">
        <v>15481761553</v>
      </c>
      <c r="N10" s="13"/>
      <c r="O10" s="13">
        <v>15152321813</v>
      </c>
      <c r="P10" s="13"/>
      <c r="Q10" s="13">
        <v>329439740</v>
      </c>
    </row>
    <row r="11" spans="1:17" ht="21" x14ac:dyDescent="0.55000000000000004">
      <c r="A11" s="3" t="s">
        <v>20</v>
      </c>
      <c r="C11" s="13">
        <v>3251354</v>
      </c>
      <c r="D11" s="13"/>
      <c r="E11" s="13">
        <v>5916964989</v>
      </c>
      <c r="F11" s="13"/>
      <c r="G11" s="13">
        <v>5708700929</v>
      </c>
      <c r="H11" s="13"/>
      <c r="I11" s="13">
        <v>208264060</v>
      </c>
      <c r="J11" s="13"/>
      <c r="K11" s="13">
        <v>3584369</v>
      </c>
      <c r="L11" s="13"/>
      <c r="M11" s="13">
        <v>6704357954</v>
      </c>
      <c r="N11" s="13"/>
      <c r="O11" s="13">
        <v>6293405961</v>
      </c>
      <c r="P11" s="13"/>
      <c r="Q11" s="13">
        <v>410951993</v>
      </c>
    </row>
    <row r="12" spans="1:17" ht="21" x14ac:dyDescent="0.55000000000000004">
      <c r="A12" s="3" t="s">
        <v>46</v>
      </c>
      <c r="C12" s="13">
        <v>3500000</v>
      </c>
      <c r="D12" s="13"/>
      <c r="E12" s="13">
        <v>7276370628</v>
      </c>
      <c r="F12" s="13"/>
      <c r="G12" s="13">
        <v>8165623720</v>
      </c>
      <c r="H12" s="13"/>
      <c r="I12" s="13">
        <v>-889253092</v>
      </c>
      <c r="J12" s="13"/>
      <c r="K12" s="13">
        <v>3500000</v>
      </c>
      <c r="L12" s="13"/>
      <c r="M12" s="13">
        <v>7276370628</v>
      </c>
      <c r="N12" s="13"/>
      <c r="O12" s="13">
        <v>8165623720</v>
      </c>
      <c r="P12" s="13"/>
      <c r="Q12" s="13">
        <v>-889253092</v>
      </c>
    </row>
    <row r="13" spans="1:17" ht="21" x14ac:dyDescent="0.55000000000000004">
      <c r="A13" s="3" t="s">
        <v>140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100100</v>
      </c>
      <c r="L13" s="13"/>
      <c r="M13" s="13">
        <v>5079699878</v>
      </c>
      <c r="N13" s="13"/>
      <c r="O13" s="13">
        <v>5071811173</v>
      </c>
      <c r="P13" s="13"/>
      <c r="Q13" s="13">
        <v>7888705</v>
      </c>
    </row>
    <row r="14" spans="1:17" ht="21" x14ac:dyDescent="0.55000000000000004">
      <c r="A14" s="3" t="s">
        <v>27</v>
      </c>
      <c r="C14" s="13">
        <v>0</v>
      </c>
      <c r="D14" s="13"/>
      <c r="E14" s="13">
        <v>0</v>
      </c>
      <c r="F14" s="13"/>
      <c r="G14" s="13">
        <v>0</v>
      </c>
      <c r="H14" s="13"/>
      <c r="I14" s="13">
        <v>0</v>
      </c>
      <c r="J14" s="13"/>
      <c r="K14" s="13">
        <v>12104</v>
      </c>
      <c r="L14" s="13"/>
      <c r="M14" s="13">
        <v>505343212</v>
      </c>
      <c r="N14" s="13"/>
      <c r="O14" s="13">
        <v>333370103</v>
      </c>
      <c r="P14" s="13"/>
      <c r="Q14" s="13">
        <v>171973109</v>
      </c>
    </row>
    <row r="15" spans="1:17" ht="21" x14ac:dyDescent="0.55000000000000004">
      <c r="A15" s="3" t="s">
        <v>141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1394767</v>
      </c>
      <c r="L15" s="13"/>
      <c r="M15" s="13">
        <v>5236690201</v>
      </c>
      <c r="N15" s="13"/>
      <c r="O15" s="13">
        <v>6886595532</v>
      </c>
      <c r="P15" s="13"/>
      <c r="Q15" s="13">
        <v>-1649905331</v>
      </c>
    </row>
    <row r="16" spans="1:17" ht="21" x14ac:dyDescent="0.55000000000000004">
      <c r="A16" s="3" t="s">
        <v>142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v>0</v>
      </c>
      <c r="J16" s="13"/>
      <c r="K16" s="13">
        <v>2895286</v>
      </c>
      <c r="L16" s="13"/>
      <c r="M16" s="13">
        <v>21210865236</v>
      </c>
      <c r="N16" s="13"/>
      <c r="O16" s="13">
        <v>8792470392</v>
      </c>
      <c r="P16" s="13"/>
      <c r="Q16" s="13">
        <v>12418394844</v>
      </c>
    </row>
    <row r="17" spans="1:17" ht="21" x14ac:dyDescent="0.55000000000000004">
      <c r="A17" s="3" t="s">
        <v>143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v>0</v>
      </c>
      <c r="J17" s="13"/>
      <c r="K17" s="13">
        <v>1000000</v>
      </c>
      <c r="L17" s="13"/>
      <c r="M17" s="13">
        <v>41582424592</v>
      </c>
      <c r="N17" s="13"/>
      <c r="O17" s="13">
        <v>49245237000</v>
      </c>
      <c r="P17" s="13"/>
      <c r="Q17" s="13">
        <v>-7662812408</v>
      </c>
    </row>
    <row r="18" spans="1:17" ht="21" x14ac:dyDescent="0.55000000000000004">
      <c r="A18" s="3" t="s">
        <v>41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800000</v>
      </c>
      <c r="L18" s="13"/>
      <c r="M18" s="13">
        <v>8017866165</v>
      </c>
      <c r="N18" s="13"/>
      <c r="O18" s="13">
        <v>7287122311</v>
      </c>
      <c r="P18" s="13"/>
      <c r="Q18" s="13">
        <v>730743854</v>
      </c>
    </row>
    <row r="19" spans="1:17" ht="21" x14ac:dyDescent="0.55000000000000004">
      <c r="A19" s="3" t="s">
        <v>32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v>0</v>
      </c>
      <c r="J19" s="13"/>
      <c r="K19" s="13">
        <v>206652</v>
      </c>
      <c r="L19" s="13"/>
      <c r="M19" s="13">
        <v>4774903899</v>
      </c>
      <c r="N19" s="13"/>
      <c r="O19" s="13">
        <v>4106394186</v>
      </c>
      <c r="P19" s="13"/>
      <c r="Q19" s="13">
        <v>668509713</v>
      </c>
    </row>
    <row r="20" spans="1:17" ht="21" x14ac:dyDescent="0.55000000000000004">
      <c r="A20" s="3" t="s">
        <v>144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6460</v>
      </c>
      <c r="L20" s="13"/>
      <c r="M20" s="13">
        <v>126116903</v>
      </c>
      <c r="N20" s="13"/>
      <c r="O20" s="13">
        <v>138320467</v>
      </c>
      <c r="P20" s="13"/>
      <c r="Q20" s="13">
        <v>-12203564</v>
      </c>
    </row>
    <row r="21" spans="1:17" ht="21" x14ac:dyDescent="0.55000000000000004">
      <c r="A21" s="3" t="s">
        <v>145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551724</v>
      </c>
      <c r="L21" s="13"/>
      <c r="M21" s="13">
        <v>8214618636</v>
      </c>
      <c r="N21" s="13"/>
      <c r="O21" s="13">
        <v>8214618636</v>
      </c>
      <c r="P21" s="13"/>
      <c r="Q21" s="13">
        <v>0</v>
      </c>
    </row>
    <row r="22" spans="1:17" ht="21" x14ac:dyDescent="0.55000000000000004">
      <c r="A22" s="3" t="s">
        <v>146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1</v>
      </c>
      <c r="L22" s="13"/>
      <c r="M22" s="13">
        <v>1</v>
      </c>
      <c r="N22" s="13"/>
      <c r="O22" s="13">
        <v>7972</v>
      </c>
      <c r="P22" s="13"/>
      <c r="Q22" s="13">
        <v>-7971</v>
      </c>
    </row>
    <row r="23" spans="1:17" ht="21" x14ac:dyDescent="0.55000000000000004">
      <c r="A23" s="3" t="s">
        <v>50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3070680</v>
      </c>
      <c r="L23" s="13"/>
      <c r="M23" s="13">
        <v>53806413807</v>
      </c>
      <c r="N23" s="13"/>
      <c r="O23" s="13">
        <v>49824479614</v>
      </c>
      <c r="P23" s="13"/>
      <c r="Q23" s="13">
        <v>3981934193</v>
      </c>
    </row>
    <row r="24" spans="1:17" ht="21" x14ac:dyDescent="0.55000000000000004">
      <c r="A24" s="3" t="s">
        <v>147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J24" s="13"/>
      <c r="K24" s="13">
        <v>4560000</v>
      </c>
      <c r="L24" s="13"/>
      <c r="M24" s="13">
        <v>36367630181</v>
      </c>
      <c r="N24" s="13"/>
      <c r="O24" s="13">
        <v>24255615240</v>
      </c>
      <c r="P24" s="13"/>
      <c r="Q24" s="13">
        <v>12112014941</v>
      </c>
    </row>
    <row r="25" spans="1:17" ht="21" x14ac:dyDescent="0.55000000000000004">
      <c r="A25" s="3" t="s">
        <v>102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1000000</v>
      </c>
      <c r="L25" s="13"/>
      <c r="M25" s="13">
        <v>27950863020</v>
      </c>
      <c r="N25" s="13"/>
      <c r="O25" s="13">
        <v>25676311500</v>
      </c>
      <c r="P25" s="13"/>
      <c r="Q25" s="13">
        <v>2274551520</v>
      </c>
    </row>
    <row r="26" spans="1:17" ht="21" x14ac:dyDescent="0.55000000000000004">
      <c r="A26" s="3" t="s">
        <v>15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2500000</v>
      </c>
      <c r="L26" s="13"/>
      <c r="M26" s="13">
        <v>57356685619</v>
      </c>
      <c r="N26" s="13"/>
      <c r="O26" s="13">
        <v>50044900002</v>
      </c>
      <c r="P26" s="13"/>
      <c r="Q26" s="13">
        <v>7311785617</v>
      </c>
    </row>
    <row r="27" spans="1:17" ht="21" x14ac:dyDescent="0.55000000000000004">
      <c r="A27" s="3" t="s">
        <v>54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3500000</v>
      </c>
      <c r="L27" s="13"/>
      <c r="M27" s="13">
        <v>24899037987</v>
      </c>
      <c r="N27" s="13"/>
      <c r="O27" s="13">
        <v>22405887077</v>
      </c>
      <c r="P27" s="13"/>
      <c r="Q27" s="13">
        <v>2493150910</v>
      </c>
    </row>
    <row r="28" spans="1:17" ht="21" x14ac:dyDescent="0.55000000000000004">
      <c r="A28" s="3" t="s">
        <v>148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62000000</v>
      </c>
      <c r="L28" s="13"/>
      <c r="M28" s="13">
        <v>68679881759</v>
      </c>
      <c r="N28" s="13"/>
      <c r="O28" s="13">
        <v>62056296000</v>
      </c>
      <c r="P28" s="13"/>
      <c r="Q28" s="13">
        <v>6623585759</v>
      </c>
    </row>
    <row r="29" spans="1:17" ht="21" x14ac:dyDescent="0.55000000000000004">
      <c r="A29" s="3" t="s">
        <v>53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9500607</v>
      </c>
      <c r="L29" s="13"/>
      <c r="M29" s="13">
        <v>151422936590</v>
      </c>
      <c r="N29" s="13"/>
      <c r="O29" s="13">
        <v>131457949588</v>
      </c>
      <c r="P29" s="13"/>
      <c r="Q29" s="13">
        <v>19964987002</v>
      </c>
    </row>
    <row r="30" spans="1:17" ht="21" x14ac:dyDescent="0.55000000000000004">
      <c r="A30" s="3" t="s">
        <v>149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J30" s="13"/>
      <c r="K30" s="13">
        <v>62000000</v>
      </c>
      <c r="L30" s="13"/>
      <c r="M30" s="13">
        <v>62056296000</v>
      </c>
      <c r="N30" s="13"/>
      <c r="O30" s="13">
        <v>61631100000</v>
      </c>
      <c r="P30" s="13"/>
      <c r="Q30" s="13">
        <v>425196000</v>
      </c>
    </row>
    <row r="31" spans="1:17" ht="21" x14ac:dyDescent="0.55000000000000004">
      <c r="A31" s="3" t="s">
        <v>17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602409</v>
      </c>
      <c r="L31" s="13"/>
      <c r="M31" s="13">
        <v>2455336006</v>
      </c>
      <c r="N31" s="13"/>
      <c r="O31" s="13">
        <v>2240111339</v>
      </c>
      <c r="P31" s="13"/>
      <c r="Q31" s="13">
        <v>215224667</v>
      </c>
    </row>
    <row r="32" spans="1:17" ht="21" x14ac:dyDescent="0.55000000000000004">
      <c r="A32" s="3" t="s">
        <v>150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v>0</v>
      </c>
      <c r="J32" s="13"/>
      <c r="K32" s="13">
        <v>6000000</v>
      </c>
      <c r="L32" s="13"/>
      <c r="M32" s="13">
        <v>23839307204</v>
      </c>
      <c r="N32" s="13"/>
      <c r="O32" s="13">
        <v>17624506500</v>
      </c>
      <c r="P32" s="13"/>
      <c r="Q32" s="13">
        <v>6214800704</v>
      </c>
    </row>
    <row r="33" spans="1:17" ht="21" x14ac:dyDescent="0.55000000000000004">
      <c r="A33" s="3" t="s">
        <v>16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v>0</v>
      </c>
      <c r="J33" s="13"/>
      <c r="K33" s="13">
        <v>4100000</v>
      </c>
      <c r="L33" s="13"/>
      <c r="M33" s="13">
        <v>10698501001</v>
      </c>
      <c r="N33" s="13"/>
      <c r="O33" s="13">
        <v>9164050218</v>
      </c>
      <c r="P33" s="13"/>
      <c r="Q33" s="13">
        <v>1534450783</v>
      </c>
    </row>
    <row r="34" spans="1:17" ht="21" x14ac:dyDescent="0.55000000000000004">
      <c r="A34" s="3" t="s">
        <v>130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v>0</v>
      </c>
      <c r="J34" s="13"/>
      <c r="K34" s="13">
        <v>325402</v>
      </c>
      <c r="L34" s="13"/>
      <c r="M34" s="13">
        <v>7103166662</v>
      </c>
      <c r="N34" s="13"/>
      <c r="O34" s="13">
        <v>6045900353</v>
      </c>
      <c r="P34" s="13"/>
      <c r="Q34" s="13">
        <v>1057266309</v>
      </c>
    </row>
    <row r="35" spans="1:17" ht="21" x14ac:dyDescent="0.55000000000000004">
      <c r="A35" s="3" t="s">
        <v>22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v>0</v>
      </c>
      <c r="J35" s="13"/>
      <c r="K35" s="13">
        <v>3639777</v>
      </c>
      <c r="L35" s="13"/>
      <c r="M35" s="13">
        <v>80214247485</v>
      </c>
      <c r="N35" s="13"/>
      <c r="O35" s="13">
        <v>37591741284</v>
      </c>
      <c r="P35" s="13"/>
      <c r="Q35" s="13">
        <v>42622506201</v>
      </c>
    </row>
    <row r="36" spans="1:17" ht="21" x14ac:dyDescent="0.55000000000000004">
      <c r="A36" s="3" t="s">
        <v>151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0</v>
      </c>
      <c r="J36" s="13"/>
      <c r="K36" s="13">
        <v>1819888</v>
      </c>
      <c r="L36" s="13"/>
      <c r="M36" s="13">
        <v>28221638814</v>
      </c>
      <c r="N36" s="13"/>
      <c r="O36" s="13">
        <v>17856741056</v>
      </c>
      <c r="P36" s="13"/>
      <c r="Q36" s="13">
        <v>10364897758</v>
      </c>
    </row>
    <row r="37" spans="1:17" ht="21" x14ac:dyDescent="0.55000000000000004">
      <c r="A37" s="3" t="s">
        <v>21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v>0</v>
      </c>
      <c r="J37" s="13"/>
      <c r="K37" s="13">
        <v>2414189</v>
      </c>
      <c r="L37" s="13"/>
      <c r="M37" s="13">
        <v>21880659887</v>
      </c>
      <c r="N37" s="13"/>
      <c r="O37" s="13">
        <v>23255678186</v>
      </c>
      <c r="P37" s="13"/>
      <c r="Q37" s="13">
        <v>-1375018299</v>
      </c>
    </row>
    <row r="38" spans="1:17" ht="21" x14ac:dyDescent="0.55000000000000004">
      <c r="A38" s="3" t="s">
        <v>152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>
        <v>2500001</v>
      </c>
      <c r="L38" s="13"/>
      <c r="M38" s="13">
        <v>13853226738</v>
      </c>
      <c r="N38" s="13"/>
      <c r="O38" s="13">
        <v>15246247973</v>
      </c>
      <c r="P38" s="13"/>
      <c r="Q38" s="13">
        <v>-1393021235</v>
      </c>
    </row>
    <row r="39" spans="1:17" ht="21" x14ac:dyDescent="0.55000000000000004">
      <c r="A39" s="3" t="s">
        <v>153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J39" s="13"/>
      <c r="K39" s="13">
        <v>11450002</v>
      </c>
      <c r="L39" s="13"/>
      <c r="M39" s="13">
        <v>57082811327</v>
      </c>
      <c r="N39" s="13"/>
      <c r="O39" s="13">
        <v>73936656674</v>
      </c>
      <c r="P39" s="13"/>
      <c r="Q39" s="13">
        <v>-16853845347</v>
      </c>
    </row>
    <row r="40" spans="1:17" ht="21" x14ac:dyDescent="0.55000000000000004">
      <c r="A40" s="3" t="s">
        <v>154</v>
      </c>
      <c r="C40" s="13">
        <v>0</v>
      </c>
      <c r="D40" s="13"/>
      <c r="E40" s="13">
        <v>0</v>
      </c>
      <c r="F40" s="13"/>
      <c r="G40" s="13">
        <v>0</v>
      </c>
      <c r="H40" s="13"/>
      <c r="I40" s="13">
        <v>0</v>
      </c>
      <c r="J40" s="13"/>
      <c r="K40" s="13">
        <v>3600000</v>
      </c>
      <c r="L40" s="13"/>
      <c r="M40" s="13">
        <v>42005002045</v>
      </c>
      <c r="N40" s="13"/>
      <c r="O40" s="13">
        <v>35606871000</v>
      </c>
      <c r="P40" s="13"/>
      <c r="Q40" s="13">
        <v>6398131045</v>
      </c>
    </row>
    <row r="41" spans="1:17" ht="21" x14ac:dyDescent="0.55000000000000004">
      <c r="A41" s="3" t="s">
        <v>124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v>0</v>
      </c>
      <c r="J41" s="13"/>
      <c r="K41" s="13">
        <v>2000000</v>
      </c>
      <c r="L41" s="13"/>
      <c r="M41" s="13">
        <v>8979391422</v>
      </c>
      <c r="N41" s="13"/>
      <c r="O41" s="13">
        <v>10609836767</v>
      </c>
      <c r="P41" s="13"/>
      <c r="Q41" s="13">
        <v>-1630445345</v>
      </c>
    </row>
    <row r="42" spans="1:17" ht="21" x14ac:dyDescent="0.55000000000000004">
      <c r="A42" s="3" t="s">
        <v>37</v>
      </c>
      <c r="C42" s="13">
        <v>0</v>
      </c>
      <c r="D42" s="13"/>
      <c r="E42" s="13">
        <v>0</v>
      </c>
      <c r="F42" s="13"/>
      <c r="G42" s="13">
        <v>0</v>
      </c>
      <c r="H42" s="13"/>
      <c r="I42" s="13">
        <v>0</v>
      </c>
      <c r="J42" s="13"/>
      <c r="K42" s="13">
        <v>4000000</v>
      </c>
      <c r="L42" s="13"/>
      <c r="M42" s="13">
        <v>51801267000</v>
      </c>
      <c r="N42" s="13"/>
      <c r="O42" s="13">
        <v>46238324490</v>
      </c>
      <c r="P42" s="13"/>
      <c r="Q42" s="13">
        <v>5562942510</v>
      </c>
    </row>
    <row r="43" spans="1:17" ht="21" x14ac:dyDescent="0.55000000000000004">
      <c r="A43" s="3" t="s">
        <v>155</v>
      </c>
      <c r="C43" s="13">
        <v>0</v>
      </c>
      <c r="D43" s="13"/>
      <c r="E43" s="13">
        <v>0</v>
      </c>
      <c r="F43" s="13"/>
      <c r="G43" s="13">
        <v>0</v>
      </c>
      <c r="H43" s="13"/>
      <c r="I43" s="13">
        <v>0</v>
      </c>
      <c r="J43" s="13"/>
      <c r="K43" s="13">
        <v>3060000</v>
      </c>
      <c r="L43" s="13"/>
      <c r="M43" s="13">
        <v>26817840000</v>
      </c>
      <c r="N43" s="13"/>
      <c r="O43" s="13">
        <v>33398887140</v>
      </c>
      <c r="P43" s="13"/>
      <c r="Q43" s="13">
        <v>-6581047140</v>
      </c>
    </row>
    <row r="44" spans="1:17" ht="21" x14ac:dyDescent="0.55000000000000004">
      <c r="A44" s="3" t="s">
        <v>36</v>
      </c>
      <c r="C44" s="13">
        <v>0</v>
      </c>
      <c r="D44" s="13"/>
      <c r="E44" s="13">
        <v>0</v>
      </c>
      <c r="F44" s="13"/>
      <c r="G44" s="13">
        <v>0</v>
      </c>
      <c r="H44" s="13"/>
      <c r="I44" s="13">
        <v>0</v>
      </c>
      <c r="J44" s="13"/>
      <c r="K44" s="13">
        <v>13644968</v>
      </c>
      <c r="L44" s="13"/>
      <c r="M44" s="13">
        <v>125208946244</v>
      </c>
      <c r="N44" s="13"/>
      <c r="O44" s="13">
        <v>124844098263</v>
      </c>
      <c r="P44" s="13"/>
      <c r="Q44" s="13">
        <v>364847981</v>
      </c>
    </row>
    <row r="45" spans="1:17" ht="21" x14ac:dyDescent="0.55000000000000004">
      <c r="A45" s="3" t="s">
        <v>35</v>
      </c>
      <c r="C45" s="13">
        <v>0</v>
      </c>
      <c r="D45" s="13"/>
      <c r="E45" s="13">
        <v>0</v>
      </c>
      <c r="F45" s="13"/>
      <c r="G45" s="13">
        <v>0</v>
      </c>
      <c r="H45" s="13"/>
      <c r="I45" s="13">
        <v>0</v>
      </c>
      <c r="J45" s="13"/>
      <c r="K45" s="13">
        <v>900000</v>
      </c>
      <c r="L45" s="13"/>
      <c r="M45" s="13">
        <v>9223890115</v>
      </c>
      <c r="N45" s="13"/>
      <c r="O45" s="13">
        <v>7720535206</v>
      </c>
      <c r="P45" s="13"/>
      <c r="Q45" s="13">
        <v>1503354909</v>
      </c>
    </row>
    <row r="46" spans="1:17" ht="21" x14ac:dyDescent="0.55000000000000004">
      <c r="A46" s="3" t="s">
        <v>38</v>
      </c>
      <c r="C46" s="13">
        <v>0</v>
      </c>
      <c r="D46" s="13"/>
      <c r="E46" s="13">
        <v>0</v>
      </c>
      <c r="F46" s="13"/>
      <c r="G46" s="13">
        <v>0</v>
      </c>
      <c r="H46" s="13"/>
      <c r="I46" s="13">
        <v>0</v>
      </c>
      <c r="J46" s="13"/>
      <c r="K46" s="13">
        <v>3100000</v>
      </c>
      <c r="L46" s="13"/>
      <c r="M46" s="13">
        <v>43422184378</v>
      </c>
      <c r="N46" s="13"/>
      <c r="O46" s="13">
        <v>45009133226</v>
      </c>
      <c r="P46" s="13"/>
      <c r="Q46" s="13">
        <v>-1586948848</v>
      </c>
    </row>
    <row r="47" spans="1:17" ht="21" x14ac:dyDescent="0.55000000000000004">
      <c r="A47" s="3" t="s">
        <v>134</v>
      </c>
      <c r="C47" s="13">
        <v>0</v>
      </c>
      <c r="D47" s="13"/>
      <c r="E47" s="13">
        <v>0</v>
      </c>
      <c r="F47" s="13"/>
      <c r="G47" s="13">
        <v>0</v>
      </c>
      <c r="H47" s="13"/>
      <c r="I47" s="13">
        <v>0</v>
      </c>
      <c r="J47" s="13"/>
      <c r="K47" s="13">
        <v>25453</v>
      </c>
      <c r="L47" s="13"/>
      <c r="M47" s="13">
        <v>130402415</v>
      </c>
      <c r="N47" s="13"/>
      <c r="O47" s="13">
        <v>25453000</v>
      </c>
      <c r="P47" s="13"/>
      <c r="Q47" s="13">
        <v>104949415</v>
      </c>
    </row>
    <row r="48" spans="1:17" ht="21" x14ac:dyDescent="0.55000000000000004">
      <c r="A48" s="3" t="s">
        <v>156</v>
      </c>
      <c r="C48" s="13">
        <v>0</v>
      </c>
      <c r="D48" s="13"/>
      <c r="E48" s="13">
        <v>0</v>
      </c>
      <c r="F48" s="13"/>
      <c r="G48" s="13">
        <v>0</v>
      </c>
      <c r="H48" s="13"/>
      <c r="I48" s="13">
        <v>0</v>
      </c>
      <c r="J48" s="13"/>
      <c r="K48" s="13">
        <v>4727272</v>
      </c>
      <c r="L48" s="13"/>
      <c r="M48" s="13">
        <v>12281452656</v>
      </c>
      <c r="N48" s="13"/>
      <c r="O48" s="13">
        <v>5380520717</v>
      </c>
      <c r="P48" s="13"/>
      <c r="Q48" s="13">
        <v>6900931939</v>
      </c>
    </row>
    <row r="49" spans="1:17" ht="21" x14ac:dyDescent="0.55000000000000004">
      <c r="A49" s="3" t="s">
        <v>134</v>
      </c>
      <c r="C49" s="13">
        <v>0</v>
      </c>
      <c r="D49" s="13"/>
      <c r="E49" s="13">
        <v>0</v>
      </c>
      <c r="F49" s="13"/>
      <c r="G49" s="13">
        <v>0</v>
      </c>
      <c r="H49" s="13"/>
      <c r="I49" s="13">
        <v>0</v>
      </c>
      <c r="J49" s="13"/>
      <c r="K49" s="13">
        <v>25453</v>
      </c>
      <c r="L49" s="13"/>
      <c r="M49" s="13">
        <v>25453000</v>
      </c>
      <c r="N49" s="13"/>
      <c r="O49" s="13">
        <v>25301554</v>
      </c>
      <c r="P49" s="13"/>
      <c r="Q49" s="13">
        <v>151446</v>
      </c>
    </row>
    <row r="50" spans="1:17" ht="21" x14ac:dyDescent="0.55000000000000004">
      <c r="A50" s="3" t="s">
        <v>157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v>0</v>
      </c>
      <c r="J50" s="13"/>
      <c r="K50" s="13">
        <v>15127272</v>
      </c>
      <c r="L50" s="13"/>
      <c r="M50" s="13">
        <v>53131849704</v>
      </c>
      <c r="N50" s="13"/>
      <c r="O50" s="13">
        <v>41830550776</v>
      </c>
      <c r="P50" s="13"/>
      <c r="Q50" s="13">
        <v>11301298928</v>
      </c>
    </row>
    <row r="51" spans="1:17" ht="21" x14ac:dyDescent="0.55000000000000004">
      <c r="A51" s="3" t="s">
        <v>158</v>
      </c>
      <c r="C51" s="13">
        <v>0</v>
      </c>
      <c r="D51" s="13"/>
      <c r="E51" s="13">
        <v>0</v>
      </c>
      <c r="F51" s="13"/>
      <c r="G51" s="13">
        <v>0</v>
      </c>
      <c r="H51" s="13"/>
      <c r="I51" s="13">
        <v>0</v>
      </c>
      <c r="J51" s="13"/>
      <c r="K51" s="13">
        <v>1000000</v>
      </c>
      <c r="L51" s="13"/>
      <c r="M51" s="13">
        <v>25983574233</v>
      </c>
      <c r="N51" s="13"/>
      <c r="O51" s="13">
        <v>29492248981</v>
      </c>
      <c r="P51" s="13"/>
      <c r="Q51" s="13">
        <v>-3508674748</v>
      </c>
    </row>
    <row r="52" spans="1:17" ht="21" x14ac:dyDescent="0.55000000000000004">
      <c r="A52" s="3" t="s">
        <v>33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v>0</v>
      </c>
      <c r="J52" s="13"/>
      <c r="K52" s="13">
        <v>200000</v>
      </c>
      <c r="L52" s="13"/>
      <c r="M52" s="13">
        <v>3366330455</v>
      </c>
      <c r="N52" s="13"/>
      <c r="O52" s="13">
        <v>2848947298</v>
      </c>
      <c r="P52" s="13"/>
      <c r="Q52" s="13">
        <v>517383157</v>
      </c>
    </row>
    <row r="53" spans="1:17" ht="21" x14ac:dyDescent="0.55000000000000004">
      <c r="A53" s="3" t="s">
        <v>159</v>
      </c>
      <c r="C53" s="13">
        <v>0</v>
      </c>
      <c r="D53" s="13"/>
      <c r="E53" s="13">
        <v>0</v>
      </c>
      <c r="F53" s="13"/>
      <c r="G53" s="13">
        <v>0</v>
      </c>
      <c r="H53" s="13"/>
      <c r="I53" s="13">
        <v>0</v>
      </c>
      <c r="J53" s="13"/>
      <c r="K53" s="13">
        <v>876920</v>
      </c>
      <c r="L53" s="13"/>
      <c r="M53" s="13">
        <v>22476082219</v>
      </c>
      <c r="N53" s="13"/>
      <c r="O53" s="13">
        <v>22698949487</v>
      </c>
      <c r="P53" s="13"/>
      <c r="Q53" s="13">
        <v>-222867268</v>
      </c>
    </row>
    <row r="54" spans="1:17" ht="21" x14ac:dyDescent="0.55000000000000004">
      <c r="A54" s="3" t="s">
        <v>160</v>
      </c>
      <c r="C54" s="13">
        <v>0</v>
      </c>
      <c r="D54" s="13"/>
      <c r="E54" s="13">
        <v>0</v>
      </c>
      <c r="F54" s="13"/>
      <c r="G54" s="13">
        <v>0</v>
      </c>
      <c r="H54" s="13"/>
      <c r="I54" s="13">
        <v>0</v>
      </c>
      <c r="J54" s="13"/>
      <c r="K54" s="13">
        <v>387707</v>
      </c>
      <c r="L54" s="13"/>
      <c r="M54" s="13">
        <v>36930516158</v>
      </c>
      <c r="N54" s="13"/>
      <c r="O54" s="13">
        <v>34373838785</v>
      </c>
      <c r="P54" s="13"/>
      <c r="Q54" s="13">
        <v>2556677373</v>
      </c>
    </row>
    <row r="55" spans="1:17" ht="21" x14ac:dyDescent="0.55000000000000004">
      <c r="A55" s="3" t="s">
        <v>42</v>
      </c>
      <c r="C55" s="13">
        <v>0</v>
      </c>
      <c r="D55" s="13"/>
      <c r="E55" s="13">
        <v>0</v>
      </c>
      <c r="F55" s="13"/>
      <c r="G55" s="13">
        <v>0</v>
      </c>
      <c r="H55" s="13"/>
      <c r="I55" s="13">
        <v>0</v>
      </c>
      <c r="J55" s="13"/>
      <c r="K55" s="13">
        <v>1000000</v>
      </c>
      <c r="L55" s="13"/>
      <c r="M55" s="13">
        <v>7684130956</v>
      </c>
      <c r="N55" s="13"/>
      <c r="O55" s="13">
        <v>5886522765</v>
      </c>
      <c r="P55" s="13"/>
      <c r="Q55" s="13">
        <v>1797608191</v>
      </c>
    </row>
    <row r="56" spans="1:17" ht="21" x14ac:dyDescent="0.55000000000000004">
      <c r="A56" s="3" t="s">
        <v>128</v>
      </c>
      <c r="C56" s="13">
        <v>0</v>
      </c>
      <c r="D56" s="13"/>
      <c r="E56" s="13">
        <v>0</v>
      </c>
      <c r="F56" s="13"/>
      <c r="G56" s="13">
        <v>0</v>
      </c>
      <c r="H56" s="13"/>
      <c r="I56" s="13">
        <v>0</v>
      </c>
      <c r="J56" s="13"/>
      <c r="K56" s="13">
        <v>825000</v>
      </c>
      <c r="L56" s="13"/>
      <c r="M56" s="13">
        <v>63040290028</v>
      </c>
      <c r="N56" s="13"/>
      <c r="O56" s="13">
        <v>57530494642</v>
      </c>
      <c r="P56" s="13"/>
      <c r="Q56" s="13">
        <v>5509795386</v>
      </c>
    </row>
    <row r="57" spans="1:17" ht="21" x14ac:dyDescent="0.55000000000000004">
      <c r="A57" s="3" t="s">
        <v>161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v>0</v>
      </c>
      <c r="J57" s="13"/>
      <c r="K57" s="13">
        <v>876920</v>
      </c>
      <c r="L57" s="13"/>
      <c r="M57" s="13">
        <v>21822029487</v>
      </c>
      <c r="N57" s="13"/>
      <c r="O57" s="13">
        <v>17643255078</v>
      </c>
      <c r="P57" s="13"/>
      <c r="Q57" s="13">
        <v>4178774409</v>
      </c>
    </row>
    <row r="58" spans="1:17" ht="21" x14ac:dyDescent="0.55000000000000004">
      <c r="A58" s="3" t="s">
        <v>120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v>0</v>
      </c>
      <c r="J58" s="13"/>
      <c r="K58" s="13">
        <v>950000</v>
      </c>
      <c r="L58" s="13"/>
      <c r="M58" s="13">
        <v>102952783494</v>
      </c>
      <c r="N58" s="13"/>
      <c r="O58" s="13">
        <v>107044622167</v>
      </c>
      <c r="P58" s="13"/>
      <c r="Q58" s="13">
        <v>-4091838673</v>
      </c>
    </row>
    <row r="59" spans="1:17" ht="21" x14ac:dyDescent="0.55000000000000004">
      <c r="A59" s="3" t="s">
        <v>43</v>
      </c>
      <c r="C59" s="13">
        <v>0</v>
      </c>
      <c r="D59" s="13"/>
      <c r="E59" s="13">
        <v>0</v>
      </c>
      <c r="F59" s="13"/>
      <c r="G59" s="13">
        <v>0</v>
      </c>
      <c r="H59" s="13"/>
      <c r="I59" s="13">
        <v>0</v>
      </c>
      <c r="J59" s="13"/>
      <c r="K59" s="13">
        <v>303736</v>
      </c>
      <c r="L59" s="13"/>
      <c r="M59" s="13">
        <v>9649420723</v>
      </c>
      <c r="N59" s="13"/>
      <c r="O59" s="13">
        <v>8956415057</v>
      </c>
      <c r="P59" s="13"/>
      <c r="Q59" s="13">
        <v>693005666</v>
      </c>
    </row>
    <row r="60" spans="1:17" ht="21" x14ac:dyDescent="0.55000000000000004">
      <c r="A60" s="3" t="s">
        <v>49</v>
      </c>
      <c r="C60" s="13">
        <v>0</v>
      </c>
      <c r="D60" s="13"/>
      <c r="E60" s="13">
        <v>0</v>
      </c>
      <c r="F60" s="13"/>
      <c r="G60" s="13">
        <v>0</v>
      </c>
      <c r="H60" s="13"/>
      <c r="I60" s="13">
        <v>0</v>
      </c>
      <c r="J60" s="13"/>
      <c r="K60" s="13">
        <v>800000</v>
      </c>
      <c r="L60" s="13"/>
      <c r="M60" s="13">
        <v>24605188370</v>
      </c>
      <c r="N60" s="13"/>
      <c r="O60" s="13">
        <v>25471537212</v>
      </c>
      <c r="P60" s="13"/>
      <c r="Q60" s="13">
        <v>-866348842</v>
      </c>
    </row>
    <row r="61" spans="1:17" ht="19.5" thickBot="1" x14ac:dyDescent="0.5">
      <c r="C61" s="6">
        <f>SUM(C8:C60)</f>
        <v>19178371</v>
      </c>
      <c r="E61" s="6">
        <f>SUM(E8:E60)</f>
        <v>109537312494</v>
      </c>
      <c r="G61" s="6">
        <f>SUM(G8:G60)</f>
        <v>100700804238</v>
      </c>
      <c r="I61" s="6">
        <f>SUM(I8:I60)</f>
        <v>8836508256</v>
      </c>
      <c r="K61" s="6">
        <f>SUM(K8:K60)</f>
        <v>271374253</v>
      </c>
      <c r="M61" s="6">
        <f>SUM(M8:M60)</f>
        <v>1687742121866</v>
      </c>
      <c r="O61" s="6">
        <f>SUM(O8:O60)</f>
        <v>1540292392089</v>
      </c>
      <c r="Q61" s="6">
        <f>SUM(Q8:Q60)</f>
        <v>147449729777</v>
      </c>
    </row>
    <row r="62" spans="1:17" ht="19.5" thickTop="1" x14ac:dyDescent="0.45">
      <c r="C62" s="4"/>
      <c r="E62" s="4"/>
      <c r="Q62" s="4"/>
    </row>
    <row r="63" spans="1:17" x14ac:dyDescent="0.45">
      <c r="C63" s="4"/>
      <c r="E63" s="4"/>
      <c r="Q63" s="4"/>
    </row>
    <row r="64" spans="1:17" x14ac:dyDescent="0.45">
      <c r="E64" s="4"/>
      <c r="Q64" s="4"/>
    </row>
    <row r="65" spans="5:5" x14ac:dyDescent="0.45">
      <c r="E65" s="4"/>
    </row>
  </sheetData>
  <mergeCells count="15">
    <mergeCell ref="A1:C1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1"/>
  <sheetViews>
    <sheetView rightToLeft="1" view="pageBreakPreview" topLeftCell="A46" zoomScale="85" zoomScaleNormal="85" zoomScaleSheetLayoutView="85" workbookViewId="0">
      <selection activeCell="K8" sqref="K8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30" x14ac:dyDescent="0.45">
      <c r="A3" s="19" t="s">
        <v>86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30" x14ac:dyDescent="0.45">
      <c r="A6" s="17" t="s">
        <v>3</v>
      </c>
      <c r="C6" s="18" t="s">
        <v>88</v>
      </c>
      <c r="D6" s="18" t="s">
        <v>88</v>
      </c>
      <c r="E6" s="18" t="s">
        <v>88</v>
      </c>
      <c r="F6" s="18" t="s">
        <v>88</v>
      </c>
      <c r="G6" s="18" t="s">
        <v>88</v>
      </c>
      <c r="H6" s="18" t="s">
        <v>88</v>
      </c>
      <c r="I6" s="18" t="s">
        <v>88</v>
      </c>
      <c r="J6" s="18" t="s">
        <v>88</v>
      </c>
      <c r="K6" s="18" t="s">
        <v>88</v>
      </c>
      <c r="M6" s="18" t="s">
        <v>89</v>
      </c>
      <c r="N6" s="18" t="s">
        <v>89</v>
      </c>
      <c r="O6" s="18" t="s">
        <v>89</v>
      </c>
      <c r="P6" s="18" t="s">
        <v>89</v>
      </c>
      <c r="Q6" s="18" t="s">
        <v>89</v>
      </c>
      <c r="R6" s="18" t="s">
        <v>89</v>
      </c>
      <c r="S6" s="18" t="s">
        <v>89</v>
      </c>
      <c r="T6" s="18" t="s">
        <v>89</v>
      </c>
      <c r="U6" s="18" t="s">
        <v>89</v>
      </c>
    </row>
    <row r="7" spans="1:21" ht="30" x14ac:dyDescent="0.45">
      <c r="A7" s="18" t="s">
        <v>3</v>
      </c>
      <c r="C7" s="18" t="s">
        <v>162</v>
      </c>
      <c r="E7" s="18" t="s">
        <v>163</v>
      </c>
      <c r="G7" s="18" t="s">
        <v>164</v>
      </c>
      <c r="I7" s="18" t="s">
        <v>64</v>
      </c>
      <c r="K7" s="18" t="s">
        <v>165</v>
      </c>
      <c r="M7" s="18" t="s">
        <v>162</v>
      </c>
      <c r="O7" s="18" t="s">
        <v>163</v>
      </c>
      <c r="Q7" s="18" t="s">
        <v>164</v>
      </c>
      <c r="S7" s="18" t="s">
        <v>64</v>
      </c>
      <c r="U7" s="18" t="s">
        <v>165</v>
      </c>
    </row>
    <row r="8" spans="1:21" ht="21" x14ac:dyDescent="0.55000000000000004">
      <c r="A8" s="3" t="s">
        <v>40</v>
      </c>
      <c r="C8" s="13">
        <v>0</v>
      </c>
      <c r="D8" s="13"/>
      <c r="E8" s="13">
        <v>0</v>
      </c>
      <c r="F8" s="13"/>
      <c r="G8" s="13">
        <v>14208357946</v>
      </c>
      <c r="H8" s="13"/>
      <c r="I8" s="13">
        <v>14208357946</v>
      </c>
      <c r="K8" s="7">
        <v>-0.99219999999999997</v>
      </c>
      <c r="M8" s="13">
        <v>10000000000</v>
      </c>
      <c r="N8" s="13"/>
      <c r="O8" s="13">
        <v>0</v>
      </c>
      <c r="P8" s="13"/>
      <c r="Q8" s="13">
        <v>19135585555</v>
      </c>
      <c r="R8" s="13"/>
      <c r="S8" s="13">
        <v>29135585555</v>
      </c>
      <c r="U8" s="7">
        <v>9.1399999999999995E-2</v>
      </c>
    </row>
    <row r="9" spans="1:21" ht="21" x14ac:dyDescent="0.55000000000000004">
      <c r="A9" s="3" t="s">
        <v>45</v>
      </c>
      <c r="C9" s="13">
        <v>33018170019</v>
      </c>
      <c r="D9" s="13"/>
      <c r="E9" s="13">
        <v>-22522138103</v>
      </c>
      <c r="F9" s="13"/>
      <c r="G9" s="13">
        <v>-4585657130</v>
      </c>
      <c r="H9" s="13"/>
      <c r="I9" s="13">
        <v>5910374786</v>
      </c>
      <c r="K9" s="7">
        <v>-0.41270000000000001</v>
      </c>
      <c r="M9" s="13">
        <v>33018170019</v>
      </c>
      <c r="N9" s="13"/>
      <c r="O9" s="13">
        <v>-20717203523</v>
      </c>
      <c r="P9" s="13"/>
      <c r="Q9" s="13">
        <v>-2685724344</v>
      </c>
      <c r="R9" s="13"/>
      <c r="S9" s="13">
        <v>9615242152</v>
      </c>
      <c r="U9" s="7">
        <v>3.0200000000000001E-2</v>
      </c>
    </row>
    <row r="10" spans="1:21" ht="21" x14ac:dyDescent="0.55000000000000004">
      <c r="A10" s="3" t="s">
        <v>52</v>
      </c>
      <c r="C10" s="13">
        <v>0</v>
      </c>
      <c r="D10" s="13"/>
      <c r="E10" s="13">
        <v>360800091</v>
      </c>
      <c r="F10" s="13"/>
      <c r="G10" s="13">
        <v>-105203528</v>
      </c>
      <c r="H10" s="13"/>
      <c r="I10" s="13">
        <v>255596563</v>
      </c>
      <c r="K10" s="7">
        <v>-1.78E-2</v>
      </c>
      <c r="M10" s="13">
        <v>59517186</v>
      </c>
      <c r="N10" s="13"/>
      <c r="O10" s="13">
        <v>3885481</v>
      </c>
      <c r="P10" s="13"/>
      <c r="Q10" s="13">
        <v>329439740</v>
      </c>
      <c r="R10" s="13"/>
      <c r="S10" s="13">
        <v>392842407</v>
      </c>
      <c r="U10" s="7">
        <v>1.1999999999999999E-3</v>
      </c>
    </row>
    <row r="11" spans="1:21" ht="21" x14ac:dyDescent="0.55000000000000004">
      <c r="A11" s="3" t="s">
        <v>20</v>
      </c>
      <c r="C11" s="13">
        <v>0</v>
      </c>
      <c r="D11" s="13"/>
      <c r="E11" s="13">
        <v>1157394575</v>
      </c>
      <c r="F11" s="13"/>
      <c r="G11" s="13">
        <v>208264060</v>
      </c>
      <c r="H11" s="13"/>
      <c r="I11" s="13">
        <v>1365658635</v>
      </c>
      <c r="K11" s="7">
        <v>-9.5399999999999999E-2</v>
      </c>
      <c r="M11" s="13">
        <v>1606529625</v>
      </c>
      <c r="N11" s="13"/>
      <c r="O11" s="13">
        <v>3212872130</v>
      </c>
      <c r="P11" s="13"/>
      <c r="Q11" s="13">
        <v>410951993</v>
      </c>
      <c r="R11" s="13"/>
      <c r="S11" s="13">
        <v>5230353748</v>
      </c>
      <c r="U11" s="7">
        <v>1.6400000000000001E-2</v>
      </c>
    </row>
    <row r="12" spans="1:21" ht="21" x14ac:dyDescent="0.55000000000000004">
      <c r="A12" s="3" t="s">
        <v>46</v>
      </c>
      <c r="C12" s="13">
        <v>0</v>
      </c>
      <c r="D12" s="13"/>
      <c r="E12" s="13">
        <v>2011360765</v>
      </c>
      <c r="F12" s="13"/>
      <c r="G12" s="13">
        <v>-889253092</v>
      </c>
      <c r="H12" s="13"/>
      <c r="I12" s="13">
        <v>1122107673</v>
      </c>
      <c r="K12" s="7">
        <v>-7.8399999999999997E-2</v>
      </c>
      <c r="M12" s="13">
        <v>0</v>
      </c>
      <c r="N12" s="13"/>
      <c r="O12" s="13">
        <v>-285292355</v>
      </c>
      <c r="P12" s="13"/>
      <c r="Q12" s="13">
        <v>-889253092</v>
      </c>
      <c r="R12" s="13"/>
      <c r="S12" s="13">
        <v>-1174545447</v>
      </c>
      <c r="U12" s="7">
        <v>-3.7000000000000002E-3</v>
      </c>
    </row>
    <row r="13" spans="1:21" ht="21" x14ac:dyDescent="0.55000000000000004">
      <c r="A13" s="3" t="s">
        <v>140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v>0</v>
      </c>
      <c r="K13" s="7">
        <v>0</v>
      </c>
      <c r="M13" s="13">
        <v>0</v>
      </c>
      <c r="N13" s="13"/>
      <c r="O13" s="13">
        <v>0</v>
      </c>
      <c r="P13" s="13"/>
      <c r="Q13" s="13">
        <v>7888705</v>
      </c>
      <c r="R13" s="13"/>
      <c r="S13" s="13">
        <v>7888705</v>
      </c>
      <c r="U13" s="7">
        <v>0</v>
      </c>
    </row>
    <row r="14" spans="1:21" ht="21" x14ac:dyDescent="0.55000000000000004">
      <c r="A14" s="3" t="s">
        <v>27</v>
      </c>
      <c r="C14" s="13">
        <v>0</v>
      </c>
      <c r="D14" s="13"/>
      <c r="E14" s="13">
        <v>198287130</v>
      </c>
      <c r="F14" s="13"/>
      <c r="G14" s="13">
        <v>0</v>
      </c>
      <c r="H14" s="13"/>
      <c r="I14" s="13">
        <v>198287130</v>
      </c>
      <c r="K14" s="7">
        <v>-1.38E-2</v>
      </c>
      <c r="M14" s="13">
        <v>0</v>
      </c>
      <c r="N14" s="13"/>
      <c r="O14" s="13">
        <v>7687988593</v>
      </c>
      <c r="P14" s="13"/>
      <c r="Q14" s="13">
        <v>171973109</v>
      </c>
      <c r="R14" s="13"/>
      <c r="S14" s="13">
        <v>7859961702</v>
      </c>
      <c r="U14" s="7">
        <v>2.47E-2</v>
      </c>
    </row>
    <row r="15" spans="1:21" ht="21" x14ac:dyDescent="0.55000000000000004">
      <c r="A15" s="3" t="s">
        <v>141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K15" s="7">
        <v>0</v>
      </c>
      <c r="M15" s="13">
        <v>0</v>
      </c>
      <c r="N15" s="13"/>
      <c r="O15" s="13">
        <v>0</v>
      </c>
      <c r="P15" s="13"/>
      <c r="Q15" s="13">
        <v>-1649905331</v>
      </c>
      <c r="R15" s="13"/>
      <c r="S15" s="13">
        <v>-1649905331</v>
      </c>
      <c r="U15" s="7">
        <v>-5.1999999999999998E-3</v>
      </c>
    </row>
    <row r="16" spans="1:21" ht="21" x14ac:dyDescent="0.55000000000000004">
      <c r="A16" s="3" t="s">
        <v>142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v>0</v>
      </c>
      <c r="K16" s="7">
        <v>0</v>
      </c>
      <c r="M16" s="13">
        <v>0</v>
      </c>
      <c r="N16" s="13"/>
      <c r="O16" s="13">
        <v>0</v>
      </c>
      <c r="P16" s="13"/>
      <c r="Q16" s="13">
        <v>12418394844</v>
      </c>
      <c r="R16" s="13"/>
      <c r="S16" s="13">
        <v>12418394844</v>
      </c>
      <c r="U16" s="7">
        <v>3.9E-2</v>
      </c>
    </row>
    <row r="17" spans="1:21" ht="21" x14ac:dyDescent="0.55000000000000004">
      <c r="A17" s="3" t="s">
        <v>143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v>0</v>
      </c>
      <c r="K17" s="7">
        <v>0</v>
      </c>
      <c r="M17" s="13">
        <v>0</v>
      </c>
      <c r="N17" s="13"/>
      <c r="O17" s="13">
        <v>0</v>
      </c>
      <c r="P17" s="13"/>
      <c r="Q17" s="13">
        <v>-7662812408</v>
      </c>
      <c r="R17" s="13"/>
      <c r="S17" s="13">
        <v>-7662812408</v>
      </c>
      <c r="U17" s="7">
        <v>-2.4E-2</v>
      </c>
    </row>
    <row r="18" spans="1:21" ht="21" x14ac:dyDescent="0.55000000000000004">
      <c r="A18" s="3" t="s">
        <v>41</v>
      </c>
      <c r="C18" s="13">
        <v>0</v>
      </c>
      <c r="D18" s="13"/>
      <c r="E18" s="13">
        <v>-290673857</v>
      </c>
      <c r="F18" s="13"/>
      <c r="G18" s="13">
        <v>0</v>
      </c>
      <c r="H18" s="13"/>
      <c r="I18" s="13">
        <v>-290673857</v>
      </c>
      <c r="K18" s="7">
        <v>2.0299999999999999E-2</v>
      </c>
      <c r="M18" s="13">
        <v>450936709</v>
      </c>
      <c r="N18" s="13"/>
      <c r="O18" s="13">
        <v>-1321590659</v>
      </c>
      <c r="P18" s="13"/>
      <c r="Q18" s="13">
        <v>730743854</v>
      </c>
      <c r="R18" s="13"/>
      <c r="S18" s="13">
        <v>-139910096</v>
      </c>
      <c r="U18" s="7">
        <v>-4.0000000000000002E-4</v>
      </c>
    </row>
    <row r="19" spans="1:21" ht="21" x14ac:dyDescent="0.55000000000000004">
      <c r="A19" s="3" t="s">
        <v>32</v>
      </c>
      <c r="C19" s="13">
        <v>0</v>
      </c>
      <c r="D19" s="13"/>
      <c r="E19" s="13">
        <v>815121000</v>
      </c>
      <c r="F19" s="13"/>
      <c r="G19" s="13">
        <v>0</v>
      </c>
      <c r="H19" s="13"/>
      <c r="I19" s="13">
        <v>815121000</v>
      </c>
      <c r="K19" s="7">
        <v>-5.6899999999999999E-2</v>
      </c>
      <c r="M19" s="13">
        <v>1135656503</v>
      </c>
      <c r="N19" s="13"/>
      <c r="O19" s="13">
        <v>1540777499</v>
      </c>
      <c r="P19" s="13"/>
      <c r="Q19" s="13">
        <v>668509713</v>
      </c>
      <c r="R19" s="13"/>
      <c r="S19" s="13">
        <v>3344943715</v>
      </c>
      <c r="U19" s="7">
        <v>1.0500000000000001E-2</v>
      </c>
    </row>
    <row r="20" spans="1:21" ht="21" x14ac:dyDescent="0.55000000000000004">
      <c r="A20" s="3" t="s">
        <v>144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K20" s="7">
        <v>0</v>
      </c>
      <c r="M20" s="13">
        <v>0</v>
      </c>
      <c r="N20" s="13"/>
      <c r="O20" s="13">
        <v>0</v>
      </c>
      <c r="P20" s="13"/>
      <c r="Q20" s="13">
        <v>-12203564</v>
      </c>
      <c r="R20" s="13"/>
      <c r="S20" s="13">
        <v>-12203564</v>
      </c>
      <c r="U20" s="7">
        <v>0</v>
      </c>
    </row>
    <row r="21" spans="1:21" ht="21" x14ac:dyDescent="0.55000000000000004">
      <c r="A21" s="3" t="s">
        <v>145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K21" s="7">
        <v>0</v>
      </c>
      <c r="M21" s="13">
        <v>0</v>
      </c>
      <c r="N21" s="13"/>
      <c r="O21" s="13">
        <v>0</v>
      </c>
      <c r="P21" s="13"/>
      <c r="Q21" s="13">
        <v>0</v>
      </c>
      <c r="R21" s="13"/>
      <c r="S21" s="13">
        <v>0</v>
      </c>
      <c r="U21" s="7">
        <v>0</v>
      </c>
    </row>
    <row r="22" spans="1:21" ht="21" x14ac:dyDescent="0.55000000000000004">
      <c r="A22" s="3" t="s">
        <v>146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K22" s="7">
        <v>0</v>
      </c>
      <c r="M22" s="13">
        <v>0</v>
      </c>
      <c r="N22" s="13"/>
      <c r="O22" s="13">
        <v>0</v>
      </c>
      <c r="P22" s="13"/>
      <c r="Q22" s="13">
        <v>-7971</v>
      </c>
      <c r="R22" s="13"/>
      <c r="S22" s="13">
        <v>-7971</v>
      </c>
      <c r="U22" s="7">
        <v>0</v>
      </c>
    </row>
    <row r="23" spans="1:21" ht="21" x14ac:dyDescent="0.55000000000000004">
      <c r="A23" s="3" t="s">
        <v>50</v>
      </c>
      <c r="C23" s="13">
        <v>0</v>
      </c>
      <c r="D23" s="13"/>
      <c r="E23" s="13">
        <v>-3061674000</v>
      </c>
      <c r="F23" s="13"/>
      <c r="G23" s="13">
        <v>0</v>
      </c>
      <c r="H23" s="13"/>
      <c r="I23" s="13">
        <v>-3061674000</v>
      </c>
      <c r="K23" s="7">
        <v>0.21379999999999999</v>
      </c>
      <c r="M23" s="13">
        <v>0</v>
      </c>
      <c r="N23" s="13"/>
      <c r="O23" s="13">
        <v>-2277666668</v>
      </c>
      <c r="P23" s="13"/>
      <c r="Q23" s="13">
        <v>3981934193</v>
      </c>
      <c r="R23" s="13"/>
      <c r="S23" s="13">
        <v>1704267525</v>
      </c>
      <c r="U23" s="7">
        <v>5.3E-3</v>
      </c>
    </row>
    <row r="24" spans="1:21" ht="21" x14ac:dyDescent="0.55000000000000004">
      <c r="A24" s="3" t="s">
        <v>147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K24" s="7">
        <v>0</v>
      </c>
      <c r="M24" s="13">
        <v>0</v>
      </c>
      <c r="N24" s="13"/>
      <c r="O24" s="13">
        <v>0</v>
      </c>
      <c r="P24" s="13"/>
      <c r="Q24" s="13">
        <v>12112014941</v>
      </c>
      <c r="R24" s="13"/>
      <c r="S24" s="13">
        <v>12112014941</v>
      </c>
      <c r="U24" s="7">
        <v>3.7999999999999999E-2</v>
      </c>
    </row>
    <row r="25" spans="1:21" ht="21" x14ac:dyDescent="0.55000000000000004">
      <c r="A25" s="3" t="s">
        <v>102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K25" s="7">
        <v>0</v>
      </c>
      <c r="M25" s="13">
        <v>4233247423</v>
      </c>
      <c r="N25" s="13"/>
      <c r="O25" s="13">
        <v>0</v>
      </c>
      <c r="P25" s="13"/>
      <c r="Q25" s="13">
        <v>2274551520</v>
      </c>
      <c r="R25" s="13"/>
      <c r="S25" s="13">
        <v>6507798943</v>
      </c>
      <c r="U25" s="7">
        <v>2.0400000000000001E-2</v>
      </c>
    </row>
    <row r="26" spans="1:21" ht="21" x14ac:dyDescent="0.55000000000000004">
      <c r="A26" s="3" t="s">
        <v>15</v>
      </c>
      <c r="C26" s="13">
        <v>0</v>
      </c>
      <c r="D26" s="13"/>
      <c r="E26" s="13">
        <v>-5392721250</v>
      </c>
      <c r="F26" s="13"/>
      <c r="G26" s="13">
        <v>0</v>
      </c>
      <c r="H26" s="13"/>
      <c r="I26" s="13">
        <v>-5392721250</v>
      </c>
      <c r="K26" s="7">
        <v>0.37659999999999999</v>
      </c>
      <c r="M26" s="13">
        <v>4250000000</v>
      </c>
      <c r="N26" s="13"/>
      <c r="O26" s="13">
        <v>-8667568748</v>
      </c>
      <c r="P26" s="13"/>
      <c r="Q26" s="13">
        <v>7311785617</v>
      </c>
      <c r="R26" s="13"/>
      <c r="S26" s="13">
        <v>2894216869</v>
      </c>
      <c r="U26" s="7">
        <v>9.1000000000000004E-3</v>
      </c>
    </row>
    <row r="27" spans="1:21" ht="21" x14ac:dyDescent="0.55000000000000004">
      <c r="A27" s="3" t="s">
        <v>54</v>
      </c>
      <c r="C27" s="13">
        <v>0</v>
      </c>
      <c r="D27" s="13"/>
      <c r="E27" s="13">
        <v>-119286000</v>
      </c>
      <c r="F27" s="13"/>
      <c r="G27" s="13">
        <v>0</v>
      </c>
      <c r="H27" s="13"/>
      <c r="I27" s="13">
        <v>-119286000</v>
      </c>
      <c r="K27" s="7">
        <v>8.3000000000000001E-3</v>
      </c>
      <c r="M27" s="13">
        <v>2800000000</v>
      </c>
      <c r="N27" s="13"/>
      <c r="O27" s="13">
        <v>-4453343923</v>
      </c>
      <c r="P27" s="13"/>
      <c r="Q27" s="13">
        <v>2493150910</v>
      </c>
      <c r="R27" s="13"/>
      <c r="S27" s="13">
        <v>839806987</v>
      </c>
      <c r="U27" s="7">
        <v>2.5999999999999999E-3</v>
      </c>
    </row>
    <row r="28" spans="1:21" ht="21" x14ac:dyDescent="0.55000000000000004">
      <c r="A28" s="3" t="s">
        <v>148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K28" s="7">
        <v>0</v>
      </c>
      <c r="M28" s="13">
        <v>0</v>
      </c>
      <c r="N28" s="13"/>
      <c r="O28" s="13">
        <v>0</v>
      </c>
      <c r="P28" s="13"/>
      <c r="Q28" s="13">
        <v>6623585759</v>
      </c>
      <c r="R28" s="13"/>
      <c r="S28" s="13">
        <v>6623585759</v>
      </c>
      <c r="U28" s="7">
        <v>2.0799999999999999E-2</v>
      </c>
    </row>
    <row r="29" spans="1:21" ht="21" x14ac:dyDescent="0.55000000000000004">
      <c r="A29" s="3" t="s">
        <v>53</v>
      </c>
      <c r="C29" s="13">
        <v>0</v>
      </c>
      <c r="D29" s="13"/>
      <c r="E29" s="13">
        <v>-2196</v>
      </c>
      <c r="F29" s="13"/>
      <c r="G29" s="13">
        <v>0</v>
      </c>
      <c r="H29" s="13"/>
      <c r="I29" s="13">
        <v>-2196</v>
      </c>
      <c r="K29" s="7">
        <v>0</v>
      </c>
      <c r="M29" s="13">
        <v>1540</v>
      </c>
      <c r="N29" s="13"/>
      <c r="O29" s="13">
        <v>-2057</v>
      </c>
      <c r="P29" s="13"/>
      <c r="Q29" s="13">
        <v>19964987002</v>
      </c>
      <c r="R29" s="13"/>
      <c r="S29" s="13">
        <v>19964986485</v>
      </c>
      <c r="U29" s="7">
        <v>6.2700000000000006E-2</v>
      </c>
    </row>
    <row r="30" spans="1:21" ht="21" x14ac:dyDescent="0.55000000000000004">
      <c r="A30" s="3" t="s">
        <v>149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K30" s="7">
        <v>0</v>
      </c>
      <c r="M30" s="13">
        <v>0</v>
      </c>
      <c r="N30" s="13"/>
      <c r="O30" s="13">
        <v>0</v>
      </c>
      <c r="P30" s="13"/>
      <c r="Q30" s="13">
        <v>425196000</v>
      </c>
      <c r="R30" s="13"/>
      <c r="S30" s="13">
        <v>425196000</v>
      </c>
      <c r="U30" s="7">
        <v>1.2999999999999999E-3</v>
      </c>
    </row>
    <row r="31" spans="1:21" ht="21" x14ac:dyDescent="0.55000000000000004">
      <c r="A31" s="3" t="s">
        <v>17</v>
      </c>
      <c r="C31" s="13">
        <v>0</v>
      </c>
      <c r="D31" s="13"/>
      <c r="E31" s="13">
        <v>2810179350</v>
      </c>
      <c r="F31" s="13"/>
      <c r="G31" s="13">
        <v>0</v>
      </c>
      <c r="H31" s="13"/>
      <c r="I31" s="13">
        <v>2810179350</v>
      </c>
      <c r="K31" s="7">
        <v>-0.19620000000000001</v>
      </c>
      <c r="M31" s="13">
        <v>693000000</v>
      </c>
      <c r="N31" s="13"/>
      <c r="O31" s="13">
        <v>384384810</v>
      </c>
      <c r="P31" s="13"/>
      <c r="Q31" s="13">
        <v>215224667</v>
      </c>
      <c r="R31" s="13"/>
      <c r="S31" s="13">
        <v>1292609477</v>
      </c>
      <c r="U31" s="7">
        <v>4.1000000000000003E-3</v>
      </c>
    </row>
    <row r="32" spans="1:21" ht="21" x14ac:dyDescent="0.55000000000000004">
      <c r="A32" s="3" t="s">
        <v>150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v>0</v>
      </c>
      <c r="K32" s="7">
        <v>0</v>
      </c>
      <c r="M32" s="13">
        <v>0</v>
      </c>
      <c r="N32" s="13"/>
      <c r="O32" s="13">
        <v>0</v>
      </c>
      <c r="P32" s="13"/>
      <c r="Q32" s="13">
        <v>6214800704</v>
      </c>
      <c r="R32" s="13"/>
      <c r="S32" s="13">
        <v>6214800704</v>
      </c>
      <c r="U32" s="7">
        <v>1.95E-2</v>
      </c>
    </row>
    <row r="33" spans="1:21" ht="21" x14ac:dyDescent="0.55000000000000004">
      <c r="A33" s="3" t="s">
        <v>16</v>
      </c>
      <c r="C33" s="13">
        <v>1673408000</v>
      </c>
      <c r="D33" s="13"/>
      <c r="E33" s="13">
        <v>15854769464</v>
      </c>
      <c r="F33" s="13"/>
      <c r="G33" s="13">
        <v>0</v>
      </c>
      <c r="H33" s="13"/>
      <c r="I33" s="13">
        <v>17528177464</v>
      </c>
      <c r="K33" s="7">
        <v>-1.224</v>
      </c>
      <c r="M33" s="13">
        <v>1673408000</v>
      </c>
      <c r="N33" s="13"/>
      <c r="O33" s="13">
        <v>37303258766</v>
      </c>
      <c r="P33" s="13"/>
      <c r="Q33" s="13">
        <v>1534450783</v>
      </c>
      <c r="R33" s="13"/>
      <c r="S33" s="13">
        <v>40511117549</v>
      </c>
      <c r="U33" s="7">
        <v>0.12709999999999999</v>
      </c>
    </row>
    <row r="34" spans="1:21" ht="21" x14ac:dyDescent="0.55000000000000004">
      <c r="A34" s="3" t="s">
        <v>130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v>0</v>
      </c>
      <c r="K34" s="7">
        <v>0</v>
      </c>
      <c r="M34" s="13">
        <v>139922860</v>
      </c>
      <c r="N34" s="13"/>
      <c r="O34" s="13">
        <v>0</v>
      </c>
      <c r="P34" s="13"/>
      <c r="Q34" s="13">
        <v>1057266309</v>
      </c>
      <c r="R34" s="13"/>
      <c r="S34" s="13">
        <v>1197189169</v>
      </c>
      <c r="U34" s="7">
        <v>3.8E-3</v>
      </c>
    </row>
    <row r="35" spans="1:21" ht="21" x14ac:dyDescent="0.55000000000000004">
      <c r="A35" s="3" t="s">
        <v>22</v>
      </c>
      <c r="C35" s="13">
        <v>0</v>
      </c>
      <c r="D35" s="13"/>
      <c r="E35" s="13">
        <v>-10040284825</v>
      </c>
      <c r="F35" s="13"/>
      <c r="G35" s="13">
        <v>0</v>
      </c>
      <c r="H35" s="13"/>
      <c r="I35" s="13">
        <v>-10040284825</v>
      </c>
      <c r="K35" s="7">
        <v>0.70109999999999995</v>
      </c>
      <c r="M35" s="13">
        <v>0</v>
      </c>
      <c r="N35" s="13"/>
      <c r="O35" s="13">
        <v>26051262235</v>
      </c>
      <c r="P35" s="13"/>
      <c r="Q35" s="13">
        <v>42622506201</v>
      </c>
      <c r="R35" s="13"/>
      <c r="S35" s="13">
        <v>68673768436</v>
      </c>
      <c r="U35" s="7">
        <v>0.2155</v>
      </c>
    </row>
    <row r="36" spans="1:21" ht="21" x14ac:dyDescent="0.55000000000000004">
      <c r="A36" s="3" t="s">
        <v>151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0</v>
      </c>
      <c r="K36" s="7">
        <v>0</v>
      </c>
      <c r="M36" s="13">
        <v>0</v>
      </c>
      <c r="N36" s="13"/>
      <c r="O36" s="13">
        <v>0</v>
      </c>
      <c r="P36" s="13"/>
      <c r="Q36" s="13">
        <v>10364897758</v>
      </c>
      <c r="R36" s="13"/>
      <c r="S36" s="13">
        <v>10364897758</v>
      </c>
      <c r="U36" s="7">
        <v>3.2500000000000001E-2</v>
      </c>
    </row>
    <row r="37" spans="1:21" ht="21" x14ac:dyDescent="0.55000000000000004">
      <c r="A37" s="3" t="s">
        <v>21</v>
      </c>
      <c r="C37" s="13">
        <v>0</v>
      </c>
      <c r="D37" s="13"/>
      <c r="E37" s="13">
        <v>-9819300671</v>
      </c>
      <c r="F37" s="13"/>
      <c r="G37" s="13">
        <v>0</v>
      </c>
      <c r="H37" s="13"/>
      <c r="I37" s="13">
        <v>-9819300671</v>
      </c>
      <c r="K37" s="7">
        <v>0.68569999999999998</v>
      </c>
      <c r="M37" s="13">
        <v>10895789501</v>
      </c>
      <c r="N37" s="13"/>
      <c r="O37" s="13">
        <v>-23225731631</v>
      </c>
      <c r="P37" s="13"/>
      <c r="Q37" s="13">
        <v>-1375018299</v>
      </c>
      <c r="R37" s="13"/>
      <c r="S37" s="13">
        <v>-13704960429</v>
      </c>
      <c r="U37" s="7">
        <v>-4.2999999999999997E-2</v>
      </c>
    </row>
    <row r="38" spans="1:21" ht="21" x14ac:dyDescent="0.55000000000000004">
      <c r="A38" s="3" t="s">
        <v>152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K38" s="7">
        <v>0</v>
      </c>
      <c r="M38" s="13">
        <v>0</v>
      </c>
      <c r="N38" s="13"/>
      <c r="O38" s="13">
        <v>0</v>
      </c>
      <c r="P38" s="13"/>
      <c r="Q38" s="13">
        <v>-1393021235</v>
      </c>
      <c r="R38" s="13"/>
      <c r="S38" s="13">
        <v>-1393021235</v>
      </c>
      <c r="U38" s="7">
        <v>-4.4000000000000003E-3</v>
      </c>
    </row>
    <row r="39" spans="1:21" ht="21" x14ac:dyDescent="0.55000000000000004">
      <c r="A39" s="3" t="s">
        <v>153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K39" s="7">
        <v>0</v>
      </c>
      <c r="M39" s="13">
        <v>0</v>
      </c>
      <c r="N39" s="13"/>
      <c r="O39" s="13">
        <v>0</v>
      </c>
      <c r="P39" s="13"/>
      <c r="Q39" s="13">
        <v>-16853845347</v>
      </c>
      <c r="R39" s="13"/>
      <c r="S39" s="13">
        <v>-16853845347</v>
      </c>
      <c r="U39" s="7">
        <v>-5.2900000000000003E-2</v>
      </c>
    </row>
    <row r="40" spans="1:21" ht="21" x14ac:dyDescent="0.55000000000000004">
      <c r="A40" s="3" t="s">
        <v>154</v>
      </c>
      <c r="C40" s="13">
        <v>0</v>
      </c>
      <c r="D40" s="13"/>
      <c r="E40" s="13">
        <v>0</v>
      </c>
      <c r="F40" s="13"/>
      <c r="G40" s="13">
        <v>0</v>
      </c>
      <c r="H40" s="13"/>
      <c r="I40" s="13">
        <v>0</v>
      </c>
      <c r="K40" s="7">
        <v>0</v>
      </c>
      <c r="M40" s="13">
        <v>0</v>
      </c>
      <c r="N40" s="13"/>
      <c r="O40" s="13">
        <v>0</v>
      </c>
      <c r="P40" s="13"/>
      <c r="Q40" s="13">
        <v>6398131045</v>
      </c>
      <c r="R40" s="13"/>
      <c r="S40" s="13">
        <v>6398131045</v>
      </c>
      <c r="U40" s="7">
        <v>2.01E-2</v>
      </c>
    </row>
    <row r="41" spans="1:21" ht="21" x14ac:dyDescent="0.55000000000000004">
      <c r="A41" s="3" t="s">
        <v>124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v>0</v>
      </c>
      <c r="K41" s="7">
        <v>0</v>
      </c>
      <c r="M41" s="13">
        <v>600000000</v>
      </c>
      <c r="N41" s="13"/>
      <c r="O41" s="13">
        <v>0</v>
      </c>
      <c r="P41" s="13"/>
      <c r="Q41" s="13">
        <v>-1630445345</v>
      </c>
      <c r="R41" s="13"/>
      <c r="S41" s="13">
        <v>-1030445345</v>
      </c>
      <c r="U41" s="7">
        <v>-3.2000000000000002E-3</v>
      </c>
    </row>
    <row r="42" spans="1:21" ht="21" x14ac:dyDescent="0.55000000000000004">
      <c r="A42" s="3" t="s">
        <v>37</v>
      </c>
      <c r="C42" s="13">
        <v>14637657859</v>
      </c>
      <c r="D42" s="13"/>
      <c r="E42" s="13">
        <v>-16712800828</v>
      </c>
      <c r="F42" s="13"/>
      <c r="G42" s="13">
        <v>0</v>
      </c>
      <c r="H42" s="13"/>
      <c r="I42" s="13">
        <v>-2075142969</v>
      </c>
      <c r="K42" s="7">
        <v>0.1449</v>
      </c>
      <c r="M42" s="13">
        <v>14637657859</v>
      </c>
      <c r="N42" s="13"/>
      <c r="O42" s="13">
        <v>-6930272853</v>
      </c>
      <c r="P42" s="13"/>
      <c r="Q42" s="13">
        <v>5562942510</v>
      </c>
      <c r="R42" s="13"/>
      <c r="S42" s="13">
        <v>13270327516</v>
      </c>
      <c r="U42" s="7">
        <v>4.1599999999999998E-2</v>
      </c>
    </row>
    <row r="43" spans="1:21" ht="21" x14ac:dyDescent="0.55000000000000004">
      <c r="A43" s="3" t="s">
        <v>155</v>
      </c>
      <c r="C43" s="13">
        <v>0</v>
      </c>
      <c r="D43" s="13"/>
      <c r="E43" s="13">
        <v>0</v>
      </c>
      <c r="F43" s="13"/>
      <c r="G43" s="13">
        <v>0</v>
      </c>
      <c r="H43" s="13"/>
      <c r="I43" s="13">
        <v>0</v>
      </c>
      <c r="K43" s="7">
        <v>0</v>
      </c>
      <c r="M43" s="13">
        <v>0</v>
      </c>
      <c r="N43" s="13"/>
      <c r="O43" s="13">
        <v>0</v>
      </c>
      <c r="P43" s="13"/>
      <c r="Q43" s="13">
        <v>-6581047140</v>
      </c>
      <c r="R43" s="13"/>
      <c r="S43" s="13">
        <v>-6581047140</v>
      </c>
      <c r="U43" s="7">
        <v>-2.07E-2</v>
      </c>
    </row>
    <row r="44" spans="1:21" ht="21" x14ac:dyDescent="0.55000000000000004">
      <c r="A44" s="3" t="s">
        <v>36</v>
      </c>
      <c r="C44" s="13">
        <v>0</v>
      </c>
      <c r="D44" s="13"/>
      <c r="E44" s="13">
        <v>556668000</v>
      </c>
      <c r="F44" s="13"/>
      <c r="G44" s="13">
        <v>0</v>
      </c>
      <c r="H44" s="13"/>
      <c r="I44" s="13">
        <v>556668000</v>
      </c>
      <c r="K44" s="7">
        <v>-3.8899999999999997E-2</v>
      </c>
      <c r="M44" s="13">
        <v>4586400000</v>
      </c>
      <c r="N44" s="13"/>
      <c r="O44" s="13">
        <v>-2192801367</v>
      </c>
      <c r="P44" s="13"/>
      <c r="Q44" s="13">
        <v>364847981</v>
      </c>
      <c r="R44" s="13"/>
      <c r="S44" s="13">
        <v>2758446614</v>
      </c>
      <c r="U44" s="7">
        <v>8.6999999999999994E-3</v>
      </c>
    </row>
    <row r="45" spans="1:21" ht="21" x14ac:dyDescent="0.55000000000000004">
      <c r="A45" s="3" t="s">
        <v>35</v>
      </c>
      <c r="C45" s="13">
        <v>0</v>
      </c>
      <c r="D45" s="13"/>
      <c r="E45" s="13">
        <v>9632344500</v>
      </c>
      <c r="F45" s="13"/>
      <c r="G45" s="13">
        <v>0</v>
      </c>
      <c r="H45" s="13"/>
      <c r="I45" s="13">
        <v>9632344500</v>
      </c>
      <c r="K45" s="7">
        <v>-0.67259999999999998</v>
      </c>
      <c r="M45" s="13">
        <v>13122733246</v>
      </c>
      <c r="N45" s="13"/>
      <c r="O45" s="13">
        <v>6428676566</v>
      </c>
      <c r="P45" s="13"/>
      <c r="Q45" s="13">
        <v>1503354909</v>
      </c>
      <c r="R45" s="13"/>
      <c r="S45" s="13">
        <v>21054764721</v>
      </c>
      <c r="U45" s="7">
        <v>6.6100000000000006E-2</v>
      </c>
    </row>
    <row r="46" spans="1:21" ht="21" x14ac:dyDescent="0.55000000000000004">
      <c r="A46" s="3" t="s">
        <v>38</v>
      </c>
      <c r="C46" s="13">
        <v>0</v>
      </c>
      <c r="D46" s="13"/>
      <c r="E46" s="13">
        <v>66601350</v>
      </c>
      <c r="F46" s="13"/>
      <c r="G46" s="13">
        <v>0</v>
      </c>
      <c r="H46" s="13"/>
      <c r="I46" s="13">
        <v>66601350</v>
      </c>
      <c r="K46" s="7">
        <v>-4.7000000000000002E-3</v>
      </c>
      <c r="M46" s="13">
        <v>18914000000</v>
      </c>
      <c r="N46" s="13"/>
      <c r="O46" s="13">
        <v>-4305687274</v>
      </c>
      <c r="P46" s="13"/>
      <c r="Q46" s="13">
        <v>-1586948848</v>
      </c>
      <c r="R46" s="13"/>
      <c r="S46" s="13">
        <v>13021363878</v>
      </c>
      <c r="U46" s="7">
        <v>4.0899999999999999E-2</v>
      </c>
    </row>
    <row r="47" spans="1:21" ht="21" x14ac:dyDescent="0.55000000000000004">
      <c r="A47" s="3" t="s">
        <v>134</v>
      </c>
      <c r="C47" s="13">
        <v>0</v>
      </c>
      <c r="D47" s="13"/>
      <c r="E47" s="13">
        <v>0</v>
      </c>
      <c r="F47" s="13"/>
      <c r="G47" s="13">
        <v>0</v>
      </c>
      <c r="H47" s="13"/>
      <c r="I47" s="13">
        <v>0</v>
      </c>
      <c r="K47" s="7">
        <v>0</v>
      </c>
      <c r="M47" s="13">
        <v>909147</v>
      </c>
      <c r="N47" s="13"/>
      <c r="O47" s="13">
        <v>0</v>
      </c>
      <c r="P47" s="13"/>
      <c r="Q47" s="13">
        <v>104949415</v>
      </c>
      <c r="R47" s="13"/>
      <c r="S47" s="13">
        <v>105858562</v>
      </c>
      <c r="U47" s="7">
        <v>2.9999999999999997E-4</v>
      </c>
    </row>
    <row r="48" spans="1:21" ht="21" x14ac:dyDescent="0.55000000000000004">
      <c r="A48" s="3" t="s">
        <v>156</v>
      </c>
      <c r="C48" s="13">
        <v>0</v>
      </c>
      <c r="D48" s="13"/>
      <c r="E48" s="13">
        <v>0</v>
      </c>
      <c r="F48" s="13"/>
      <c r="G48" s="13">
        <v>0</v>
      </c>
      <c r="H48" s="13"/>
      <c r="I48" s="13">
        <v>0</v>
      </c>
      <c r="K48" s="7">
        <v>0</v>
      </c>
      <c r="M48" s="13">
        <v>0</v>
      </c>
      <c r="N48" s="13"/>
      <c r="O48" s="13">
        <v>0</v>
      </c>
      <c r="P48" s="13"/>
      <c r="Q48" s="13">
        <v>6900931939</v>
      </c>
      <c r="R48" s="13"/>
      <c r="S48" s="13">
        <v>6900931939</v>
      </c>
      <c r="U48" s="7">
        <v>2.1700000000000001E-2</v>
      </c>
    </row>
    <row r="49" spans="1:21" ht="21" x14ac:dyDescent="0.55000000000000004">
      <c r="A49" s="3" t="s">
        <v>134</v>
      </c>
      <c r="C49" s="13">
        <v>0</v>
      </c>
      <c r="D49" s="13"/>
      <c r="E49" s="13">
        <v>0</v>
      </c>
      <c r="F49" s="13"/>
      <c r="G49" s="13">
        <v>0</v>
      </c>
      <c r="H49" s="13"/>
      <c r="I49" s="13">
        <v>0</v>
      </c>
      <c r="K49" s="7">
        <v>0</v>
      </c>
      <c r="M49" s="13">
        <v>0</v>
      </c>
      <c r="N49" s="13"/>
      <c r="O49" s="13">
        <v>0</v>
      </c>
      <c r="P49" s="13"/>
      <c r="Q49" s="13">
        <v>151446</v>
      </c>
      <c r="R49" s="13"/>
      <c r="S49" s="13">
        <v>151446</v>
      </c>
      <c r="U49" s="7">
        <v>0</v>
      </c>
    </row>
    <row r="50" spans="1:21" ht="21" x14ac:dyDescent="0.55000000000000004">
      <c r="A50" s="3" t="s">
        <v>157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v>0</v>
      </c>
      <c r="K50" s="7">
        <v>0</v>
      </c>
      <c r="M50" s="13">
        <v>0</v>
      </c>
      <c r="N50" s="13"/>
      <c r="O50" s="13">
        <v>0</v>
      </c>
      <c r="P50" s="13"/>
      <c r="Q50" s="13">
        <v>11301298928</v>
      </c>
      <c r="R50" s="13"/>
      <c r="S50" s="13">
        <v>11301298928</v>
      </c>
      <c r="U50" s="7">
        <v>3.5499999999999997E-2</v>
      </c>
    </row>
    <row r="51" spans="1:21" ht="21" x14ac:dyDescent="0.55000000000000004">
      <c r="A51" s="3" t="s">
        <v>158</v>
      </c>
      <c r="C51" s="13">
        <v>0</v>
      </c>
      <c r="D51" s="13"/>
      <c r="E51" s="13">
        <v>0</v>
      </c>
      <c r="F51" s="13"/>
      <c r="G51" s="13">
        <v>0</v>
      </c>
      <c r="H51" s="13"/>
      <c r="I51" s="13">
        <v>0</v>
      </c>
      <c r="K51" s="7">
        <v>0</v>
      </c>
      <c r="M51" s="13">
        <v>0</v>
      </c>
      <c r="N51" s="13"/>
      <c r="O51" s="13">
        <v>0</v>
      </c>
      <c r="P51" s="13"/>
      <c r="Q51" s="13">
        <v>-3508674748</v>
      </c>
      <c r="R51" s="13"/>
      <c r="S51" s="13">
        <v>-3508674748</v>
      </c>
      <c r="U51" s="7">
        <v>-1.0999999999999999E-2</v>
      </c>
    </row>
    <row r="52" spans="1:21" ht="21" x14ac:dyDescent="0.55000000000000004">
      <c r="A52" s="3" t="s">
        <v>33</v>
      </c>
      <c r="C52" s="13">
        <v>8421193830</v>
      </c>
      <c r="D52" s="13"/>
      <c r="E52" s="13">
        <v>-7970508160</v>
      </c>
      <c r="F52" s="13"/>
      <c r="G52" s="13">
        <v>0</v>
      </c>
      <c r="H52" s="13"/>
      <c r="I52" s="13">
        <v>450685670</v>
      </c>
      <c r="K52" s="7">
        <v>-3.15E-2</v>
      </c>
      <c r="M52" s="13">
        <v>8421193830</v>
      </c>
      <c r="N52" s="13"/>
      <c r="O52" s="13">
        <v>-2483352162</v>
      </c>
      <c r="P52" s="13"/>
      <c r="Q52" s="13">
        <v>517383157</v>
      </c>
      <c r="R52" s="13"/>
      <c r="S52" s="13">
        <v>6455224825</v>
      </c>
      <c r="U52" s="7">
        <v>2.0299999999999999E-2</v>
      </c>
    </row>
    <row r="53" spans="1:21" ht="21" x14ac:dyDescent="0.55000000000000004">
      <c r="A53" s="3" t="s">
        <v>159</v>
      </c>
      <c r="C53" s="13">
        <v>0</v>
      </c>
      <c r="D53" s="13"/>
      <c r="E53" s="13">
        <v>0</v>
      </c>
      <c r="F53" s="13"/>
      <c r="G53" s="13">
        <v>0</v>
      </c>
      <c r="H53" s="13"/>
      <c r="I53" s="13">
        <v>0</v>
      </c>
      <c r="K53" s="7">
        <v>0</v>
      </c>
      <c r="M53" s="13">
        <v>0</v>
      </c>
      <c r="N53" s="13"/>
      <c r="O53" s="13">
        <v>0</v>
      </c>
      <c r="P53" s="13"/>
      <c r="Q53" s="13">
        <v>-222867268</v>
      </c>
      <c r="R53" s="13"/>
      <c r="S53" s="13">
        <v>-222867268</v>
      </c>
      <c r="U53" s="7">
        <v>-6.9999999999999999E-4</v>
      </c>
    </row>
    <row r="54" spans="1:21" ht="21" x14ac:dyDescent="0.55000000000000004">
      <c r="A54" s="3" t="s">
        <v>160</v>
      </c>
      <c r="C54" s="13">
        <v>0</v>
      </c>
      <c r="D54" s="13"/>
      <c r="E54" s="13">
        <v>0</v>
      </c>
      <c r="F54" s="13"/>
      <c r="G54" s="13">
        <v>0</v>
      </c>
      <c r="H54" s="13"/>
      <c r="I54" s="13">
        <v>0</v>
      </c>
      <c r="K54" s="7">
        <v>0</v>
      </c>
      <c r="M54" s="13">
        <v>0</v>
      </c>
      <c r="N54" s="13"/>
      <c r="O54" s="13">
        <v>0</v>
      </c>
      <c r="P54" s="13"/>
      <c r="Q54" s="13">
        <v>2556677373</v>
      </c>
      <c r="R54" s="13"/>
      <c r="S54" s="13">
        <v>2556677373</v>
      </c>
      <c r="U54" s="7">
        <v>8.0000000000000002E-3</v>
      </c>
    </row>
    <row r="55" spans="1:21" ht="21" x14ac:dyDescent="0.55000000000000004">
      <c r="A55" s="3" t="s">
        <v>42</v>
      </c>
      <c r="C55" s="13">
        <v>0</v>
      </c>
      <c r="D55" s="13"/>
      <c r="E55" s="13">
        <v>-2845338092</v>
      </c>
      <c r="F55" s="13"/>
      <c r="G55" s="13">
        <v>0</v>
      </c>
      <c r="H55" s="13"/>
      <c r="I55" s="13">
        <v>-2845338092</v>
      </c>
      <c r="K55" s="7">
        <v>0.19869999999999999</v>
      </c>
      <c r="M55" s="13">
        <v>0</v>
      </c>
      <c r="N55" s="13"/>
      <c r="O55" s="13">
        <v>17790181195</v>
      </c>
      <c r="P55" s="13"/>
      <c r="Q55" s="13">
        <v>1797608191</v>
      </c>
      <c r="R55" s="13"/>
      <c r="S55" s="13">
        <v>19587789386</v>
      </c>
      <c r="U55" s="7">
        <v>6.1499999999999999E-2</v>
      </c>
    </row>
    <row r="56" spans="1:21" ht="21" x14ac:dyDescent="0.55000000000000004">
      <c r="A56" s="3" t="s">
        <v>128</v>
      </c>
      <c r="C56" s="13">
        <v>0</v>
      </c>
      <c r="D56" s="13"/>
      <c r="E56" s="13">
        <v>0</v>
      </c>
      <c r="F56" s="13"/>
      <c r="G56" s="13">
        <v>0</v>
      </c>
      <c r="H56" s="13"/>
      <c r="I56" s="13">
        <v>0</v>
      </c>
      <c r="K56" s="7">
        <v>0</v>
      </c>
      <c r="M56" s="13">
        <v>7285000000</v>
      </c>
      <c r="N56" s="13"/>
      <c r="O56" s="13">
        <v>0</v>
      </c>
      <c r="P56" s="13"/>
      <c r="Q56" s="13">
        <v>5509795386</v>
      </c>
      <c r="R56" s="13"/>
      <c r="S56" s="13">
        <v>12794795386</v>
      </c>
      <c r="U56" s="7">
        <v>4.02E-2</v>
      </c>
    </row>
    <row r="57" spans="1:21" ht="21" x14ac:dyDescent="0.55000000000000004">
      <c r="A57" s="3" t="s">
        <v>161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v>0</v>
      </c>
      <c r="K57" s="7">
        <v>0</v>
      </c>
      <c r="M57" s="13">
        <v>0</v>
      </c>
      <c r="N57" s="13"/>
      <c r="O57" s="13">
        <v>0</v>
      </c>
      <c r="P57" s="13"/>
      <c r="Q57" s="13">
        <v>4178774409</v>
      </c>
      <c r="R57" s="13"/>
      <c r="S57" s="13">
        <v>4178774409</v>
      </c>
      <c r="U57" s="7">
        <v>1.3100000000000001E-2</v>
      </c>
    </row>
    <row r="58" spans="1:21" ht="21" x14ac:dyDescent="0.55000000000000004">
      <c r="A58" s="3" t="s">
        <v>120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v>0</v>
      </c>
      <c r="K58" s="7">
        <v>0</v>
      </c>
      <c r="M58" s="13">
        <v>12015500000</v>
      </c>
      <c r="N58" s="13"/>
      <c r="O58" s="13">
        <v>0</v>
      </c>
      <c r="P58" s="13"/>
      <c r="Q58" s="13">
        <v>-4091838673</v>
      </c>
      <c r="R58" s="13"/>
      <c r="S58" s="13">
        <v>7923661327</v>
      </c>
      <c r="U58" s="7">
        <v>2.4899999999999999E-2</v>
      </c>
    </row>
    <row r="59" spans="1:21" ht="21" x14ac:dyDescent="0.55000000000000004">
      <c r="A59" s="3" t="s">
        <v>43</v>
      </c>
      <c r="C59" s="13">
        <v>0</v>
      </c>
      <c r="D59" s="13"/>
      <c r="E59" s="13">
        <v>-11590623000</v>
      </c>
      <c r="F59" s="13"/>
      <c r="G59" s="13">
        <v>0</v>
      </c>
      <c r="H59" s="13"/>
      <c r="I59" s="13">
        <v>-11590623000</v>
      </c>
      <c r="K59" s="7">
        <v>0.80940000000000001</v>
      </c>
      <c r="M59" s="13">
        <v>913653603</v>
      </c>
      <c r="N59" s="13"/>
      <c r="O59" s="13">
        <v>-17972027064</v>
      </c>
      <c r="P59" s="13"/>
      <c r="Q59" s="13">
        <v>693005666</v>
      </c>
      <c r="R59" s="13"/>
      <c r="S59" s="13">
        <v>-16365367795</v>
      </c>
      <c r="U59" s="7">
        <v>-5.1400000000000001E-2</v>
      </c>
    </row>
    <row r="60" spans="1:21" ht="21" x14ac:dyDescent="0.55000000000000004">
      <c r="A60" s="3" t="s">
        <v>49</v>
      </c>
      <c r="C60" s="13">
        <v>0</v>
      </c>
      <c r="D60" s="13"/>
      <c r="E60" s="13">
        <v>1801836760</v>
      </c>
      <c r="F60" s="13"/>
      <c r="G60" s="13">
        <v>0</v>
      </c>
      <c r="H60" s="13"/>
      <c r="I60" s="13">
        <v>1801836760</v>
      </c>
      <c r="K60" s="7">
        <v>-0.1258</v>
      </c>
      <c r="M60" s="13">
        <v>8646696170</v>
      </c>
      <c r="N60" s="13"/>
      <c r="O60" s="13">
        <v>-3725419234</v>
      </c>
      <c r="P60" s="13"/>
      <c r="Q60" s="13">
        <v>-866348842</v>
      </c>
      <c r="R60" s="13"/>
      <c r="S60" s="13">
        <v>4054928094</v>
      </c>
      <c r="U60" s="7">
        <v>1.2699999999999999E-2</v>
      </c>
    </row>
    <row r="61" spans="1:21" ht="21" x14ac:dyDescent="0.55000000000000004">
      <c r="A61" s="3" t="s">
        <v>28</v>
      </c>
      <c r="C61" s="13">
        <v>0</v>
      </c>
      <c r="D61" s="13"/>
      <c r="E61" s="13">
        <v>-596430000</v>
      </c>
      <c r="F61" s="13"/>
      <c r="G61" s="13">
        <v>0</v>
      </c>
      <c r="H61" s="13"/>
      <c r="I61" s="13">
        <v>-596430000</v>
      </c>
      <c r="K61" s="7">
        <v>4.1700000000000001E-2</v>
      </c>
      <c r="M61" s="13">
        <v>611469072</v>
      </c>
      <c r="N61" s="13"/>
      <c r="O61" s="13">
        <v>-187729239</v>
      </c>
      <c r="P61" s="13"/>
      <c r="Q61" s="13">
        <v>0</v>
      </c>
      <c r="R61" s="13"/>
      <c r="S61" s="13">
        <v>423739833</v>
      </c>
      <c r="U61" s="7">
        <v>1.2999999999999999E-3</v>
      </c>
    </row>
    <row r="62" spans="1:21" ht="21" x14ac:dyDescent="0.55000000000000004">
      <c r="A62" s="3" t="s">
        <v>48</v>
      </c>
      <c r="C62" s="13">
        <v>0</v>
      </c>
      <c r="D62" s="13"/>
      <c r="E62" s="13">
        <v>6713233294</v>
      </c>
      <c r="F62" s="13"/>
      <c r="G62" s="13">
        <v>0</v>
      </c>
      <c r="H62" s="13"/>
      <c r="I62" s="13">
        <v>6713233294</v>
      </c>
      <c r="K62" s="7">
        <v>-0.46879999999999999</v>
      </c>
      <c r="M62" s="13">
        <v>316170008</v>
      </c>
      <c r="N62" s="13"/>
      <c r="O62" s="13">
        <v>-5397800561</v>
      </c>
      <c r="P62" s="13"/>
      <c r="Q62" s="13">
        <v>0</v>
      </c>
      <c r="R62" s="13"/>
      <c r="S62" s="13">
        <v>-5081630553</v>
      </c>
      <c r="U62" s="7">
        <v>-1.5900000000000001E-2</v>
      </c>
    </row>
    <row r="63" spans="1:21" ht="21" x14ac:dyDescent="0.55000000000000004">
      <c r="A63" s="3" t="s">
        <v>29</v>
      </c>
      <c r="C63" s="13">
        <v>0</v>
      </c>
      <c r="D63" s="13"/>
      <c r="E63" s="13">
        <v>-3747568500</v>
      </c>
      <c r="F63" s="13"/>
      <c r="G63" s="13">
        <v>0</v>
      </c>
      <c r="H63" s="13"/>
      <c r="I63" s="13">
        <v>-3747568500</v>
      </c>
      <c r="K63" s="7">
        <v>0.26169999999999999</v>
      </c>
      <c r="M63" s="13">
        <v>1978884527</v>
      </c>
      <c r="N63" s="13"/>
      <c r="O63" s="13">
        <v>-4551481916</v>
      </c>
      <c r="P63" s="13"/>
      <c r="Q63" s="13">
        <v>0</v>
      </c>
      <c r="R63" s="13"/>
      <c r="S63" s="13">
        <v>-2572597389</v>
      </c>
      <c r="U63" s="7">
        <v>-8.0999999999999996E-3</v>
      </c>
    </row>
    <row r="64" spans="1:21" ht="21" x14ac:dyDescent="0.55000000000000004">
      <c r="A64" s="3" t="s">
        <v>31</v>
      </c>
      <c r="C64" s="13">
        <v>0</v>
      </c>
      <c r="D64" s="13"/>
      <c r="E64" s="13">
        <v>-3368338425</v>
      </c>
      <c r="F64" s="13"/>
      <c r="G64" s="13">
        <v>0</v>
      </c>
      <c r="H64" s="13"/>
      <c r="I64" s="13">
        <v>-3368338425</v>
      </c>
      <c r="K64" s="7">
        <v>0.23519999999999999</v>
      </c>
      <c r="M64" s="13">
        <v>8147929975</v>
      </c>
      <c r="N64" s="13"/>
      <c r="O64" s="13">
        <v>214789725</v>
      </c>
      <c r="P64" s="13"/>
      <c r="Q64" s="13">
        <v>0</v>
      </c>
      <c r="R64" s="13"/>
      <c r="S64" s="13">
        <v>8362719700</v>
      </c>
      <c r="U64" s="7">
        <v>2.6200000000000001E-2</v>
      </c>
    </row>
    <row r="65" spans="1:21" ht="21" x14ac:dyDescent="0.55000000000000004">
      <c r="A65" s="3" t="s">
        <v>44</v>
      </c>
      <c r="C65" s="13">
        <v>0</v>
      </c>
      <c r="D65" s="13"/>
      <c r="E65" s="13">
        <v>656073000</v>
      </c>
      <c r="F65" s="13"/>
      <c r="G65" s="13">
        <v>0</v>
      </c>
      <c r="H65" s="13"/>
      <c r="I65" s="13">
        <v>656073000</v>
      </c>
      <c r="K65" s="7">
        <v>-4.58E-2</v>
      </c>
      <c r="M65" s="13">
        <v>169329897</v>
      </c>
      <c r="N65" s="13"/>
      <c r="O65" s="13">
        <v>9124875658</v>
      </c>
      <c r="P65" s="13"/>
      <c r="Q65" s="13">
        <v>0</v>
      </c>
      <c r="R65" s="13"/>
      <c r="S65" s="13">
        <v>9294205555</v>
      </c>
      <c r="U65" s="7">
        <v>2.92E-2</v>
      </c>
    </row>
    <row r="66" spans="1:21" ht="21" x14ac:dyDescent="0.55000000000000004">
      <c r="A66" s="3" t="s">
        <v>51</v>
      </c>
      <c r="C66" s="13">
        <v>0</v>
      </c>
      <c r="D66" s="13"/>
      <c r="E66" s="13">
        <v>-4033832036</v>
      </c>
      <c r="F66" s="13"/>
      <c r="G66" s="13">
        <v>0</v>
      </c>
      <c r="H66" s="13"/>
      <c r="I66" s="13">
        <v>-4033832036</v>
      </c>
      <c r="K66" s="7">
        <v>0.28170000000000001</v>
      </c>
      <c r="M66" s="13">
        <v>11418550000</v>
      </c>
      <c r="N66" s="13"/>
      <c r="O66" s="13">
        <v>2828921169</v>
      </c>
      <c r="P66" s="13"/>
      <c r="Q66" s="13">
        <v>0</v>
      </c>
      <c r="R66" s="13"/>
      <c r="S66" s="13">
        <v>14247471169</v>
      </c>
      <c r="U66" s="7">
        <v>4.4699999999999997E-2</v>
      </c>
    </row>
    <row r="67" spans="1:21" ht="21" x14ac:dyDescent="0.55000000000000004">
      <c r="A67" s="3" t="s">
        <v>55</v>
      </c>
      <c r="C67" s="13">
        <v>0</v>
      </c>
      <c r="D67" s="13"/>
      <c r="E67" s="13">
        <v>-2152788168</v>
      </c>
      <c r="F67" s="13"/>
      <c r="G67" s="13">
        <v>0</v>
      </c>
      <c r="H67" s="13"/>
      <c r="I67" s="13">
        <v>-2152788168</v>
      </c>
      <c r="K67" s="7">
        <v>0.15029999999999999</v>
      </c>
      <c r="M67" s="13">
        <v>1931450582</v>
      </c>
      <c r="N67" s="13"/>
      <c r="O67" s="13">
        <v>-16335391805</v>
      </c>
      <c r="P67" s="13"/>
      <c r="Q67" s="13">
        <v>0</v>
      </c>
      <c r="R67" s="13"/>
      <c r="S67" s="13">
        <v>-14403941223</v>
      </c>
      <c r="U67" s="7">
        <v>-4.5199999999999997E-2</v>
      </c>
    </row>
    <row r="68" spans="1:21" ht="21" x14ac:dyDescent="0.55000000000000004">
      <c r="A68" s="3" t="s">
        <v>23</v>
      </c>
      <c r="C68" s="13">
        <v>822169500</v>
      </c>
      <c r="D68" s="13"/>
      <c r="E68" s="13">
        <v>-1766030273</v>
      </c>
      <c r="F68" s="13"/>
      <c r="G68" s="13">
        <v>0</v>
      </c>
      <c r="H68" s="13"/>
      <c r="I68" s="13">
        <v>-943860773</v>
      </c>
      <c r="K68" s="7">
        <v>6.59E-2</v>
      </c>
      <c r="M68" s="13">
        <v>822169500</v>
      </c>
      <c r="N68" s="13"/>
      <c r="O68" s="13">
        <v>-1328675187</v>
      </c>
      <c r="P68" s="13"/>
      <c r="Q68" s="13">
        <v>0</v>
      </c>
      <c r="R68" s="13"/>
      <c r="S68" s="13">
        <v>-506505687</v>
      </c>
      <c r="U68" s="7">
        <v>-1.6000000000000001E-3</v>
      </c>
    </row>
    <row r="69" spans="1:21" ht="21" x14ac:dyDescent="0.55000000000000004">
      <c r="A69" s="3" t="s">
        <v>25</v>
      </c>
      <c r="C69" s="13">
        <v>0</v>
      </c>
      <c r="D69" s="13"/>
      <c r="E69" s="13">
        <v>610566584</v>
      </c>
      <c r="F69" s="13"/>
      <c r="G69" s="13">
        <v>0</v>
      </c>
      <c r="H69" s="13"/>
      <c r="I69" s="13">
        <v>610566584</v>
      </c>
      <c r="K69" s="7">
        <v>-4.2599999999999999E-2</v>
      </c>
      <c r="M69" s="13">
        <v>805536000</v>
      </c>
      <c r="N69" s="13"/>
      <c r="O69" s="13">
        <v>1151068150</v>
      </c>
      <c r="P69" s="13"/>
      <c r="Q69" s="13">
        <v>0</v>
      </c>
      <c r="R69" s="13"/>
      <c r="S69" s="13">
        <v>1956604150</v>
      </c>
      <c r="U69" s="7">
        <v>6.1000000000000004E-3</v>
      </c>
    </row>
    <row r="70" spans="1:21" ht="21" x14ac:dyDescent="0.55000000000000004">
      <c r="A70" s="3" t="s">
        <v>26</v>
      </c>
      <c r="C70" s="13">
        <v>0</v>
      </c>
      <c r="D70" s="13"/>
      <c r="E70" s="13">
        <v>265908375</v>
      </c>
      <c r="F70" s="13"/>
      <c r="G70" s="13">
        <v>0</v>
      </c>
      <c r="H70" s="13"/>
      <c r="I70" s="13">
        <v>265908375</v>
      </c>
      <c r="K70" s="7">
        <v>-1.8599999999999998E-2</v>
      </c>
      <c r="M70" s="13">
        <v>1625000000</v>
      </c>
      <c r="N70" s="13"/>
      <c r="O70" s="13">
        <v>451246688</v>
      </c>
      <c r="P70" s="13"/>
      <c r="Q70" s="13">
        <v>0</v>
      </c>
      <c r="R70" s="13"/>
      <c r="S70" s="13">
        <v>2076246688</v>
      </c>
      <c r="U70" s="7">
        <v>6.4999999999999997E-3</v>
      </c>
    </row>
    <row r="71" spans="1:21" ht="21" x14ac:dyDescent="0.55000000000000004">
      <c r="A71" s="3" t="s">
        <v>34</v>
      </c>
      <c r="C71" s="13">
        <f>8560567010+620181</f>
        <v>8561187191</v>
      </c>
      <c r="D71" s="13"/>
      <c r="E71" s="13">
        <v>-6888766500</v>
      </c>
      <c r="F71" s="13"/>
      <c r="G71" s="13">
        <v>0</v>
      </c>
      <c r="H71" s="13"/>
      <c r="I71" s="13">
        <v>1671800510</v>
      </c>
      <c r="K71" s="7">
        <v>-0.1167</v>
      </c>
      <c r="M71" s="13">
        <f>8560567010+622857</f>
        <v>8561189867</v>
      </c>
      <c r="N71" s="13"/>
      <c r="O71" s="13">
        <v>-12625579730</v>
      </c>
      <c r="P71" s="13"/>
      <c r="Q71" s="13">
        <v>0</v>
      </c>
      <c r="R71" s="13"/>
      <c r="S71" s="13">
        <v>-4065012720</v>
      </c>
      <c r="U71" s="7">
        <v>-1.2800000000000001E-2</v>
      </c>
    </row>
    <row r="72" spans="1:21" ht="21" x14ac:dyDescent="0.55000000000000004">
      <c r="A72" s="3" t="s">
        <v>30</v>
      </c>
      <c r="C72" s="13">
        <v>0</v>
      </c>
      <c r="D72" s="13"/>
      <c r="E72" s="13">
        <v>-2818131750</v>
      </c>
      <c r="F72" s="13"/>
      <c r="G72" s="13">
        <v>0</v>
      </c>
      <c r="H72" s="13"/>
      <c r="I72" s="13">
        <v>-2818131750</v>
      </c>
      <c r="K72" s="7">
        <v>0.1968</v>
      </c>
      <c r="M72" s="13">
        <v>0</v>
      </c>
      <c r="N72" s="13"/>
      <c r="O72" s="13">
        <v>-6884368200</v>
      </c>
      <c r="P72" s="13"/>
      <c r="Q72" s="13">
        <v>0</v>
      </c>
      <c r="R72" s="13"/>
      <c r="S72" s="13">
        <v>-6884368200</v>
      </c>
      <c r="U72" s="7">
        <v>-2.1600000000000001E-2</v>
      </c>
    </row>
    <row r="73" spans="1:21" ht="21" x14ac:dyDescent="0.55000000000000004">
      <c r="A73" s="3" t="s">
        <v>39</v>
      </c>
      <c r="C73" s="13">
        <v>0</v>
      </c>
      <c r="D73" s="13"/>
      <c r="E73" s="13">
        <v>-761095153</v>
      </c>
      <c r="F73" s="13"/>
      <c r="G73" s="13">
        <v>0</v>
      </c>
      <c r="H73" s="13"/>
      <c r="I73" s="13">
        <v>-761095153</v>
      </c>
      <c r="K73" s="7">
        <v>5.3100000000000001E-2</v>
      </c>
      <c r="M73" s="13">
        <v>0</v>
      </c>
      <c r="N73" s="13"/>
      <c r="O73" s="13">
        <v>-234350186</v>
      </c>
      <c r="P73" s="13"/>
      <c r="Q73" s="13">
        <v>0</v>
      </c>
      <c r="R73" s="13"/>
      <c r="S73" s="13">
        <v>-234350186</v>
      </c>
      <c r="U73" s="7">
        <v>-6.9999999999999999E-4</v>
      </c>
    </row>
    <row r="74" spans="1:21" ht="21" x14ac:dyDescent="0.55000000000000004">
      <c r="A74" s="3" t="s">
        <v>47</v>
      </c>
      <c r="C74" s="13">
        <v>0</v>
      </c>
      <c r="D74" s="13"/>
      <c r="E74" s="13">
        <v>-29821500</v>
      </c>
      <c r="F74" s="13"/>
      <c r="G74" s="13">
        <v>0</v>
      </c>
      <c r="H74" s="13"/>
      <c r="I74" s="13">
        <v>-29821500</v>
      </c>
      <c r="K74" s="7">
        <v>2.0999999999999999E-3</v>
      </c>
      <c r="M74" s="13">
        <v>0</v>
      </c>
      <c r="N74" s="13"/>
      <c r="O74" s="13">
        <v>-4117022908</v>
      </c>
      <c r="P74" s="13"/>
      <c r="Q74" s="13">
        <v>0</v>
      </c>
      <c r="R74" s="13"/>
      <c r="S74" s="13">
        <v>-4117022908</v>
      </c>
      <c r="U74" s="7">
        <v>-1.29E-2</v>
      </c>
    </row>
    <row r="75" spans="1:21" ht="21" x14ac:dyDescent="0.55000000000000004">
      <c r="A75" s="3" t="s">
        <v>56</v>
      </c>
      <c r="C75" s="13">
        <v>0</v>
      </c>
      <c r="D75" s="13"/>
      <c r="E75" s="13">
        <v>-697779517</v>
      </c>
      <c r="F75" s="13"/>
      <c r="G75" s="13">
        <v>0</v>
      </c>
      <c r="H75" s="13"/>
      <c r="I75" s="13">
        <v>-697779517</v>
      </c>
      <c r="K75" s="7">
        <v>4.87E-2</v>
      </c>
      <c r="M75" s="13">
        <v>0</v>
      </c>
      <c r="N75" s="13"/>
      <c r="O75" s="13">
        <f>-697779517-124</f>
        <v>-697779641</v>
      </c>
      <c r="P75" s="13"/>
      <c r="Q75" s="13">
        <v>0</v>
      </c>
      <c r="R75" s="13"/>
      <c r="S75" s="13">
        <v>-697779517</v>
      </c>
      <c r="U75" s="7">
        <v>-2.2000000000000001E-3</v>
      </c>
    </row>
    <row r="76" spans="1:21" ht="21" x14ac:dyDescent="0.55000000000000004">
      <c r="A76" s="3" t="s">
        <v>18</v>
      </c>
      <c r="C76" s="13">
        <v>0</v>
      </c>
      <c r="D76" s="13"/>
      <c r="E76" s="13">
        <v>0</v>
      </c>
      <c r="F76" s="13"/>
      <c r="G76" s="13">
        <v>0</v>
      </c>
      <c r="H76" s="13"/>
      <c r="I76" s="13">
        <v>0</v>
      </c>
      <c r="K76" s="7">
        <v>0</v>
      </c>
      <c r="M76" s="13">
        <v>0</v>
      </c>
      <c r="N76" s="13"/>
      <c r="O76" s="13">
        <v>0</v>
      </c>
      <c r="P76" s="13"/>
      <c r="Q76" s="13">
        <v>0</v>
      </c>
      <c r="R76" s="13"/>
      <c r="S76" s="13">
        <v>0</v>
      </c>
      <c r="U76" s="7">
        <v>0</v>
      </c>
    </row>
    <row r="77" spans="1:21" ht="21" x14ac:dyDescent="0.55000000000000004">
      <c r="A77" s="3" t="s">
        <v>19</v>
      </c>
      <c r="C77" s="13">
        <v>0</v>
      </c>
      <c r="D77" s="13"/>
      <c r="E77" s="13">
        <v>0</v>
      </c>
      <c r="F77" s="13"/>
      <c r="G77" s="13">
        <v>0</v>
      </c>
      <c r="H77" s="13"/>
      <c r="I77" s="13">
        <v>0</v>
      </c>
      <c r="K77" s="7">
        <v>0</v>
      </c>
      <c r="M77" s="13">
        <v>0</v>
      </c>
      <c r="N77" s="13"/>
      <c r="O77" s="13">
        <v>0</v>
      </c>
      <c r="P77" s="13"/>
      <c r="Q77" s="13">
        <v>0</v>
      </c>
      <c r="R77" s="13"/>
      <c r="S77" s="13">
        <v>0</v>
      </c>
      <c r="U77" s="7">
        <v>0</v>
      </c>
    </row>
    <row r="78" spans="1:21" ht="21" x14ac:dyDescent="0.55000000000000004">
      <c r="A78" s="3" t="s">
        <v>24</v>
      </c>
      <c r="C78" s="13">
        <v>0</v>
      </c>
      <c r="D78" s="13"/>
      <c r="E78" s="13">
        <v>0</v>
      </c>
      <c r="F78" s="13"/>
      <c r="G78" s="13">
        <v>0</v>
      </c>
      <c r="H78" s="13"/>
      <c r="I78" s="13">
        <v>0</v>
      </c>
      <c r="K78" s="7">
        <v>0</v>
      </c>
      <c r="M78" s="13">
        <v>0</v>
      </c>
      <c r="N78" s="13"/>
      <c r="O78" s="13">
        <v>-90155268</v>
      </c>
      <c r="P78" s="13"/>
      <c r="Q78" s="13">
        <v>0</v>
      </c>
      <c r="R78" s="13"/>
      <c r="S78" s="13">
        <v>-90155268</v>
      </c>
      <c r="U78" s="7">
        <v>-2.9999999999999997E-4</v>
      </c>
    </row>
    <row r="79" spans="1:21" ht="19.5" thickBot="1" x14ac:dyDescent="0.5">
      <c r="C79" s="6">
        <f>SUM(C8:C78)</f>
        <v>67133786399</v>
      </c>
      <c r="E79" s="14">
        <f>SUM(E8:E78)</f>
        <v>-73714788566</v>
      </c>
      <c r="G79" s="6">
        <f>SUM(G8:G78)</f>
        <v>8836508256</v>
      </c>
      <c r="I79" s="6">
        <f>SUM(I8:I78)</f>
        <v>2254885908</v>
      </c>
      <c r="K79" s="11">
        <f>SUM(K8:K78)</f>
        <v>-0.15739999999999998</v>
      </c>
      <c r="M79" s="6">
        <f>SUM(M8:M78)</f>
        <v>196487602649</v>
      </c>
      <c r="O79" s="14">
        <f>SUM(O8:O78)</f>
        <v>-36834105494</v>
      </c>
      <c r="Q79" s="6">
        <f>SUM(Q8:Q78)</f>
        <v>147449729777</v>
      </c>
      <c r="S79" s="6">
        <f>SUM(S8:S78)</f>
        <v>307102604199</v>
      </c>
      <c r="U79" s="11">
        <f>SUM(U8:U78)</f>
        <v>0.9638000000000001</v>
      </c>
    </row>
    <row r="80" spans="1:21" ht="19.5" thickTop="1" x14ac:dyDescent="0.45">
      <c r="C80" s="4"/>
      <c r="G80" s="4"/>
      <c r="M80" s="4"/>
      <c r="Q80" s="4"/>
    </row>
    <row r="81" spans="3:15" x14ac:dyDescent="0.45">
      <c r="C81" s="4"/>
      <c r="M81" s="4"/>
      <c r="O81" s="1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3"/>
  <sheetViews>
    <sheetView rightToLeft="1" view="pageBreakPreview" zoomScale="130" zoomScaleNormal="85" zoomScaleSheetLayoutView="130" workbookViewId="0">
      <selection activeCell="G17" sqref="G17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30" x14ac:dyDescent="0.45">
      <c r="A2" s="19" t="s">
        <v>0</v>
      </c>
      <c r="B2" s="19"/>
      <c r="C2" s="19"/>
      <c r="D2" s="19"/>
      <c r="E2" s="19"/>
      <c r="F2" s="19"/>
      <c r="G2" s="19"/>
      <c r="H2" s="19"/>
    </row>
    <row r="3" spans="1:8" ht="30" x14ac:dyDescent="0.45">
      <c r="A3" s="19" t="s">
        <v>86</v>
      </c>
      <c r="B3" s="19"/>
      <c r="C3" s="19"/>
      <c r="D3" s="19"/>
      <c r="E3" s="19"/>
      <c r="F3" s="19"/>
      <c r="G3" s="19"/>
      <c r="H3" s="19"/>
    </row>
    <row r="4" spans="1:8" ht="30" x14ac:dyDescent="0.45">
      <c r="A4" s="19" t="s">
        <v>2</v>
      </c>
      <c r="B4" s="19"/>
      <c r="C4" s="19"/>
      <c r="D4" s="19"/>
      <c r="E4" s="19"/>
      <c r="F4" s="19"/>
      <c r="G4" s="19"/>
      <c r="H4" s="19"/>
    </row>
    <row r="6" spans="1:8" ht="30" x14ac:dyDescent="0.45">
      <c r="A6" s="18" t="s">
        <v>166</v>
      </c>
      <c r="B6" s="18" t="s">
        <v>166</v>
      </c>
      <c r="C6" s="18" t="s">
        <v>166</v>
      </c>
      <c r="D6" s="12"/>
      <c r="E6" s="10" t="s">
        <v>88</v>
      </c>
      <c r="F6" s="2"/>
      <c r="G6" s="10" t="s">
        <v>89</v>
      </c>
      <c r="H6" s="5">
        <v>0</v>
      </c>
    </row>
    <row r="7" spans="1:8" ht="30" x14ac:dyDescent="0.45">
      <c r="A7" s="18" t="s">
        <v>167</v>
      </c>
      <c r="C7" s="18" t="s">
        <v>61</v>
      </c>
      <c r="E7" s="10" t="s">
        <v>168</v>
      </c>
      <c r="G7" s="10" t="s">
        <v>168</v>
      </c>
    </row>
    <row r="8" spans="1:8" ht="21" x14ac:dyDescent="0.55000000000000004">
      <c r="A8" s="3" t="s">
        <v>67</v>
      </c>
      <c r="C8" s="8">
        <v>279927370</v>
      </c>
      <c r="E8" s="13">
        <v>207500562</v>
      </c>
      <c r="F8" s="13"/>
      <c r="G8" s="13">
        <v>787575113</v>
      </c>
    </row>
    <row r="9" spans="1:8" ht="21" x14ac:dyDescent="0.55000000000000004">
      <c r="A9" s="3" t="s">
        <v>70</v>
      </c>
      <c r="C9" s="9" t="s">
        <v>71</v>
      </c>
      <c r="E9" s="13">
        <v>-5533056</v>
      </c>
      <c r="F9" s="13"/>
      <c r="G9" s="13">
        <v>70404747</v>
      </c>
    </row>
    <row r="10" spans="1:8" ht="21" x14ac:dyDescent="0.55000000000000004">
      <c r="A10" s="3" t="s">
        <v>73</v>
      </c>
      <c r="C10" s="9" t="s">
        <v>74</v>
      </c>
      <c r="E10" s="13">
        <v>28823</v>
      </c>
      <c r="F10" s="13"/>
      <c r="G10" s="13">
        <v>236736</v>
      </c>
    </row>
    <row r="11" spans="1:8" ht="21" x14ac:dyDescent="0.55000000000000004">
      <c r="A11" s="3" t="s">
        <v>76</v>
      </c>
      <c r="C11" s="9" t="s">
        <v>77</v>
      </c>
      <c r="E11" s="13">
        <v>7994647</v>
      </c>
      <c r="F11" s="13"/>
      <c r="G11" s="13">
        <v>103934984</v>
      </c>
    </row>
    <row r="12" spans="1:8" ht="19.5" thickBot="1" x14ac:dyDescent="0.5">
      <c r="E12" s="14">
        <f>SUM(E8:E11)</f>
        <v>209990976</v>
      </c>
      <c r="G12" s="14">
        <f>SUM(G8:G11)</f>
        <v>962151580</v>
      </c>
    </row>
    <row r="13" spans="1:8" ht="19.5" thickTop="1" x14ac:dyDescent="0.45"/>
  </sheetData>
  <mergeCells count="6">
    <mergeCell ref="A4:H4"/>
    <mergeCell ref="A3:H3"/>
    <mergeCell ref="A2:H2"/>
    <mergeCell ref="A7"/>
    <mergeCell ref="C7"/>
    <mergeCell ref="A6:C6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30" zoomScaleNormal="85" zoomScaleSheetLayoutView="130" workbookViewId="0">
      <selection activeCell="E8" sqref="E8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9" t="s">
        <v>0</v>
      </c>
      <c r="B2" s="19"/>
      <c r="C2" s="19"/>
      <c r="D2" s="19"/>
      <c r="E2" s="19"/>
    </row>
    <row r="3" spans="1:5" ht="30" x14ac:dyDescent="0.45">
      <c r="A3" s="19" t="s">
        <v>86</v>
      </c>
      <c r="B3" s="19"/>
      <c r="C3" s="19"/>
      <c r="D3" s="19"/>
      <c r="E3" s="19"/>
    </row>
    <row r="4" spans="1:5" ht="30" x14ac:dyDescent="0.45">
      <c r="A4" s="19" t="s">
        <v>2</v>
      </c>
      <c r="B4" s="19"/>
      <c r="C4" s="19"/>
      <c r="D4" s="19"/>
      <c r="E4" s="19"/>
    </row>
    <row r="6" spans="1:5" ht="30" x14ac:dyDescent="0.45">
      <c r="A6" s="19" t="s">
        <v>169</v>
      </c>
      <c r="C6" s="19" t="s">
        <v>88</v>
      </c>
      <c r="E6" s="19" t="s">
        <v>6</v>
      </c>
    </row>
    <row r="7" spans="1:5" ht="30" x14ac:dyDescent="0.45">
      <c r="A7" s="19" t="s">
        <v>169</v>
      </c>
      <c r="C7" s="19" t="s">
        <v>64</v>
      </c>
      <c r="E7" s="19" t="s">
        <v>64</v>
      </c>
    </row>
    <row r="8" spans="1:5" ht="21" x14ac:dyDescent="0.55000000000000004">
      <c r="A8" s="3" t="s">
        <v>169</v>
      </c>
      <c r="C8" s="13">
        <v>806</v>
      </c>
      <c r="D8" s="13"/>
      <c r="E8" s="13">
        <v>1195469225</v>
      </c>
    </row>
    <row r="9" spans="1:5" ht="21" x14ac:dyDescent="0.55000000000000004">
      <c r="A9" s="3" t="s">
        <v>170</v>
      </c>
      <c r="C9" s="13">
        <v>0</v>
      </c>
      <c r="D9" s="13"/>
      <c r="E9" s="13">
        <v>19240</v>
      </c>
    </row>
    <row r="10" spans="1:5" ht="21" x14ac:dyDescent="0.55000000000000004">
      <c r="A10" s="3" t="s">
        <v>171</v>
      </c>
      <c r="C10" s="13">
        <v>10924111</v>
      </c>
      <c r="D10" s="13"/>
      <c r="E10" s="13">
        <v>217827146</v>
      </c>
    </row>
    <row r="11" spans="1:5" ht="21.75" thickBot="1" x14ac:dyDescent="0.6">
      <c r="A11" s="3" t="s">
        <v>95</v>
      </c>
      <c r="C11" s="14">
        <f>SUM(C8:C10)</f>
        <v>10924917</v>
      </c>
      <c r="E11" s="14">
        <f>SUM(E8:E10)</f>
        <v>1413315611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Samaneh Khanbeigy</cp:lastModifiedBy>
  <dcterms:created xsi:type="dcterms:W3CDTF">2022-08-23T11:25:59Z</dcterms:created>
  <dcterms:modified xsi:type="dcterms:W3CDTF">2022-08-31T08:14:32Z</dcterms:modified>
</cp:coreProperties>
</file>