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3F663CF7-731E-4457-8720-A8C01E6A9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0">سهام!$A$1:$Y$66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9" i="1"/>
  <c r="K9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8" i="11"/>
  <c r="E11" i="15"/>
  <c r="E8" i="15"/>
  <c r="E9" i="15"/>
  <c r="E10" i="15"/>
  <c r="E7" i="15"/>
  <c r="C10" i="15"/>
  <c r="C9" i="15"/>
  <c r="C7" i="15"/>
  <c r="C92" i="11"/>
  <c r="E92" i="1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8" i="9"/>
  <c r="K15" i="7" l="1"/>
  <c r="E10" i="14"/>
  <c r="C10" i="14"/>
  <c r="Q9" i="10" l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8" i="10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8" i="11"/>
  <c r="S92" i="11" s="1"/>
  <c r="Q92" i="11"/>
  <c r="O92" i="11"/>
  <c r="M92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8" i="11"/>
  <c r="G92" i="11"/>
  <c r="O61" i="10"/>
  <c r="M61" i="10"/>
  <c r="G61" i="10"/>
  <c r="E61" i="10"/>
  <c r="E56" i="9"/>
  <c r="Q56" i="9"/>
  <c r="O56" i="9"/>
  <c r="M56" i="9"/>
  <c r="I56" i="9"/>
  <c r="G56" i="9"/>
  <c r="Q61" i="10" l="1"/>
  <c r="I61" i="10"/>
  <c r="I92" i="1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8" i="8"/>
  <c r="S9" i="8"/>
  <c r="S10" i="8"/>
  <c r="S24" i="8" s="1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8" i="8"/>
  <c r="Q24" i="8"/>
  <c r="O24" i="8"/>
  <c r="K24" i="8"/>
  <c r="M24" i="8"/>
  <c r="I24" i="8"/>
  <c r="I15" i="7"/>
  <c r="S9" i="7"/>
  <c r="S10" i="7"/>
  <c r="S11" i="7"/>
  <c r="S12" i="7"/>
  <c r="S13" i="7"/>
  <c r="S14" i="7"/>
  <c r="S8" i="7"/>
  <c r="M9" i="7"/>
  <c r="M10" i="7"/>
  <c r="M11" i="7"/>
  <c r="M12" i="7"/>
  <c r="M13" i="7"/>
  <c r="M14" i="7"/>
  <c r="M8" i="7"/>
  <c r="S16" i="6"/>
  <c r="Q9" i="6"/>
  <c r="Q10" i="6"/>
  <c r="Q11" i="6"/>
  <c r="Q12" i="6"/>
  <c r="Q13" i="6"/>
  <c r="Q14" i="6"/>
  <c r="Q15" i="6"/>
  <c r="Q8" i="6"/>
  <c r="U65" i="1"/>
  <c r="K65" i="1"/>
  <c r="W65" i="1"/>
  <c r="O65" i="1"/>
  <c r="G65" i="1"/>
  <c r="E65" i="1"/>
  <c r="C11" i="15"/>
  <c r="G9" i="13"/>
  <c r="G10" i="13"/>
  <c r="G11" i="13"/>
  <c r="G12" i="13"/>
  <c r="G13" i="13"/>
  <c r="G8" i="13"/>
  <c r="G14" i="13" s="1"/>
  <c r="I14" i="13"/>
  <c r="L8" i="13" s="1"/>
  <c r="E14" i="13"/>
  <c r="L9" i="13" l="1"/>
  <c r="L13" i="13"/>
  <c r="L12" i="13"/>
  <c r="L11" i="13"/>
  <c r="L10" i="13"/>
  <c r="Y65" i="1"/>
  <c r="G11" i="15"/>
  <c r="S15" i="7"/>
  <c r="O15" i="7"/>
  <c r="Q15" i="7"/>
  <c r="M15" i="7"/>
  <c r="Q16" i="6"/>
  <c r="O16" i="6"/>
  <c r="M16" i="6"/>
  <c r="K16" i="6"/>
  <c r="L14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Ghazaleh Khademian</author>
  </authors>
  <commentList>
    <comment ref="A23" authorId="0" shapeId="0" xr:uid="{7E6D7869-0C62-4F8B-B767-BCC84755D2B8}">
      <text>
        <r>
          <rPr>
            <b/>
            <sz val="9"/>
            <color indexed="81"/>
            <rFont val="Tahoma"/>
            <family val="2"/>
          </rPr>
          <t>Ghazaleh Khademian:</t>
        </r>
        <r>
          <rPr>
            <sz val="9"/>
            <color indexed="81"/>
            <rFont val="Tahoma"/>
            <family val="2"/>
          </rPr>
          <t xml:space="preserve">
درآمد توسعه معادن و فزات به آرماناضافه گردید</t>
        </r>
      </text>
    </comment>
  </commentList>
</comments>
</file>

<file path=xl/sharedStrings.xml><?xml version="1.0" encoding="utf-8"?>
<sst xmlns="http://schemas.openxmlformats.org/spreadsheetml/2006/main" count="630" uniqueCount="189">
  <si>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</si>
  <si>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</si>
  <si>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</si>
  <si>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</si>
  <si>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</si>
  <si>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</si>
  <si>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</si>
  <si>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</si>
  <si>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</si>
  <si>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</si>
  <si>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</si>
  <si>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</si>
  <si>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</si>
  <si>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</si>
  <si>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</si>
  <si>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</si>
  <si>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اختیارخ شستا-700-1402/12/09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</si>
  <si>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</si>
  <si>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</si>
  <si>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</si>
  <si>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</si>
  <si>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</si>
  <si>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</si>
  <si>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</si>
  <si>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</si>
  <si>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</si>
  <si>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</si>
  <si>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</si>
  <si>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</si>
  <si>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</si>
  <si>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</si>
  <si>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</si>
  <si>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</si>
  <si>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</si>
  <si>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</si>
  <si>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</si>
  <si>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</si>
  <si>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</si>
  <si>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</si>
  <si>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</si>
  <si>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</si>
  <si>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</si>
  <si>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</si>
  <si>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</si>
  <si>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</si>
  <si>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</si>
  <si>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</si>
  <si>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</si>
  <si>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</si>
  <si>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</si>
  <si>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</si>
  <si>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</si>
  <si>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</si>
  <si>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</si>
  <si>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</si>
  <si>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</si>
  <si>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</si>
  <si>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</si>
  <si>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</si>
  <si>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</si>
  <si>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</si>
  <si>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</si>
  <si>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</si>
  <si>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</si>
  <si>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</si>
  <si>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</si>
  <si>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</si>
  <si>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</si>
  <si>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</si>
  <si>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</si>
  <si>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</si>
  <si>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</si>
  <si>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</si>
  <si>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</si>
  <si>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</si>
  <si>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</si>
  <si>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</si>
  <si>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</si>
  <si>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</si>
  <si>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</si>
  <si>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</si>
  <si>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</si>
  <si>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</si>
  <si>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</si>
  <si>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</si>
  <si>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</si>
  <si>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</si>
  <si>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</si>
  <si>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</si>
  <si>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</si>
  <si>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</si>
  <si>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</si>
  <si>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</si>
  <si>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</si>
  <si>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</si>
  <si>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</si>
  <si>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</si>
  <si>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</si>
  <si>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</si>
  <si>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</si>
  <si>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</si>
  <si>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</si>
  <si>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</si>
  <si>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</si>
  <si>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</si>
  <si>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</si>
  <si>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</si>
  <si>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</si>
  <si>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</si>
  <si>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</si>
  <si>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</si>
  <si>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</si>
  <si>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</si>
  <si>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</si>
  <si>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</si>
  <si>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</si>
  <si>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</si>
  <si>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</si>
  <si>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</si>
  <si>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</si>
  <si>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</si>
  <si>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</si>
  <si>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</si>
  <si>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</si>
  <si>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</si>
  <si>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</si>
  <si>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</si>
  <si>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</si>
  <si>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</si>
  <si>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</si>
  <si>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</si>
  <si>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</si>
  <si>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</si>
  <si>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</si>
  <si>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</si>
  <si>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</si>
  <si>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</si>
  <si>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</si>
  <si>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</si>
  <si>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</si>
  <si>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</si>
  <si>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</si>
  <si>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</si>
  <si>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</si>
  <si>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</si>
  <si>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</si>
  <si>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</si>
  <si>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</si>
  <si>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</si>
  <si>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</si>
  <si>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</si>
  <si>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</si>
  <si>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</si>
  <si>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</si>
  <si>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</si>
  <si>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</si>
  <si>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</si>
  <si>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</si>
  <si>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</si>
  <si>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</si>
  <si>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</si>
  <si>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</si>
  <si>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</si>
  <si>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</si>
  <si>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</si>
  <si>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</si>
  <si>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</si>
  <si>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</si>
  <si>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منتهی به 1402/02/31</t>
  </si>
  <si>
    <t>برای ماه منتهی به 1402/03/31</t>
  </si>
  <si>
    <t>1402/03/31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</si>
  <si>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</si>
  <si>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</si>
  <si>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</si>
  <si>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</si>
  <si>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</si>
  <si>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</si>
  <si>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</si>
  <si>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</si>
  <si>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.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</si>
  <si>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</si>
  <si>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</si>
  <si>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</si>
  <si>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</si>
  <si>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</si>
  <si>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</si>
  <si>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</si>
  <si>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 xml:space="preserve">  منتهی به 1402/03/31</t>
  </si>
  <si>
    <t>منتهی به 1402/03/31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</si>
</sst>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.0000\ ;\(#,##0.0000\);\-\ "/>
  </numFmts>
  <fonts count="16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64" fontId="1" fillId="0" borderId="2" xfId="0" applyNumberFormat="1" applyFont="1" applyBorder="1" applyAlignment="1">
      <alignment horizontal="right" vertical="center"/>
    </xf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9"/>
  <sheetViews>
    <sheetView rightToLeft="1" tabSelected="1" view="pageBreakPreview" topLeftCell="B1" zoomScale="60" zoomScaleNormal="86" workbookViewId="0">
      <selection activeCell="AB26" sqref="AB26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1.285156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19.85546875" style="4" bestFit="1" customWidth="1"/>
    <col min="12" max="12" width="1" style="4" customWidth="1"/>
    <col min="13" max="13" width="14.5703125" style="4" bestFit="1" customWidth="1"/>
    <col min="14" max="14" width="1" style="4" customWidth="1"/>
    <col min="15" max="15" width="19.57031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1.85546875" style="4" bestFit="1" customWidth="1"/>
    <col min="22" max="22" width="1" style="4" customWidth="1"/>
    <col min="23" max="23" width="24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2.7109375" style="4" customWidth="1"/>
    <col min="28" max="28" width="21.28515625" style="4" bestFit="1" customWidth="1"/>
    <col min="29" max="16384" width="9.140625" style="4"/>
  </cols>
  <sheetData>
    <row r="1" spans="1:29" s="1" customFormat="1" x14ac:dyDescent="0.45"/>
    <row r="2" spans="1:29" s="1" customFormat="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9" s="1" customFormat="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9" s="1" customFormat="1" ht="30" x14ac:dyDescent="0.45">
      <c r="A4" s="55" t="s">
        <v>169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9" s="1" customFormat="1" x14ac:dyDescent="0.45"/>
    <row r="6" spans="1:29" ht="24" x14ac:dyDescent="0.55000000000000004">
      <c r="A6" s="56" t="s">
        <v>3</v>
      </c>
      <c r="B6" s="5"/>
      <c r="C6" s="54" t="s">
        <v>6</v>
      </c>
      <c r="D6" s="54" t="s">
        <v>4</v>
      </c>
      <c r="E6" s="54" t="s">
        <v>4</v>
      </c>
      <c r="F6" s="54" t="s">
        <v>4</v>
      </c>
      <c r="G6" s="54" t="s">
        <v>4</v>
      </c>
      <c r="H6" s="5"/>
      <c r="I6" s="54" t="s">
        <v>5</v>
      </c>
      <c r="J6" s="54" t="s">
        <v>5</v>
      </c>
      <c r="K6" s="54" t="s">
        <v>5</v>
      </c>
      <c r="L6" s="54" t="s">
        <v>5</v>
      </c>
      <c r="M6" s="54" t="s">
        <v>5</v>
      </c>
      <c r="N6" s="54" t="s">
        <v>5</v>
      </c>
      <c r="O6" s="54" t="s">
        <v>5</v>
      </c>
      <c r="P6" s="5"/>
      <c r="Q6" s="54" t="s">
        <v>170</v>
      </c>
      <c r="R6" s="54" t="s">
        <v>6</v>
      </c>
      <c r="S6" s="54" t="s">
        <v>6</v>
      </c>
      <c r="T6" s="54" t="s">
        <v>6</v>
      </c>
      <c r="U6" s="54" t="s">
        <v>6</v>
      </c>
      <c r="V6" s="54" t="s">
        <v>6</v>
      </c>
      <c r="W6" s="54" t="s">
        <v>6</v>
      </c>
      <c r="X6" s="54" t="s">
        <v>6</v>
      </c>
      <c r="Y6" s="54" t="s">
        <v>6</v>
      </c>
    </row>
    <row r="7" spans="1:29" ht="24" x14ac:dyDescent="0.55000000000000004">
      <c r="A7" s="56" t="s">
        <v>3</v>
      </c>
      <c r="B7" s="5"/>
      <c r="C7" s="56" t="s">
        <v>7</v>
      </c>
      <c r="D7" s="5"/>
      <c r="E7" s="56" t="s">
        <v>8</v>
      </c>
      <c r="F7" s="5"/>
      <c r="G7" s="56" t="s">
        <v>9</v>
      </c>
      <c r="H7" s="5"/>
      <c r="I7" s="54" t="s">
        <v>10</v>
      </c>
      <c r="J7" s="54" t="s">
        <v>10</v>
      </c>
      <c r="K7" s="54" t="s">
        <v>10</v>
      </c>
      <c r="L7" s="5"/>
      <c r="M7" s="54" t="s">
        <v>11</v>
      </c>
      <c r="N7" s="54" t="s">
        <v>11</v>
      </c>
      <c r="O7" s="54" t="s">
        <v>11</v>
      </c>
      <c r="P7" s="5"/>
      <c r="Q7" s="56" t="s">
        <v>7</v>
      </c>
      <c r="R7" s="5"/>
      <c r="S7" s="56" t="s">
        <v>12</v>
      </c>
      <c r="T7" s="5"/>
      <c r="U7" s="56" t="s">
        <v>8</v>
      </c>
      <c r="V7" s="5"/>
      <c r="W7" s="56" t="s">
        <v>9</v>
      </c>
      <c r="X7" s="5"/>
      <c r="Y7" s="57" t="s">
        <v>13</v>
      </c>
    </row>
    <row r="8" spans="1:29" ht="43.5" customHeight="1" x14ac:dyDescent="0.55000000000000004">
      <c r="A8" s="54" t="s">
        <v>3</v>
      </c>
      <c r="B8" s="5"/>
      <c r="C8" s="54" t="s">
        <v>7</v>
      </c>
      <c r="D8" s="5"/>
      <c r="E8" s="54" t="s">
        <v>8</v>
      </c>
      <c r="F8" s="5"/>
      <c r="G8" s="54" t="s">
        <v>9</v>
      </c>
      <c r="H8" s="5"/>
      <c r="I8" s="28" t="s">
        <v>7</v>
      </c>
      <c r="J8" s="5"/>
      <c r="K8" s="28" t="s">
        <v>8</v>
      </c>
      <c r="L8" s="5"/>
      <c r="M8" s="28" t="s">
        <v>7</v>
      </c>
      <c r="N8" s="5"/>
      <c r="O8" s="28" t="s">
        <v>14</v>
      </c>
      <c r="P8" s="5"/>
      <c r="Q8" s="54" t="s">
        <v>7</v>
      </c>
      <c r="R8" s="5"/>
      <c r="S8" s="54" t="s">
        <v>12</v>
      </c>
      <c r="T8" s="5"/>
      <c r="U8" s="54" t="s">
        <v>8</v>
      </c>
      <c r="V8" s="5"/>
      <c r="W8" s="54" t="s">
        <v>9</v>
      </c>
      <c r="X8" s="5"/>
      <c r="Y8" s="58" t="s">
        <v>13</v>
      </c>
      <c r="AB8" s="7"/>
    </row>
    <row r="9" spans="1:29" s="11" customFormat="1" ht="22.5" x14ac:dyDescent="0.55000000000000004">
      <c r="A9" s="48" t="s">
        <v>15</v>
      </c>
      <c r="B9" s="8"/>
      <c r="C9" s="9">
        <v>3870000</v>
      </c>
      <c r="D9" s="9"/>
      <c r="E9" s="9">
        <v>1114613390</v>
      </c>
      <c r="F9" s="9"/>
      <c r="G9" s="9">
        <v>1083320973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3870000</v>
      </c>
      <c r="R9" s="9"/>
      <c r="S9" s="9">
        <v>107</v>
      </c>
      <c r="T9" s="9"/>
      <c r="U9" s="9">
        <v>1114613390</v>
      </c>
      <c r="V9" s="9"/>
      <c r="W9" s="9">
        <v>413983371.82499999</v>
      </c>
      <c r="X9" s="8"/>
      <c r="Y9" s="10">
        <f>W9/2149665927090</f>
        <v>1.92580329160917E-4</v>
      </c>
      <c r="AA9" s="16"/>
      <c r="AB9" s="12"/>
      <c r="AC9" s="18"/>
    </row>
    <row r="10" spans="1:29" s="11" customFormat="1" ht="22.5" x14ac:dyDescent="0.55000000000000004">
      <c r="A10" s="48" t="s">
        <v>16</v>
      </c>
      <c r="B10" s="8"/>
      <c r="C10" s="9">
        <v>2336000</v>
      </c>
      <c r="D10" s="9"/>
      <c r="E10" s="9">
        <v>2240327937</v>
      </c>
      <c r="F10" s="9"/>
      <c r="G10" s="9">
        <v>2223299352.96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2336000</v>
      </c>
      <c r="R10" s="9"/>
      <c r="S10" s="9">
        <v>819</v>
      </c>
      <c r="T10" s="9"/>
      <c r="U10" s="9">
        <v>2240327937</v>
      </c>
      <c r="V10" s="9"/>
      <c r="W10" s="9">
        <v>1912691355.1199999</v>
      </c>
      <c r="X10" s="8"/>
      <c r="Y10" s="10">
        <f t="shared" ref="Y10:Y64" si="0">W10/2149665927090</f>
        <v>8.8976213978941723E-4</v>
      </c>
      <c r="AA10" s="16"/>
      <c r="AB10" s="12"/>
    </row>
    <row r="11" spans="1:29" s="11" customFormat="1" ht="22.5" x14ac:dyDescent="0.55000000000000004">
      <c r="A11" s="48" t="s">
        <v>17</v>
      </c>
      <c r="B11" s="8"/>
      <c r="C11" s="9">
        <v>10681587</v>
      </c>
      <c r="D11" s="9"/>
      <c r="E11" s="9">
        <v>28967737914</v>
      </c>
      <c r="F11" s="9"/>
      <c r="G11" s="9">
        <v>38182441480.230598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10681587</v>
      </c>
      <c r="R11" s="9"/>
      <c r="S11" s="9">
        <v>3944</v>
      </c>
      <c r="T11" s="9"/>
      <c r="U11" s="9">
        <v>28967737914</v>
      </c>
      <c r="V11" s="9"/>
      <c r="W11" s="9">
        <v>41877516462.1884</v>
      </c>
      <c r="X11" s="8"/>
      <c r="Y11" s="10">
        <f t="shared" si="0"/>
        <v>1.9480941635837315E-2</v>
      </c>
      <c r="AA11" s="9"/>
    </row>
    <row r="12" spans="1:29" s="11" customFormat="1" ht="22.5" x14ac:dyDescent="0.55000000000000004">
      <c r="A12" s="48" t="s">
        <v>18</v>
      </c>
      <c r="B12" s="8"/>
      <c r="C12" s="9">
        <v>18251127</v>
      </c>
      <c r="D12" s="9"/>
      <c r="E12" s="9">
        <v>78082852278</v>
      </c>
      <c r="F12" s="9"/>
      <c r="G12" s="9">
        <v>84090639501.812302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18251127</v>
      </c>
      <c r="R12" s="9"/>
      <c r="S12" s="9">
        <v>5230</v>
      </c>
      <c r="T12" s="9"/>
      <c r="U12" s="9">
        <v>78082852278</v>
      </c>
      <c r="V12" s="9"/>
      <c r="W12" s="9">
        <v>94885446514.4505</v>
      </c>
      <c r="X12" s="8"/>
      <c r="Y12" s="10">
        <f t="shared" si="0"/>
        <v>4.4139624356839859E-2</v>
      </c>
      <c r="AA12" s="9"/>
    </row>
    <row r="13" spans="1:29" s="11" customFormat="1" ht="22.5" x14ac:dyDescent="0.55000000000000004">
      <c r="A13" s="48" t="s">
        <v>19</v>
      </c>
      <c r="B13" s="8"/>
      <c r="C13" s="9">
        <v>548956</v>
      </c>
      <c r="D13" s="9"/>
      <c r="E13" s="9">
        <v>14469198812</v>
      </c>
      <c r="F13" s="9"/>
      <c r="G13" s="9">
        <v>33292529316.917999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548956</v>
      </c>
      <c r="R13" s="9"/>
      <c r="S13" s="9">
        <v>64690</v>
      </c>
      <c r="T13" s="9"/>
      <c r="U13" s="9">
        <v>14469198812</v>
      </c>
      <c r="V13" s="9"/>
      <c r="W13" s="9">
        <v>35300667456.342003</v>
      </c>
      <c r="X13" s="8"/>
      <c r="Y13" s="10">
        <f t="shared" si="0"/>
        <v>1.6421466708610149E-2</v>
      </c>
      <c r="AB13" s="12"/>
    </row>
    <row r="14" spans="1:29" s="11" customFormat="1" ht="22.5" x14ac:dyDescent="0.55000000000000004">
      <c r="A14" s="48" t="s">
        <v>20</v>
      </c>
      <c r="B14" s="8"/>
      <c r="C14" s="9">
        <v>2906383</v>
      </c>
      <c r="D14" s="9"/>
      <c r="E14" s="9">
        <v>13352287981</v>
      </c>
      <c r="F14" s="9"/>
      <c r="G14" s="9">
        <v>13662506710.0184</v>
      </c>
      <c r="H14" s="9"/>
      <c r="I14" s="9">
        <v>0</v>
      </c>
      <c r="J14" s="9"/>
      <c r="K14" s="9">
        <v>0</v>
      </c>
      <c r="L14" s="9"/>
      <c r="M14" s="9">
        <v>-2906383</v>
      </c>
      <c r="N14" s="9"/>
      <c r="O14" s="9">
        <v>11881260592</v>
      </c>
      <c r="P14" s="9"/>
      <c r="Q14" s="9">
        <v>0</v>
      </c>
      <c r="R14" s="9"/>
      <c r="S14" s="9">
        <v>0</v>
      </c>
      <c r="T14" s="9"/>
      <c r="U14" s="9">
        <v>0</v>
      </c>
      <c r="V14" s="9"/>
      <c r="W14" s="9">
        <v>0</v>
      </c>
      <c r="X14" s="8"/>
      <c r="Y14" s="10">
        <f t="shared" si="0"/>
        <v>0</v>
      </c>
      <c r="AA14" s="16"/>
      <c r="AB14" s="9"/>
    </row>
    <row r="15" spans="1:29" s="11" customFormat="1" ht="22.5" x14ac:dyDescent="0.55000000000000004">
      <c r="A15" s="48" t="s">
        <v>63</v>
      </c>
      <c r="B15" s="8"/>
      <c r="C15" s="9">
        <v>10860537</v>
      </c>
      <c r="D15" s="9"/>
      <c r="E15" s="9">
        <v>104367680364</v>
      </c>
      <c r="F15" s="9"/>
      <c r="G15" s="9">
        <v>103532842158.51199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10860537</v>
      </c>
      <c r="R15" s="9"/>
      <c r="S15" s="9">
        <v>8810</v>
      </c>
      <c r="T15" s="9"/>
      <c r="U15" s="9">
        <v>104367680364</v>
      </c>
      <c r="V15" s="9"/>
      <c r="W15" s="9">
        <v>95112027050.7285</v>
      </c>
      <c r="X15" s="8"/>
      <c r="Y15" s="10">
        <f t="shared" si="0"/>
        <v>4.4245027030540292E-2</v>
      </c>
      <c r="AA15" s="16"/>
      <c r="AB15" s="9"/>
    </row>
    <row r="16" spans="1:29" s="11" customFormat="1" ht="22.5" x14ac:dyDescent="0.55000000000000004">
      <c r="A16" s="48" t="s">
        <v>21</v>
      </c>
      <c r="B16" s="8"/>
      <c r="C16" s="9">
        <v>7131846</v>
      </c>
      <c r="D16" s="9"/>
      <c r="E16" s="9">
        <v>68135527512</v>
      </c>
      <c r="F16" s="9"/>
      <c r="G16" s="9">
        <v>98613714191.733002</v>
      </c>
      <c r="H16" s="9"/>
      <c r="I16" s="9">
        <v>0</v>
      </c>
      <c r="J16" s="9"/>
      <c r="K16" s="9">
        <v>0</v>
      </c>
      <c r="L16" s="9"/>
      <c r="M16" s="9">
        <v>-2273538</v>
      </c>
      <c r="N16" s="9"/>
      <c r="O16" s="9">
        <v>28615811192</v>
      </c>
      <c r="P16" s="9"/>
      <c r="Q16" s="9">
        <v>4858308</v>
      </c>
      <c r="R16" s="9"/>
      <c r="S16" s="9">
        <v>13630</v>
      </c>
      <c r="T16" s="9"/>
      <c r="U16" s="9">
        <v>46414824214</v>
      </c>
      <c r="V16" s="9"/>
      <c r="W16" s="9">
        <v>65824736548.662003</v>
      </c>
      <c r="X16" s="8"/>
      <c r="Y16" s="10">
        <f t="shared" si="0"/>
        <v>3.0620914496127714E-2</v>
      </c>
      <c r="AA16" s="16"/>
      <c r="AB16" s="9"/>
    </row>
    <row r="17" spans="1:28" s="11" customFormat="1" ht="22.5" x14ac:dyDescent="0.55000000000000004">
      <c r="A17" s="48" t="s">
        <v>23</v>
      </c>
      <c r="B17" s="8"/>
      <c r="C17" s="9">
        <v>3863168</v>
      </c>
      <c r="D17" s="9"/>
      <c r="E17" s="9">
        <v>45578917666</v>
      </c>
      <c r="F17" s="9"/>
      <c r="G17" s="9">
        <v>73040264500.608002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3863168</v>
      </c>
      <c r="R17" s="9"/>
      <c r="S17" s="9">
        <v>15280</v>
      </c>
      <c r="T17" s="9"/>
      <c r="U17" s="9">
        <v>45578917666</v>
      </c>
      <c r="V17" s="9"/>
      <c r="W17" s="9">
        <v>58677983258.112</v>
      </c>
      <c r="X17" s="8"/>
      <c r="Y17" s="10">
        <f t="shared" si="0"/>
        <v>2.7296326614593698E-2</v>
      </c>
      <c r="AA17" s="16"/>
      <c r="AB17" s="9"/>
    </row>
    <row r="18" spans="1:28" s="11" customFormat="1" ht="22.5" x14ac:dyDescent="0.55000000000000004">
      <c r="A18" s="48" t="s">
        <v>24</v>
      </c>
      <c r="B18" s="8"/>
      <c r="C18" s="9">
        <v>2241</v>
      </c>
      <c r="D18" s="9"/>
      <c r="E18" s="9">
        <v>249980053</v>
      </c>
      <c r="F18" s="9"/>
      <c r="G18" s="9">
        <v>329471808.79500002</v>
      </c>
      <c r="H18" s="9"/>
      <c r="I18" s="9">
        <v>0</v>
      </c>
      <c r="J18" s="9"/>
      <c r="K18" s="9">
        <v>0</v>
      </c>
      <c r="L18" s="9"/>
      <c r="M18" s="9">
        <v>-2241</v>
      </c>
      <c r="N18" s="9"/>
      <c r="O18" s="9">
        <v>336377581</v>
      </c>
      <c r="P18" s="9"/>
      <c r="Q18" s="9">
        <v>0</v>
      </c>
      <c r="R18" s="9"/>
      <c r="S18" s="9">
        <v>0</v>
      </c>
      <c r="T18" s="9"/>
      <c r="U18" s="9">
        <v>0</v>
      </c>
      <c r="V18" s="9"/>
      <c r="W18" s="9">
        <v>0</v>
      </c>
      <c r="X18" s="8"/>
      <c r="Y18" s="10">
        <f t="shared" si="0"/>
        <v>0</v>
      </c>
      <c r="AA18" s="16"/>
      <c r="AB18" s="13"/>
    </row>
    <row r="19" spans="1:28" s="11" customFormat="1" ht="22.5" x14ac:dyDescent="0.55000000000000004">
      <c r="A19" s="48" t="s">
        <v>25</v>
      </c>
      <c r="B19" s="8"/>
      <c r="C19" s="9">
        <v>1195203</v>
      </c>
      <c r="D19" s="9"/>
      <c r="E19" s="9">
        <v>41764189456</v>
      </c>
      <c r="F19" s="9"/>
      <c r="G19" s="9">
        <v>50553295118.482498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1195203</v>
      </c>
      <c r="R19" s="9"/>
      <c r="S19" s="9">
        <v>36150</v>
      </c>
      <c r="T19" s="9"/>
      <c r="U19" s="9">
        <v>41764189456</v>
      </c>
      <c r="V19" s="9"/>
      <c r="W19" s="9">
        <v>42949509248.722504</v>
      </c>
      <c r="X19" s="8"/>
      <c r="Y19" s="10">
        <f t="shared" si="0"/>
        <v>1.9979620417979644E-2</v>
      </c>
      <c r="AA19" s="16"/>
      <c r="AB19" s="13"/>
    </row>
    <row r="20" spans="1:28" s="11" customFormat="1" ht="22.5" x14ac:dyDescent="0.55000000000000004">
      <c r="A20" s="48" t="s">
        <v>26</v>
      </c>
      <c r="B20" s="8"/>
      <c r="C20" s="9">
        <v>7573702</v>
      </c>
      <c r="D20" s="9"/>
      <c r="E20" s="9">
        <v>39458127917</v>
      </c>
      <c r="F20" s="9"/>
      <c r="G20" s="9">
        <v>38094910673.886002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7573702</v>
      </c>
      <c r="R20" s="9"/>
      <c r="S20" s="9">
        <v>4266</v>
      </c>
      <c r="T20" s="9"/>
      <c r="U20" s="9">
        <v>39458127917</v>
      </c>
      <c r="V20" s="9"/>
      <c r="W20" s="9">
        <v>32117171726.244598</v>
      </c>
      <c r="X20" s="8"/>
      <c r="Y20" s="10">
        <f t="shared" si="0"/>
        <v>1.4940540909871318E-2</v>
      </c>
      <c r="AA20" s="16"/>
    </row>
    <row r="21" spans="1:28" s="11" customFormat="1" ht="22.5" x14ac:dyDescent="0.55000000000000004">
      <c r="A21" s="48" t="s">
        <v>27</v>
      </c>
      <c r="B21" s="8"/>
      <c r="C21" s="9">
        <v>70247</v>
      </c>
      <c r="D21" s="9"/>
      <c r="E21" s="9">
        <v>70310780</v>
      </c>
      <c r="F21" s="9"/>
      <c r="G21" s="9">
        <v>69829030.349999994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70247</v>
      </c>
      <c r="R21" s="9"/>
      <c r="S21" s="9">
        <v>971</v>
      </c>
      <c r="T21" s="9"/>
      <c r="U21" s="9">
        <v>70310780</v>
      </c>
      <c r="V21" s="9"/>
      <c r="W21" s="9">
        <v>67803988.469850004</v>
      </c>
      <c r="X21" s="8"/>
      <c r="Y21" s="10">
        <f t="shared" si="0"/>
        <v>3.1541639849888759E-5</v>
      </c>
      <c r="AA21" s="16"/>
    </row>
    <row r="22" spans="1:28" s="11" customFormat="1" ht="22.5" x14ac:dyDescent="0.55000000000000004">
      <c r="A22" s="48" t="s">
        <v>28</v>
      </c>
      <c r="B22" s="8"/>
      <c r="C22" s="9">
        <v>666870</v>
      </c>
      <c r="D22" s="9"/>
      <c r="E22" s="9">
        <v>18890690406</v>
      </c>
      <c r="F22" s="9"/>
      <c r="G22" s="9">
        <v>27046406638.799999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666870</v>
      </c>
      <c r="R22" s="9"/>
      <c r="S22" s="9">
        <v>35200</v>
      </c>
      <c r="T22" s="9"/>
      <c r="U22" s="9">
        <v>18890690406</v>
      </c>
      <c r="V22" s="9"/>
      <c r="W22" s="9">
        <v>23334154747.200001</v>
      </c>
      <c r="X22" s="8"/>
      <c r="Y22" s="10">
        <f t="shared" si="0"/>
        <v>1.0854781877101908E-2</v>
      </c>
      <c r="AA22" s="16"/>
      <c r="AB22" s="13"/>
    </row>
    <row r="23" spans="1:28" s="11" customFormat="1" ht="22.5" x14ac:dyDescent="0.55000000000000004">
      <c r="A23" s="48" t="s">
        <v>29</v>
      </c>
      <c r="B23" s="8"/>
      <c r="C23" s="9">
        <v>797896</v>
      </c>
      <c r="D23" s="9"/>
      <c r="E23" s="9">
        <v>26645542783</v>
      </c>
      <c r="F23" s="9"/>
      <c r="G23" s="9">
        <v>63055307244.599998</v>
      </c>
      <c r="H23" s="9"/>
      <c r="I23" s="9">
        <v>0</v>
      </c>
      <c r="J23" s="9"/>
      <c r="K23" s="9">
        <v>0</v>
      </c>
      <c r="L23" s="9"/>
      <c r="M23" s="9">
        <v>-108364</v>
      </c>
      <c r="N23" s="9"/>
      <c r="O23" s="9">
        <v>7628045172</v>
      </c>
      <c r="P23" s="9"/>
      <c r="Q23" s="9">
        <v>689532</v>
      </c>
      <c r="R23" s="9"/>
      <c r="S23" s="9">
        <v>73000</v>
      </c>
      <c r="T23" s="9"/>
      <c r="U23" s="9">
        <v>23026753370</v>
      </c>
      <c r="V23" s="9"/>
      <c r="W23" s="9">
        <v>50036337775.800003</v>
      </c>
      <c r="X23" s="8"/>
      <c r="Y23" s="10">
        <f t="shared" si="0"/>
        <v>2.3276331985004818E-2</v>
      </c>
      <c r="AA23" s="16"/>
      <c r="AB23" s="13"/>
    </row>
    <row r="24" spans="1:28" s="11" customFormat="1" ht="22.5" x14ac:dyDescent="0.55000000000000004">
      <c r="A24" s="48" t="s">
        <v>56</v>
      </c>
      <c r="B24" s="8"/>
      <c r="C24" s="9">
        <v>30000000</v>
      </c>
      <c r="D24" s="9"/>
      <c r="E24" s="9">
        <v>48044544000</v>
      </c>
      <c r="F24" s="9"/>
      <c r="G24" s="9">
        <v>47714400000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30000000</v>
      </c>
      <c r="R24" s="9"/>
      <c r="S24" s="9">
        <v>1600</v>
      </c>
      <c r="T24" s="9"/>
      <c r="U24" s="9">
        <v>48044544000</v>
      </c>
      <c r="V24" s="9"/>
      <c r="W24" s="9">
        <v>47714400000</v>
      </c>
      <c r="X24" s="8"/>
      <c r="Y24" s="10">
        <f t="shared" si="0"/>
        <v>2.2196193091542797E-2</v>
      </c>
      <c r="AA24" s="16"/>
      <c r="AB24" s="13"/>
    </row>
    <row r="25" spans="1:28" s="11" customFormat="1" ht="22.5" x14ac:dyDescent="0.55000000000000004">
      <c r="A25" s="48" t="s">
        <v>64</v>
      </c>
      <c r="B25" s="8"/>
      <c r="C25" s="9">
        <v>4235188</v>
      </c>
      <c r="D25" s="9"/>
      <c r="E25" s="9">
        <v>18859292164</v>
      </c>
      <c r="F25" s="9"/>
      <c r="G25" s="9">
        <v>35069205299.561996</v>
      </c>
      <c r="H25" s="9"/>
      <c r="I25" s="9">
        <v>0</v>
      </c>
      <c r="J25" s="9"/>
      <c r="K25" s="9">
        <v>0</v>
      </c>
      <c r="L25" s="9"/>
      <c r="M25" s="9">
        <v>-4235188</v>
      </c>
      <c r="N25" s="9"/>
      <c r="O25" s="9">
        <v>23427306073</v>
      </c>
      <c r="P25" s="9"/>
      <c r="Q25" s="9">
        <v>0</v>
      </c>
      <c r="R25" s="9"/>
      <c r="S25" s="9">
        <v>0</v>
      </c>
      <c r="T25" s="9"/>
      <c r="U25" s="9">
        <v>0</v>
      </c>
      <c r="V25" s="9"/>
      <c r="W25" s="9">
        <v>0</v>
      </c>
      <c r="X25" s="8"/>
      <c r="Y25" s="10">
        <f t="shared" si="0"/>
        <v>0</v>
      </c>
      <c r="AA25" s="16"/>
      <c r="AB25" s="13"/>
    </row>
    <row r="26" spans="1:28" s="11" customFormat="1" ht="22.5" x14ac:dyDescent="0.55000000000000004">
      <c r="A26" s="48" t="s">
        <v>61</v>
      </c>
      <c r="B26" s="8"/>
      <c r="C26" s="9">
        <v>7465</v>
      </c>
      <c r="D26" s="9"/>
      <c r="E26" s="9">
        <v>19120279</v>
      </c>
      <c r="F26" s="9"/>
      <c r="G26" s="9">
        <v>18989272.53675</v>
      </c>
      <c r="H26" s="9"/>
      <c r="I26" s="9">
        <v>0</v>
      </c>
      <c r="J26" s="9"/>
      <c r="K26" s="9">
        <v>0</v>
      </c>
      <c r="L26" s="9"/>
      <c r="M26" s="9">
        <v>-7465</v>
      </c>
      <c r="N26" s="9"/>
      <c r="O26" s="9">
        <v>0</v>
      </c>
      <c r="P26" s="9"/>
      <c r="Q26" s="9">
        <v>0</v>
      </c>
      <c r="R26" s="9"/>
      <c r="S26" s="9">
        <v>0</v>
      </c>
      <c r="T26" s="9"/>
      <c r="U26" s="9">
        <v>0</v>
      </c>
      <c r="V26" s="9"/>
      <c r="W26" s="9">
        <v>0</v>
      </c>
      <c r="X26" s="8"/>
      <c r="Y26" s="10">
        <f t="shared" si="0"/>
        <v>0</v>
      </c>
      <c r="AA26" s="16"/>
      <c r="AB26" s="13"/>
    </row>
    <row r="27" spans="1:28" s="11" customFormat="1" ht="22.5" x14ac:dyDescent="0.55000000000000004">
      <c r="A27" s="48" t="s">
        <v>31</v>
      </c>
      <c r="B27" s="8"/>
      <c r="C27" s="9">
        <v>875355</v>
      </c>
      <c r="D27" s="9"/>
      <c r="E27" s="9">
        <v>19397572173</v>
      </c>
      <c r="F27" s="9"/>
      <c r="G27" s="9">
        <v>29506672486.102501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875355</v>
      </c>
      <c r="R27" s="9"/>
      <c r="S27" s="9">
        <v>33420</v>
      </c>
      <c r="T27" s="9"/>
      <c r="U27" s="9">
        <v>19397572173</v>
      </c>
      <c r="V27" s="9"/>
      <c r="W27" s="9">
        <v>29080300633.605</v>
      </c>
      <c r="X27" s="8"/>
      <c r="Y27" s="10">
        <f t="shared" si="0"/>
        <v>1.3527823215289534E-2</v>
      </c>
      <c r="AA27" s="16"/>
    </row>
    <row r="28" spans="1:28" s="11" customFormat="1" ht="22.5" x14ac:dyDescent="0.55000000000000004">
      <c r="A28" s="48" t="s">
        <v>32</v>
      </c>
      <c r="B28" s="8"/>
      <c r="C28" s="9">
        <v>4000000</v>
      </c>
      <c r="D28" s="9"/>
      <c r="E28" s="9">
        <v>46849387363</v>
      </c>
      <c r="F28" s="9"/>
      <c r="G28" s="9">
        <v>79364952000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4000000</v>
      </c>
      <c r="R28" s="9"/>
      <c r="S28" s="9">
        <v>17810</v>
      </c>
      <c r="T28" s="9"/>
      <c r="U28" s="9">
        <v>46849387363</v>
      </c>
      <c r="V28" s="9"/>
      <c r="W28" s="9">
        <v>70816122000</v>
      </c>
      <c r="X28" s="8"/>
      <c r="Y28" s="10">
        <f t="shared" si="0"/>
        <v>3.2942849913364769E-2</v>
      </c>
      <c r="AA28" s="16"/>
    </row>
    <row r="29" spans="1:28" s="11" customFormat="1" ht="22.5" x14ac:dyDescent="0.55000000000000004">
      <c r="A29" s="48" t="s">
        <v>58</v>
      </c>
      <c r="B29" s="8"/>
      <c r="C29" s="9">
        <v>497241</v>
      </c>
      <c r="D29" s="9"/>
      <c r="E29" s="9">
        <v>14981081691</v>
      </c>
      <c r="F29" s="9"/>
      <c r="G29" s="9">
        <v>14131534274.869499</v>
      </c>
      <c r="H29" s="9"/>
      <c r="I29" s="9">
        <v>5212</v>
      </c>
      <c r="J29" s="9"/>
      <c r="K29" s="9">
        <v>149723207</v>
      </c>
      <c r="L29" s="9"/>
      <c r="M29" s="9">
        <v>-502453</v>
      </c>
      <c r="N29" s="9"/>
      <c r="O29" s="9">
        <v>11928335055</v>
      </c>
      <c r="P29" s="9"/>
      <c r="Q29" s="9">
        <v>0</v>
      </c>
      <c r="R29" s="9"/>
      <c r="S29" s="9">
        <v>0</v>
      </c>
      <c r="T29" s="9"/>
      <c r="U29" s="9">
        <v>0</v>
      </c>
      <c r="V29" s="9"/>
      <c r="W29" s="9">
        <v>0</v>
      </c>
      <c r="X29" s="8"/>
      <c r="Y29" s="10">
        <f t="shared" si="0"/>
        <v>0</v>
      </c>
      <c r="AA29" s="16"/>
    </row>
    <row r="30" spans="1:28" s="11" customFormat="1" ht="22.5" x14ac:dyDescent="0.55000000000000004">
      <c r="A30" s="48" t="s">
        <v>33</v>
      </c>
      <c r="B30" s="8"/>
      <c r="C30" s="9">
        <v>10058572</v>
      </c>
      <c r="D30" s="9"/>
      <c r="E30" s="9">
        <v>54856342768</v>
      </c>
      <c r="F30" s="9"/>
      <c r="G30" s="9">
        <v>93288090223.278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10058572</v>
      </c>
      <c r="R30" s="9"/>
      <c r="S30" s="9">
        <v>8450</v>
      </c>
      <c r="T30" s="9"/>
      <c r="U30" s="9">
        <v>54856342768</v>
      </c>
      <c r="V30" s="9"/>
      <c r="W30" s="9">
        <v>84489213546.270004</v>
      </c>
      <c r="X30" s="8"/>
      <c r="Y30" s="10">
        <f t="shared" si="0"/>
        <v>3.9303415698942086E-2</v>
      </c>
      <c r="AA30" s="16"/>
    </row>
    <row r="31" spans="1:28" s="11" customFormat="1" ht="22.5" x14ac:dyDescent="0.55000000000000004">
      <c r="A31" s="48" t="s">
        <v>62</v>
      </c>
      <c r="B31" s="8"/>
      <c r="C31" s="9">
        <v>100000</v>
      </c>
      <c r="D31" s="9"/>
      <c r="E31" s="9">
        <v>2271105628</v>
      </c>
      <c r="F31" s="9"/>
      <c r="G31" s="9">
        <v>1907581950</v>
      </c>
      <c r="H31" s="9"/>
      <c r="I31" s="9">
        <v>0</v>
      </c>
      <c r="J31" s="9"/>
      <c r="K31" s="9">
        <v>0</v>
      </c>
      <c r="L31" s="9"/>
      <c r="M31" s="9">
        <v>-100000</v>
      </c>
      <c r="N31" s="9"/>
      <c r="O31" s="9">
        <v>1494064188</v>
      </c>
      <c r="P31" s="9"/>
      <c r="Q31" s="9">
        <v>0</v>
      </c>
      <c r="R31" s="9"/>
      <c r="S31" s="9">
        <v>0</v>
      </c>
      <c r="T31" s="9"/>
      <c r="U31" s="9">
        <v>0</v>
      </c>
      <c r="V31" s="9"/>
      <c r="W31" s="9">
        <v>0</v>
      </c>
      <c r="X31" s="8"/>
      <c r="Y31" s="10">
        <f t="shared" si="0"/>
        <v>0</v>
      </c>
      <c r="AA31" s="16"/>
    </row>
    <row r="32" spans="1:28" s="11" customFormat="1" ht="22.5" x14ac:dyDescent="0.55000000000000004">
      <c r="A32" s="48" t="s">
        <v>34</v>
      </c>
      <c r="B32" s="8"/>
      <c r="C32" s="9">
        <v>2800000</v>
      </c>
      <c r="D32" s="9"/>
      <c r="E32" s="9">
        <v>16225262455</v>
      </c>
      <c r="F32" s="9"/>
      <c r="G32" s="9">
        <v>22767721200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2800000</v>
      </c>
      <c r="R32" s="9"/>
      <c r="S32" s="9">
        <v>7950</v>
      </c>
      <c r="T32" s="9"/>
      <c r="U32" s="9">
        <v>16225262455</v>
      </c>
      <c r="V32" s="9"/>
      <c r="W32" s="9">
        <v>22127553000</v>
      </c>
      <c r="X32" s="8"/>
      <c r="Y32" s="10">
        <f t="shared" si="0"/>
        <v>1.0293484546202972E-2</v>
      </c>
      <c r="AA32" s="16"/>
    </row>
    <row r="33" spans="1:27" s="11" customFormat="1" ht="22.5" x14ac:dyDescent="0.55000000000000004">
      <c r="A33" s="48" t="s">
        <v>57</v>
      </c>
      <c r="B33" s="8"/>
      <c r="C33" s="9">
        <v>2222267</v>
      </c>
      <c r="D33" s="9"/>
      <c r="E33" s="9">
        <v>54446039034</v>
      </c>
      <c r="F33" s="9"/>
      <c r="G33" s="9">
        <v>48333893908.337997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2222267</v>
      </c>
      <c r="R33" s="9"/>
      <c r="S33" s="9">
        <v>19100</v>
      </c>
      <c r="T33" s="9"/>
      <c r="U33" s="9">
        <v>54446039034</v>
      </c>
      <c r="V33" s="9"/>
      <c r="W33" s="9">
        <v>42192750166.785004</v>
      </c>
      <c r="X33" s="8"/>
      <c r="Y33" s="10">
        <f t="shared" si="0"/>
        <v>1.9627584749366742E-2</v>
      </c>
      <c r="AA33" s="16"/>
    </row>
    <row r="34" spans="1:27" s="11" customFormat="1" ht="22.5" x14ac:dyDescent="0.55000000000000004">
      <c r="A34" s="48" t="s">
        <v>35</v>
      </c>
      <c r="B34" s="8"/>
      <c r="C34" s="9">
        <v>4760966</v>
      </c>
      <c r="D34" s="9"/>
      <c r="E34" s="9">
        <v>70624107394</v>
      </c>
      <c r="F34" s="9"/>
      <c r="G34" s="9">
        <v>113819949967.815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4760966</v>
      </c>
      <c r="R34" s="9"/>
      <c r="S34" s="9">
        <v>21640</v>
      </c>
      <c r="T34" s="9"/>
      <c r="U34" s="9">
        <v>70624107394</v>
      </c>
      <c r="V34" s="9"/>
      <c r="W34" s="9">
        <v>102414291779.772</v>
      </c>
      <c r="X34" s="8"/>
      <c r="Y34" s="10">
        <f t="shared" si="0"/>
        <v>4.7641957054420127E-2</v>
      </c>
      <c r="AA34" s="16"/>
    </row>
    <row r="35" spans="1:27" s="11" customFormat="1" ht="22.5" x14ac:dyDescent="0.55000000000000004">
      <c r="A35" s="48" t="s">
        <v>36</v>
      </c>
      <c r="B35" s="8"/>
      <c r="C35" s="9">
        <v>2241110</v>
      </c>
      <c r="D35" s="9"/>
      <c r="E35" s="9">
        <v>44399238974</v>
      </c>
      <c r="F35" s="9"/>
      <c r="G35" s="9">
        <v>71221979394.134995</v>
      </c>
      <c r="H35" s="9"/>
      <c r="I35" s="9">
        <v>76110</v>
      </c>
      <c r="J35" s="9"/>
      <c r="K35" s="9">
        <v>2516436905</v>
      </c>
      <c r="L35" s="9"/>
      <c r="M35" s="9">
        <v>0</v>
      </c>
      <c r="N35" s="9"/>
      <c r="O35" s="9">
        <v>0</v>
      </c>
      <c r="P35" s="9"/>
      <c r="Q35" s="9">
        <v>2317220</v>
      </c>
      <c r="R35" s="9"/>
      <c r="S35" s="9">
        <v>30670</v>
      </c>
      <c r="T35" s="9"/>
      <c r="U35" s="9">
        <v>46915675879</v>
      </c>
      <c r="V35" s="9"/>
      <c r="W35" s="9">
        <v>70646276032.470001</v>
      </c>
      <c r="X35" s="8"/>
      <c r="Y35" s="10">
        <f t="shared" si="0"/>
        <v>3.2863839512078871E-2</v>
      </c>
      <c r="AA35" s="16"/>
    </row>
    <row r="36" spans="1:27" s="11" customFormat="1" ht="22.5" x14ac:dyDescent="0.55000000000000004">
      <c r="A36" s="48" t="s">
        <v>37</v>
      </c>
      <c r="B36" s="8"/>
      <c r="C36" s="9">
        <v>3739850</v>
      </c>
      <c r="D36" s="9"/>
      <c r="E36" s="9">
        <v>59254024491</v>
      </c>
      <c r="F36" s="9"/>
      <c r="G36" s="9">
        <v>84277944222.975006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3739850</v>
      </c>
      <c r="R36" s="9"/>
      <c r="S36" s="9">
        <v>24700</v>
      </c>
      <c r="T36" s="9"/>
      <c r="U36" s="9">
        <v>59254024491</v>
      </c>
      <c r="V36" s="9"/>
      <c r="W36" s="9">
        <v>91824667944.75</v>
      </c>
      <c r="X36" s="8"/>
      <c r="Y36" s="10">
        <f t="shared" si="0"/>
        <v>4.2715785177398671E-2</v>
      </c>
      <c r="AA36" s="16"/>
    </row>
    <row r="37" spans="1:27" s="11" customFormat="1" ht="22.5" x14ac:dyDescent="0.55000000000000004">
      <c r="A37" s="48" t="s">
        <v>60</v>
      </c>
      <c r="B37" s="8"/>
      <c r="C37" s="9">
        <v>200000</v>
      </c>
      <c r="D37" s="9"/>
      <c r="E37" s="9">
        <v>2388166481</v>
      </c>
      <c r="F37" s="9"/>
      <c r="G37" s="9">
        <v>2274386400</v>
      </c>
      <c r="H37" s="9"/>
      <c r="I37" s="9">
        <v>2368654</v>
      </c>
      <c r="J37" s="9"/>
      <c r="K37" s="9">
        <v>27620127597</v>
      </c>
      <c r="L37" s="9"/>
      <c r="M37" s="9">
        <v>0</v>
      </c>
      <c r="N37" s="9"/>
      <c r="O37" s="9">
        <v>0</v>
      </c>
      <c r="P37" s="9"/>
      <c r="Q37" s="9">
        <v>2568654</v>
      </c>
      <c r="R37" s="9"/>
      <c r="S37" s="9">
        <v>11070</v>
      </c>
      <c r="T37" s="9"/>
      <c r="U37" s="9">
        <v>30008294078</v>
      </c>
      <c r="V37" s="9"/>
      <c r="W37" s="9">
        <v>28265811531.308998</v>
      </c>
      <c r="X37" s="8"/>
      <c r="Y37" s="10">
        <f t="shared" si="0"/>
        <v>1.3148932201559519E-2</v>
      </c>
      <c r="AA37" s="16"/>
    </row>
    <row r="38" spans="1:27" s="11" customFormat="1" ht="22.5" x14ac:dyDescent="0.55000000000000004">
      <c r="A38" s="48" t="s">
        <v>38</v>
      </c>
      <c r="B38" s="8"/>
      <c r="C38" s="9">
        <v>27788</v>
      </c>
      <c r="D38" s="9"/>
      <c r="E38" s="9">
        <v>197224556</v>
      </c>
      <c r="F38" s="9"/>
      <c r="G38" s="9">
        <v>258824337.31799999</v>
      </c>
      <c r="H38" s="9"/>
      <c r="I38" s="9">
        <v>0</v>
      </c>
      <c r="J38" s="9"/>
      <c r="K38" s="9">
        <v>0</v>
      </c>
      <c r="L38" s="9"/>
      <c r="M38" s="9">
        <v>-27788</v>
      </c>
      <c r="N38" s="9"/>
      <c r="O38" s="9">
        <v>245332831</v>
      </c>
      <c r="P38" s="9"/>
      <c r="Q38" s="9">
        <v>0</v>
      </c>
      <c r="R38" s="9"/>
      <c r="S38" s="9">
        <v>0</v>
      </c>
      <c r="T38" s="9"/>
      <c r="U38" s="9">
        <v>0</v>
      </c>
      <c r="V38" s="9"/>
      <c r="W38" s="9">
        <v>0</v>
      </c>
      <c r="X38" s="8"/>
      <c r="Y38" s="10">
        <f t="shared" si="0"/>
        <v>0</v>
      </c>
      <c r="AA38" s="16"/>
    </row>
    <row r="39" spans="1:27" s="11" customFormat="1" ht="22.5" x14ac:dyDescent="0.55000000000000004">
      <c r="A39" s="48" t="s">
        <v>40</v>
      </c>
      <c r="B39" s="8"/>
      <c r="C39" s="9">
        <v>5870000</v>
      </c>
      <c r="D39" s="9"/>
      <c r="E39" s="9">
        <v>45712256926</v>
      </c>
      <c r="F39" s="9"/>
      <c r="G39" s="9">
        <v>65586226140</v>
      </c>
      <c r="H39" s="9"/>
      <c r="I39" s="9">
        <v>0</v>
      </c>
      <c r="J39" s="9"/>
      <c r="K39" s="9">
        <v>0</v>
      </c>
      <c r="L39" s="9"/>
      <c r="M39" s="9">
        <v>-333901</v>
      </c>
      <c r="N39" s="9"/>
      <c r="O39" s="9">
        <v>3793488584</v>
      </c>
      <c r="P39" s="9"/>
      <c r="Q39" s="9">
        <v>5536099</v>
      </c>
      <c r="R39" s="9"/>
      <c r="S39" s="9">
        <v>10730</v>
      </c>
      <c r="T39" s="9"/>
      <c r="U39" s="9">
        <v>43112023825</v>
      </c>
      <c r="V39" s="9"/>
      <c r="W39" s="9">
        <v>59048898333.4935</v>
      </c>
      <c r="X39" s="8"/>
      <c r="Y39" s="10">
        <f t="shared" si="0"/>
        <v>2.7468872064892388E-2</v>
      </c>
      <c r="AA39" s="16"/>
    </row>
    <row r="40" spans="1:27" s="11" customFormat="1" ht="22.5" x14ac:dyDescent="0.55000000000000004">
      <c r="A40" s="48" t="s">
        <v>59</v>
      </c>
      <c r="B40" s="8"/>
      <c r="C40" s="9">
        <v>4090940</v>
      </c>
      <c r="D40" s="9"/>
      <c r="E40" s="9">
        <v>27604014023</v>
      </c>
      <c r="F40" s="9"/>
      <c r="G40" s="9">
        <v>29564174053.889999</v>
      </c>
      <c r="H40" s="9"/>
      <c r="I40" s="9">
        <v>241607</v>
      </c>
      <c r="J40" s="9"/>
      <c r="K40" s="9">
        <v>1862063114</v>
      </c>
      <c r="L40" s="9"/>
      <c r="M40" s="9">
        <v>0</v>
      </c>
      <c r="N40" s="9"/>
      <c r="O40" s="9">
        <v>0</v>
      </c>
      <c r="P40" s="9"/>
      <c r="Q40" s="9">
        <v>4332547</v>
      </c>
      <c r="R40" s="9"/>
      <c r="S40" s="9">
        <v>7590</v>
      </c>
      <c r="T40" s="9"/>
      <c r="U40" s="9">
        <v>29466077137</v>
      </c>
      <c r="V40" s="9"/>
      <c r="W40" s="9">
        <v>32688371741.206501</v>
      </c>
      <c r="X40" s="8"/>
      <c r="Y40" s="10">
        <f t="shared" si="0"/>
        <v>1.5206256623072919E-2</v>
      </c>
      <c r="AA40" s="16"/>
    </row>
    <row r="41" spans="1:27" s="11" customFormat="1" ht="22.5" x14ac:dyDescent="0.55000000000000004">
      <c r="A41" s="48" t="s">
        <v>41</v>
      </c>
      <c r="B41" s="8"/>
      <c r="C41" s="9">
        <v>2620965</v>
      </c>
      <c r="D41" s="9"/>
      <c r="E41" s="9">
        <v>26221588096</v>
      </c>
      <c r="F41" s="9"/>
      <c r="G41" s="9">
        <v>39341090899.574997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2620965</v>
      </c>
      <c r="R41" s="9"/>
      <c r="S41" s="9">
        <v>14350</v>
      </c>
      <c r="T41" s="9"/>
      <c r="U41" s="9">
        <v>26221588096</v>
      </c>
      <c r="V41" s="9"/>
      <c r="W41" s="9">
        <v>37387063205.887497</v>
      </c>
      <c r="X41" s="8"/>
      <c r="Y41" s="10">
        <f t="shared" si="0"/>
        <v>1.7392034145742041E-2</v>
      </c>
      <c r="AA41" s="16"/>
    </row>
    <row r="42" spans="1:27" s="11" customFormat="1" ht="22.5" x14ac:dyDescent="0.55000000000000004">
      <c r="A42" s="48" t="s">
        <v>42</v>
      </c>
      <c r="B42" s="8"/>
      <c r="C42" s="9">
        <v>34427449</v>
      </c>
      <c r="D42" s="9"/>
      <c r="E42" s="9">
        <v>135681196183</v>
      </c>
      <c r="F42" s="9"/>
      <c r="G42" s="9">
        <v>220393580569.21799</v>
      </c>
      <c r="H42" s="9"/>
      <c r="I42" s="9">
        <v>0</v>
      </c>
      <c r="J42" s="9"/>
      <c r="K42" s="9">
        <v>0</v>
      </c>
      <c r="L42" s="9"/>
      <c r="M42" s="9">
        <v>-4562549</v>
      </c>
      <c r="N42" s="9"/>
      <c r="O42" s="9">
        <v>27103898615</v>
      </c>
      <c r="P42" s="9"/>
      <c r="Q42" s="9">
        <v>29864900</v>
      </c>
      <c r="R42" s="9"/>
      <c r="S42" s="9">
        <v>5660</v>
      </c>
      <c r="T42" s="9"/>
      <c r="U42" s="9">
        <v>117699843409</v>
      </c>
      <c r="V42" s="9"/>
      <c r="W42" s="9">
        <v>168029573762.70001</v>
      </c>
      <c r="X42" s="8"/>
      <c r="Y42" s="10">
        <f t="shared" si="0"/>
        <v>7.8165435682446452E-2</v>
      </c>
      <c r="AA42" s="16"/>
    </row>
    <row r="43" spans="1:27" s="11" customFormat="1" ht="22.5" x14ac:dyDescent="0.55000000000000004">
      <c r="A43" s="48" t="s">
        <v>43</v>
      </c>
      <c r="B43" s="8"/>
      <c r="C43" s="9">
        <v>3122204</v>
      </c>
      <c r="D43" s="9"/>
      <c r="E43" s="9">
        <v>24246395377</v>
      </c>
      <c r="F43" s="9"/>
      <c r="G43" s="9">
        <v>31843211852.411999</v>
      </c>
      <c r="H43" s="9"/>
      <c r="I43" s="9">
        <v>100000</v>
      </c>
      <c r="J43" s="9"/>
      <c r="K43" s="9">
        <v>869288598</v>
      </c>
      <c r="L43" s="9"/>
      <c r="M43" s="9">
        <v>0</v>
      </c>
      <c r="N43" s="9"/>
      <c r="O43" s="9">
        <v>0</v>
      </c>
      <c r="P43" s="9"/>
      <c r="Q43" s="9">
        <v>3222204</v>
      </c>
      <c r="R43" s="9"/>
      <c r="S43" s="9">
        <v>8860</v>
      </c>
      <c r="T43" s="9"/>
      <c r="U43" s="9">
        <v>25115683975</v>
      </c>
      <c r="V43" s="9"/>
      <c r="W43" s="9">
        <v>28378862511.731998</v>
      </c>
      <c r="X43" s="8"/>
      <c r="Y43" s="10">
        <f t="shared" si="0"/>
        <v>1.320152222450138E-2</v>
      </c>
      <c r="AA43" s="16"/>
    </row>
    <row r="44" spans="1:27" s="11" customFormat="1" ht="22.5" x14ac:dyDescent="0.55000000000000004">
      <c r="A44" s="48" t="s">
        <v>45</v>
      </c>
      <c r="B44" s="8"/>
      <c r="C44" s="9">
        <v>31398242</v>
      </c>
      <c r="D44" s="9"/>
      <c r="E44" s="9">
        <v>81934160323</v>
      </c>
      <c r="F44" s="9"/>
      <c r="G44" s="9">
        <v>78309458952.3909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31398242</v>
      </c>
      <c r="R44" s="9"/>
      <c r="S44" s="9">
        <v>2331</v>
      </c>
      <c r="T44" s="9"/>
      <c r="U44" s="9">
        <v>81934160323</v>
      </c>
      <c r="V44" s="9"/>
      <c r="W44" s="9">
        <v>72753825754.493103</v>
      </c>
      <c r="X44" s="8"/>
      <c r="Y44" s="10">
        <f t="shared" si="0"/>
        <v>3.3844247535234399E-2</v>
      </c>
      <c r="AA44" s="16"/>
    </row>
    <row r="45" spans="1:27" s="11" customFormat="1" ht="22.5" x14ac:dyDescent="0.55000000000000004">
      <c r="A45" s="48" t="s">
        <v>46</v>
      </c>
      <c r="B45" s="8"/>
      <c r="C45" s="9">
        <v>2830000</v>
      </c>
      <c r="D45" s="9"/>
      <c r="E45" s="9">
        <v>93217957390</v>
      </c>
      <c r="F45" s="9"/>
      <c r="G45" s="9">
        <v>111119879250</v>
      </c>
      <c r="H45" s="9"/>
      <c r="I45" s="9">
        <v>0</v>
      </c>
      <c r="J45" s="9"/>
      <c r="K45" s="9">
        <v>0</v>
      </c>
      <c r="L45" s="9"/>
      <c r="M45" s="9">
        <v>-427480</v>
      </c>
      <c r="N45" s="9"/>
      <c r="O45" s="9">
        <v>15558835674</v>
      </c>
      <c r="P45" s="9"/>
      <c r="Q45" s="9">
        <v>2402520</v>
      </c>
      <c r="R45" s="9"/>
      <c r="S45" s="9">
        <v>34890</v>
      </c>
      <c r="T45" s="9"/>
      <c r="U45" s="9">
        <v>79137104939</v>
      </c>
      <c r="V45" s="9"/>
      <c r="W45" s="9">
        <v>83325170459.339996</v>
      </c>
      <c r="X45" s="8"/>
      <c r="Y45" s="10">
        <f t="shared" si="0"/>
        <v>3.8761916169987011E-2</v>
      </c>
      <c r="AA45" s="16"/>
    </row>
    <row r="46" spans="1:27" s="11" customFormat="1" ht="22.5" x14ac:dyDescent="0.55000000000000004">
      <c r="A46" s="48" t="s">
        <v>47</v>
      </c>
      <c r="B46" s="8"/>
      <c r="C46" s="9">
        <v>7094833</v>
      </c>
      <c r="D46" s="9"/>
      <c r="E46" s="9">
        <v>24506630112</v>
      </c>
      <c r="F46" s="9"/>
      <c r="G46" s="9">
        <v>39635717339.313004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7094833</v>
      </c>
      <c r="R46" s="9"/>
      <c r="S46" s="9">
        <v>4755</v>
      </c>
      <c r="T46" s="9"/>
      <c r="U46" s="9">
        <v>24506630112</v>
      </c>
      <c r="V46" s="9"/>
      <c r="W46" s="9">
        <v>33535202126.055698</v>
      </c>
      <c r="X46" s="8"/>
      <c r="Y46" s="10">
        <f t="shared" si="0"/>
        <v>1.5600192431505977E-2</v>
      </c>
      <c r="AA46" s="16"/>
    </row>
    <row r="47" spans="1:27" s="11" customFormat="1" ht="22.5" x14ac:dyDescent="0.55000000000000004">
      <c r="A47" s="48" t="s">
        <v>49</v>
      </c>
      <c r="B47" s="8"/>
      <c r="C47" s="9">
        <v>12620216</v>
      </c>
      <c r="D47" s="9"/>
      <c r="E47" s="9">
        <v>90586069947</v>
      </c>
      <c r="F47" s="9"/>
      <c r="G47" s="9">
        <v>98102883089.735992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12620216</v>
      </c>
      <c r="R47" s="9"/>
      <c r="S47" s="9">
        <v>6980</v>
      </c>
      <c r="T47" s="9"/>
      <c r="U47" s="9">
        <v>90586069947</v>
      </c>
      <c r="V47" s="9"/>
      <c r="W47" s="9">
        <v>87564977489.304001</v>
      </c>
      <c r="X47" s="8"/>
      <c r="Y47" s="10">
        <f t="shared" si="0"/>
        <v>4.0734225902645534E-2</v>
      </c>
      <c r="AA47" s="16"/>
    </row>
    <row r="48" spans="1:27" s="11" customFormat="1" ht="22.5" x14ac:dyDescent="0.55000000000000004">
      <c r="A48" s="48" t="s">
        <v>50</v>
      </c>
      <c r="B48" s="8"/>
      <c r="C48" s="9">
        <v>451606</v>
      </c>
      <c r="D48" s="9"/>
      <c r="E48" s="9">
        <v>31268998925</v>
      </c>
      <c r="F48" s="9"/>
      <c r="G48" s="9">
        <v>40761840142.440002</v>
      </c>
      <c r="H48" s="9"/>
      <c r="I48" s="9">
        <v>0</v>
      </c>
      <c r="J48" s="9"/>
      <c r="K48" s="9">
        <v>0</v>
      </c>
      <c r="L48" s="9"/>
      <c r="M48" s="9">
        <v>-167583</v>
      </c>
      <c r="N48" s="9"/>
      <c r="O48" s="9">
        <v>14590003634</v>
      </c>
      <c r="P48" s="9"/>
      <c r="Q48" s="9">
        <v>284023</v>
      </c>
      <c r="R48" s="9"/>
      <c r="S48" s="9">
        <v>101800</v>
      </c>
      <c r="T48" s="9"/>
      <c r="U48" s="9">
        <v>19665626414</v>
      </c>
      <c r="V48" s="9"/>
      <c r="W48" s="9">
        <v>28741505828.669998</v>
      </c>
      <c r="X48" s="8"/>
      <c r="Y48" s="10">
        <f t="shared" si="0"/>
        <v>1.3370219747389929E-2</v>
      </c>
      <c r="AA48" s="16"/>
    </row>
    <row r="49" spans="1:27" s="11" customFormat="1" ht="22.5" x14ac:dyDescent="0.55000000000000004">
      <c r="A49" s="48" t="s">
        <v>51</v>
      </c>
      <c r="B49" s="8"/>
      <c r="C49" s="9">
        <v>1464946</v>
      </c>
      <c r="D49" s="9"/>
      <c r="E49" s="9">
        <v>22512315201</v>
      </c>
      <c r="F49" s="9"/>
      <c r="G49" s="9">
        <v>40293872237.871002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1464946</v>
      </c>
      <c r="R49" s="9"/>
      <c r="S49" s="9">
        <v>27760</v>
      </c>
      <c r="T49" s="9"/>
      <c r="U49" s="9">
        <v>22512315201</v>
      </c>
      <c r="V49" s="9"/>
      <c r="W49" s="9">
        <v>40424932899.288002</v>
      </c>
      <c r="X49" s="8"/>
      <c r="Y49" s="10">
        <f t="shared" si="0"/>
        <v>1.8805216377975151E-2</v>
      </c>
      <c r="AA49" s="16"/>
    </row>
    <row r="50" spans="1:27" s="11" customFormat="1" ht="22.5" x14ac:dyDescent="0.55000000000000004">
      <c r="A50" s="48" t="s">
        <v>52</v>
      </c>
      <c r="B50" s="8"/>
      <c r="C50" s="9">
        <v>894394</v>
      </c>
      <c r="D50" s="9"/>
      <c r="E50" s="9">
        <v>31214644421</v>
      </c>
      <c r="F50" s="9"/>
      <c r="G50" s="9">
        <v>42533221496.688004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894394</v>
      </c>
      <c r="R50" s="9"/>
      <c r="S50" s="9">
        <v>45230</v>
      </c>
      <c r="T50" s="9"/>
      <c r="U50" s="9">
        <v>31214644421</v>
      </c>
      <c r="V50" s="9"/>
      <c r="W50" s="9">
        <v>40212742648.310997</v>
      </c>
      <c r="X50" s="8"/>
      <c r="Y50" s="10">
        <f t="shared" si="0"/>
        <v>1.8706507900391266E-2</v>
      </c>
      <c r="AA50" s="16"/>
    </row>
    <row r="51" spans="1:27" s="11" customFormat="1" ht="22.5" x14ac:dyDescent="0.55000000000000004">
      <c r="A51" s="48" t="s">
        <v>53</v>
      </c>
      <c r="B51" s="8"/>
      <c r="C51" s="9">
        <v>3229018</v>
      </c>
      <c r="D51" s="9"/>
      <c r="E51" s="9">
        <v>26149437265</v>
      </c>
      <c r="F51" s="9"/>
      <c r="G51" s="9">
        <v>27122855147.505001</v>
      </c>
      <c r="H51" s="9"/>
      <c r="I51" s="9">
        <v>125980</v>
      </c>
      <c r="J51" s="9"/>
      <c r="K51" s="9">
        <v>1018751833</v>
      </c>
      <c r="L51" s="9"/>
      <c r="M51" s="9">
        <v>0</v>
      </c>
      <c r="N51" s="9"/>
      <c r="O51" s="9">
        <v>0</v>
      </c>
      <c r="P51" s="9"/>
      <c r="Q51" s="9">
        <v>3354998</v>
      </c>
      <c r="R51" s="9"/>
      <c r="S51" s="9">
        <v>7200</v>
      </c>
      <c r="T51" s="9"/>
      <c r="U51" s="9">
        <v>27168189121</v>
      </c>
      <c r="V51" s="9"/>
      <c r="W51" s="9">
        <v>24012257485.68</v>
      </c>
      <c r="X51" s="8"/>
      <c r="Y51" s="10">
        <f t="shared" si="0"/>
        <v>1.1170227514460986E-2</v>
      </c>
      <c r="AA51" s="16"/>
    </row>
    <row r="52" spans="1:27" s="11" customFormat="1" ht="22.5" x14ac:dyDescent="0.55000000000000004">
      <c r="A52" s="49" t="s">
        <v>55</v>
      </c>
      <c r="B52" s="8"/>
      <c r="C52" s="9">
        <v>625000</v>
      </c>
      <c r="D52" s="9"/>
      <c r="E52" s="9">
        <v>7256583000</v>
      </c>
      <c r="F52" s="9"/>
      <c r="G52" s="9">
        <v>8176061208</v>
      </c>
      <c r="H52" s="9"/>
      <c r="I52" s="9">
        <v>0</v>
      </c>
      <c r="J52" s="9"/>
      <c r="K52" s="9">
        <v>0</v>
      </c>
      <c r="L52" s="9"/>
      <c r="M52" s="9">
        <v>-625000</v>
      </c>
      <c r="N52" s="9"/>
      <c r="O52" s="9">
        <v>15314582825</v>
      </c>
      <c r="P52" s="9"/>
      <c r="Q52" s="9">
        <v>0</v>
      </c>
      <c r="R52" s="9"/>
      <c r="S52" s="9">
        <v>0</v>
      </c>
      <c r="T52" s="9"/>
      <c r="U52" s="9">
        <v>0</v>
      </c>
      <c r="V52" s="9"/>
      <c r="W52" s="9">
        <v>0</v>
      </c>
      <c r="X52" s="8"/>
      <c r="Y52" s="10">
        <f t="shared" si="0"/>
        <v>0</v>
      </c>
      <c r="AA52" s="16"/>
    </row>
    <row r="53" spans="1:27" s="11" customFormat="1" ht="22.5" x14ac:dyDescent="0.55000000000000004">
      <c r="A53" s="48" t="s">
        <v>54</v>
      </c>
      <c r="B53" s="8"/>
      <c r="C53" s="9">
        <v>4012902</v>
      </c>
      <c r="D53" s="9"/>
      <c r="E53" s="9">
        <v>23612500084</v>
      </c>
      <c r="F53" s="9"/>
      <c r="G53" s="9">
        <v>25729212753.494999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4012902</v>
      </c>
      <c r="R53" s="9"/>
      <c r="S53" s="9">
        <v>6770</v>
      </c>
      <c r="T53" s="9"/>
      <c r="U53" s="9">
        <v>23612500084</v>
      </c>
      <c r="V53" s="9"/>
      <c r="W53" s="9">
        <v>27005700828.087002</v>
      </c>
      <c r="X53" s="8"/>
      <c r="Y53" s="10">
        <f t="shared" si="0"/>
        <v>1.2562743116389524E-2</v>
      </c>
      <c r="AA53" s="16"/>
    </row>
    <row r="54" spans="1:27" s="11" customFormat="1" ht="22.5" x14ac:dyDescent="0.55000000000000004">
      <c r="A54" s="48" t="s">
        <v>171</v>
      </c>
      <c r="B54" s="8"/>
      <c r="C54" s="9">
        <v>0</v>
      </c>
      <c r="D54" s="9"/>
      <c r="E54" s="9">
        <v>0</v>
      </c>
      <c r="F54" s="9"/>
      <c r="G54" s="9">
        <v>0</v>
      </c>
      <c r="H54" s="9"/>
      <c r="I54" s="9">
        <v>11062370</v>
      </c>
      <c r="J54" s="9"/>
      <c r="K54" s="9">
        <v>32196212089</v>
      </c>
      <c r="L54" s="9"/>
      <c r="M54" s="9">
        <v>0</v>
      </c>
      <c r="N54" s="9"/>
      <c r="O54" s="9">
        <v>0</v>
      </c>
      <c r="P54" s="9"/>
      <c r="Q54" s="9">
        <v>11062370</v>
      </c>
      <c r="R54" s="9"/>
      <c r="S54" s="9">
        <v>2684</v>
      </c>
      <c r="T54" s="9"/>
      <c r="U54" s="9">
        <v>32196212089</v>
      </c>
      <c r="V54" s="9"/>
      <c r="W54" s="9">
        <v>29514737243.574001</v>
      </c>
      <c r="X54" s="8"/>
      <c r="Y54" s="10">
        <f t="shared" si="0"/>
        <v>1.372991815687755E-2</v>
      </c>
      <c r="AA54" s="16"/>
    </row>
    <row r="55" spans="1:27" s="11" customFormat="1" ht="22.5" x14ac:dyDescent="0.55000000000000004">
      <c r="A55" s="48" t="s">
        <v>172</v>
      </c>
      <c r="B55" s="8"/>
      <c r="C55" s="9">
        <v>0</v>
      </c>
      <c r="D55" s="9"/>
      <c r="E55" s="9">
        <v>0</v>
      </c>
      <c r="F55" s="9"/>
      <c r="G55" s="9">
        <v>0</v>
      </c>
      <c r="H55" s="9"/>
      <c r="I55" s="9">
        <v>256135</v>
      </c>
      <c r="J55" s="9"/>
      <c r="K55" s="9">
        <v>6421755481</v>
      </c>
      <c r="L55" s="9"/>
      <c r="M55" s="9">
        <v>0</v>
      </c>
      <c r="N55" s="9"/>
      <c r="O55" s="9">
        <v>0</v>
      </c>
      <c r="P55" s="9"/>
      <c r="Q55" s="9">
        <v>256135</v>
      </c>
      <c r="R55" s="9"/>
      <c r="S55" s="9">
        <v>25200</v>
      </c>
      <c r="T55" s="9"/>
      <c r="U55" s="9">
        <v>6421755481</v>
      </c>
      <c r="V55" s="9"/>
      <c r="W55" s="9">
        <v>6416197118.1000004</v>
      </c>
      <c r="X55" s="9"/>
      <c r="Y55" s="10">
        <f t="shared" si="0"/>
        <v>2.9847415066887152E-3</v>
      </c>
    </row>
    <row r="56" spans="1:27" s="11" customFormat="1" ht="22.5" x14ac:dyDescent="0.55000000000000004">
      <c r="A56" s="48" t="s">
        <v>139</v>
      </c>
      <c r="B56" s="8"/>
      <c r="C56" s="9">
        <v>0</v>
      </c>
      <c r="D56" s="9"/>
      <c r="E56" s="9">
        <v>0</v>
      </c>
      <c r="F56" s="9"/>
      <c r="G56" s="9">
        <v>0</v>
      </c>
      <c r="H56" s="9"/>
      <c r="I56" s="9">
        <v>5386293</v>
      </c>
      <c r="J56" s="9"/>
      <c r="K56" s="9">
        <v>22176120185</v>
      </c>
      <c r="L56" s="9"/>
      <c r="M56" s="9">
        <v>0</v>
      </c>
      <c r="N56" s="9"/>
      <c r="O56" s="9">
        <v>0</v>
      </c>
      <c r="P56" s="9"/>
      <c r="Q56" s="9">
        <v>5386293</v>
      </c>
      <c r="R56" s="9"/>
      <c r="S56" s="9">
        <v>4184</v>
      </c>
      <c r="T56" s="9"/>
      <c r="U56" s="9">
        <v>22176120185</v>
      </c>
      <c r="V56" s="9"/>
      <c r="W56" s="9">
        <v>22402159225.023602</v>
      </c>
      <c r="X56" s="8"/>
      <c r="Y56" s="10">
        <f t="shared" si="0"/>
        <v>1.0421228220958674E-2</v>
      </c>
      <c r="AA56" s="16"/>
    </row>
    <row r="57" spans="1:27" s="11" customFormat="1" ht="22.5" x14ac:dyDescent="0.55000000000000004">
      <c r="A57" s="48" t="s">
        <v>44</v>
      </c>
      <c r="B57" s="8"/>
      <c r="C57" s="9">
        <v>0</v>
      </c>
      <c r="D57" s="9"/>
      <c r="E57" s="9">
        <v>0</v>
      </c>
      <c r="F57" s="9"/>
      <c r="G57" s="9">
        <v>0</v>
      </c>
      <c r="H57" s="9"/>
      <c r="I57" s="9">
        <v>776746</v>
      </c>
      <c r="J57" s="9"/>
      <c r="K57" s="9">
        <v>25393517113</v>
      </c>
      <c r="L57" s="9"/>
      <c r="M57" s="9">
        <v>0</v>
      </c>
      <c r="N57" s="9"/>
      <c r="O57" s="9">
        <v>0</v>
      </c>
      <c r="P57" s="9"/>
      <c r="Q57" s="9">
        <v>776746</v>
      </c>
      <c r="R57" s="9"/>
      <c r="S57" s="9">
        <v>32400</v>
      </c>
      <c r="T57" s="9"/>
      <c r="U57" s="9">
        <v>25393517113</v>
      </c>
      <c r="V57" s="9"/>
      <c r="W57" s="9">
        <v>25016829306.119999</v>
      </c>
      <c r="X57" s="8"/>
      <c r="Y57" s="10">
        <f t="shared" si="0"/>
        <v>1.1637542834381363E-2</v>
      </c>
      <c r="AA57" s="16"/>
    </row>
    <row r="58" spans="1:27" s="11" customFormat="1" ht="22.5" x14ac:dyDescent="0.55000000000000004">
      <c r="A58" s="48" t="s">
        <v>173</v>
      </c>
      <c r="B58" s="8"/>
      <c r="C58" s="9">
        <v>0</v>
      </c>
      <c r="D58" s="9"/>
      <c r="E58" s="9">
        <v>0</v>
      </c>
      <c r="F58" s="9"/>
      <c r="G58" s="9">
        <v>0</v>
      </c>
      <c r="H58" s="9"/>
      <c r="I58" s="9">
        <v>2435557</v>
      </c>
      <c r="J58" s="9"/>
      <c r="K58" s="9">
        <v>19772943769</v>
      </c>
      <c r="L58" s="9"/>
      <c r="M58" s="9">
        <v>0</v>
      </c>
      <c r="N58" s="9"/>
      <c r="O58" s="9">
        <v>0</v>
      </c>
      <c r="P58" s="9"/>
      <c r="Q58" s="9">
        <v>2435557</v>
      </c>
      <c r="R58" s="9"/>
      <c r="S58" s="9">
        <v>8450</v>
      </c>
      <c r="T58" s="9"/>
      <c r="U58" s="9">
        <v>19772943769</v>
      </c>
      <c r="V58" s="9"/>
      <c r="W58" s="9">
        <v>20458002932.932499</v>
      </c>
      <c r="X58" s="8"/>
      <c r="Y58" s="10">
        <f t="shared" si="0"/>
        <v>9.5168289524067921E-3</v>
      </c>
      <c r="AA58" s="16"/>
    </row>
    <row r="59" spans="1:27" s="11" customFormat="1" ht="22.5" x14ac:dyDescent="0.55000000000000004">
      <c r="A59" s="49" t="s">
        <v>130</v>
      </c>
      <c r="B59" s="8"/>
      <c r="C59" s="9">
        <v>0</v>
      </c>
      <c r="D59" s="9"/>
      <c r="E59" s="9">
        <v>0</v>
      </c>
      <c r="F59" s="9"/>
      <c r="G59" s="9">
        <v>0</v>
      </c>
      <c r="H59" s="9"/>
      <c r="I59" s="9">
        <v>1889120</v>
      </c>
      <c r="J59" s="9"/>
      <c r="K59" s="9">
        <v>12630009836</v>
      </c>
      <c r="L59" s="9"/>
      <c r="M59" s="9">
        <v>0</v>
      </c>
      <c r="N59" s="9"/>
      <c r="O59" s="9">
        <v>0</v>
      </c>
      <c r="P59" s="9"/>
      <c r="Q59" s="9">
        <v>1889120</v>
      </c>
      <c r="R59" s="9"/>
      <c r="S59" s="9">
        <v>6910</v>
      </c>
      <c r="T59" s="9"/>
      <c r="U59" s="9">
        <v>12630009813</v>
      </c>
      <c r="V59" s="9"/>
      <c r="W59" s="9">
        <v>12976148931</v>
      </c>
      <c r="X59" s="9"/>
      <c r="Y59" s="10">
        <f t="shared" si="0"/>
        <v>6.0363560530383416E-3</v>
      </c>
    </row>
    <row r="60" spans="1:27" s="11" customFormat="1" ht="22.5" x14ac:dyDescent="0.55000000000000004">
      <c r="A60" s="48" t="s">
        <v>174</v>
      </c>
      <c r="B60" s="8"/>
      <c r="C60" s="9">
        <v>0</v>
      </c>
      <c r="D60" s="9"/>
      <c r="E60" s="9">
        <v>0</v>
      </c>
      <c r="F60" s="9"/>
      <c r="G60" s="9">
        <v>0</v>
      </c>
      <c r="H60" s="9"/>
      <c r="I60" s="9">
        <v>4639351</v>
      </c>
      <c r="J60" s="9"/>
      <c r="K60" s="9">
        <v>24185800472</v>
      </c>
      <c r="L60" s="9"/>
      <c r="M60" s="9">
        <v>0</v>
      </c>
      <c r="N60" s="9"/>
      <c r="O60" s="9">
        <v>0</v>
      </c>
      <c r="P60" s="9"/>
      <c r="Q60" s="9">
        <v>4639351</v>
      </c>
      <c r="R60" s="9"/>
      <c r="S60" s="9">
        <v>4970</v>
      </c>
      <c r="T60" s="9"/>
      <c r="U60" s="9">
        <v>24185800472</v>
      </c>
      <c r="V60" s="9"/>
      <c r="W60" s="9">
        <v>22920381901.9035</v>
      </c>
      <c r="X60" s="8"/>
      <c r="Y60" s="10">
        <f t="shared" si="0"/>
        <v>1.0662299482473908E-2</v>
      </c>
      <c r="AA60" s="16"/>
    </row>
    <row r="61" spans="1:27" s="11" customFormat="1" ht="22.5" x14ac:dyDescent="0.55000000000000004">
      <c r="A61" s="48" t="s">
        <v>175</v>
      </c>
      <c r="B61" s="8"/>
      <c r="C61" s="9">
        <v>0</v>
      </c>
      <c r="D61" s="9"/>
      <c r="E61" s="9">
        <v>0</v>
      </c>
      <c r="F61" s="9"/>
      <c r="G61" s="9">
        <v>0</v>
      </c>
      <c r="H61" s="9"/>
      <c r="I61" s="9">
        <v>2000</v>
      </c>
      <c r="J61" s="9"/>
      <c r="K61" s="9">
        <v>5627214</v>
      </c>
      <c r="L61" s="9"/>
      <c r="M61" s="9">
        <v>0</v>
      </c>
      <c r="N61" s="9"/>
      <c r="O61" s="9">
        <v>0</v>
      </c>
      <c r="P61" s="9"/>
      <c r="Q61" s="9">
        <v>2000</v>
      </c>
      <c r="R61" s="9"/>
      <c r="S61" s="9">
        <v>2878</v>
      </c>
      <c r="T61" s="9"/>
      <c r="U61" s="9">
        <v>5627214</v>
      </c>
      <c r="V61" s="9"/>
      <c r="W61" s="9">
        <v>5721751.7999999998</v>
      </c>
      <c r="X61" s="8"/>
      <c r="Y61" s="10">
        <f t="shared" si="0"/>
        <v>2.6616934882275071E-6</v>
      </c>
      <c r="AA61" s="16"/>
    </row>
    <row r="62" spans="1:27" s="11" customFormat="1" ht="22.5" x14ac:dyDescent="0.55000000000000004">
      <c r="A62" s="48" t="s">
        <v>176</v>
      </c>
      <c r="B62" s="8"/>
      <c r="C62" s="9">
        <v>0</v>
      </c>
      <c r="D62" s="9"/>
      <c r="E62" s="9">
        <v>0</v>
      </c>
      <c r="F62" s="9"/>
      <c r="G62" s="9">
        <v>0</v>
      </c>
      <c r="H62" s="9"/>
      <c r="I62" s="9">
        <v>910531</v>
      </c>
      <c r="J62" s="9"/>
      <c r="K62" s="9">
        <v>29620874596</v>
      </c>
      <c r="L62" s="9"/>
      <c r="M62" s="9">
        <v>0</v>
      </c>
      <c r="N62" s="9"/>
      <c r="O62" s="9">
        <v>0</v>
      </c>
      <c r="P62" s="9"/>
      <c r="Q62" s="9">
        <v>910531</v>
      </c>
      <c r="R62" s="9"/>
      <c r="S62" s="9">
        <v>32620</v>
      </c>
      <c r="T62" s="9"/>
      <c r="U62" s="9">
        <v>29620874596</v>
      </c>
      <c r="V62" s="9"/>
      <c r="W62" s="9">
        <v>29524797168.741001</v>
      </c>
      <c r="X62" s="9"/>
      <c r="Y62" s="10">
        <f t="shared" si="0"/>
        <v>1.3734597918993246E-2</v>
      </c>
    </row>
    <row r="63" spans="1:27" s="11" customFormat="1" ht="22.5" x14ac:dyDescent="0.55000000000000004">
      <c r="A63" s="48" t="s">
        <v>177</v>
      </c>
      <c r="B63" s="8"/>
      <c r="C63" s="9">
        <v>0</v>
      </c>
      <c r="D63" s="9"/>
      <c r="E63" s="9">
        <v>0</v>
      </c>
      <c r="F63" s="9"/>
      <c r="G63" s="9">
        <v>0</v>
      </c>
      <c r="H63" s="9"/>
      <c r="I63" s="9">
        <v>7465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7465</v>
      </c>
      <c r="R63" s="9"/>
      <c r="S63" s="9">
        <v>4514</v>
      </c>
      <c r="T63" s="9"/>
      <c r="U63" s="9">
        <v>19120279</v>
      </c>
      <c r="V63" s="9"/>
      <c r="W63" s="9">
        <v>33496512.7905</v>
      </c>
      <c r="X63" s="8"/>
      <c r="Y63" s="10">
        <f t="shared" si="0"/>
        <v>1.5582194595159343E-5</v>
      </c>
      <c r="AA63" s="16"/>
    </row>
    <row r="64" spans="1:27" s="11" customFormat="1" ht="22.5" x14ac:dyDescent="0.55000000000000004">
      <c r="A64" s="48" t="s">
        <v>178</v>
      </c>
      <c r="B64" s="8"/>
      <c r="C64" s="9">
        <v>0</v>
      </c>
      <c r="D64" s="9"/>
      <c r="E64" s="9">
        <v>0</v>
      </c>
      <c r="F64" s="9"/>
      <c r="G64" s="9">
        <v>0</v>
      </c>
      <c r="H64" s="9"/>
      <c r="I64" s="9">
        <v>688153</v>
      </c>
      <c r="J64" s="9"/>
      <c r="K64" s="9">
        <v>33169675430</v>
      </c>
      <c r="L64" s="9"/>
      <c r="M64" s="9">
        <v>0</v>
      </c>
      <c r="N64" s="9"/>
      <c r="O64" s="9">
        <v>0</v>
      </c>
      <c r="P64" s="9"/>
      <c r="Q64" s="9">
        <v>688153</v>
      </c>
      <c r="R64" s="9"/>
      <c r="S64" s="9">
        <v>46800</v>
      </c>
      <c r="T64" s="9"/>
      <c r="U64" s="9">
        <v>33169675430</v>
      </c>
      <c r="V64" s="9"/>
      <c r="W64" s="9">
        <v>32013937315.619999</v>
      </c>
      <c r="X64" s="8"/>
      <c r="Y64" s="10">
        <f t="shared" si="0"/>
        <v>1.4892517442911339E-2</v>
      </c>
      <c r="AA64" s="16"/>
    </row>
    <row r="65" spans="3:27" s="11" customFormat="1" ht="23.25" thickBot="1" x14ac:dyDescent="0.5">
      <c r="C65" s="15"/>
      <c r="D65" s="15"/>
      <c r="E65" s="14">
        <f>SUM(E9:E64)</f>
        <v>1627925241973</v>
      </c>
      <c r="F65" s="9"/>
      <c r="G65" s="14">
        <f>SUM(G9:G64)</f>
        <v>2169340188770.1697</v>
      </c>
      <c r="H65" s="9"/>
      <c r="I65" s="9"/>
      <c r="J65" s="9"/>
      <c r="K65" s="14">
        <f>SUM(K9:K64)</f>
        <v>239608927439</v>
      </c>
      <c r="L65" s="9"/>
      <c r="M65" s="9">
        <v>0</v>
      </c>
      <c r="N65" s="9"/>
      <c r="O65" s="14">
        <f>SUM(O9:O64)</f>
        <v>161917342016</v>
      </c>
      <c r="P65" s="9"/>
      <c r="Q65" s="9"/>
      <c r="R65" s="9"/>
      <c r="S65" s="9"/>
      <c r="T65" s="9"/>
      <c r="U65" s="14">
        <f>SUM(U9:U64)</f>
        <v>1738611587584</v>
      </c>
      <c r="V65" s="9"/>
      <c r="W65" s="14">
        <f>SUM(W9:W64)</f>
        <v>2096472910620.6802</v>
      </c>
      <c r="X65" s="9"/>
      <c r="Y65" s="17">
        <f>SUM(Y9:Y64)</f>
        <v>0.97525521719492148</v>
      </c>
      <c r="AA65" s="16"/>
    </row>
    <row r="66" spans="3:27" s="11" customFormat="1" ht="19.5" thickTop="1" x14ac:dyDescent="0.45">
      <c r="C66" s="15"/>
      <c r="D66" s="15"/>
      <c r="E66" s="15"/>
      <c r="F66" s="15"/>
      <c r="G66" s="30" t="s">
        <v>179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AA66" s="16"/>
    </row>
    <row r="67" spans="3:27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AA67" s="16"/>
    </row>
    <row r="68" spans="3:27" s="11" customFormat="1" ht="22.5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9"/>
      <c r="V68" s="15"/>
      <c r="W68" s="15"/>
      <c r="AA68" s="16"/>
    </row>
    <row r="69" spans="3:27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7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7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7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7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7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7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7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7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7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7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7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s="11" customFormat="1" x14ac:dyDescent="0.4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3:23" s="11" customFormat="1" x14ac:dyDescent="0.4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3:23" s="11" customFormat="1" x14ac:dyDescent="0.4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3:23" s="11" customFormat="1" x14ac:dyDescent="0.4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3:23" s="11" customFormat="1" x14ac:dyDescent="0.4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3:23" s="11" customFormat="1" x14ac:dyDescent="0.4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3:23" s="11" customFormat="1" x14ac:dyDescent="0.4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3:23" s="11" customFormat="1" x14ac:dyDescent="0.4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3:23" s="11" customFormat="1" x14ac:dyDescent="0.4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3:23" s="11" customFormat="1" x14ac:dyDescent="0.4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3:23" s="11" customFormat="1" x14ac:dyDescent="0.4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3:23" s="11" customFormat="1" x14ac:dyDescent="0.45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3:23" s="11" customFormat="1" x14ac:dyDescent="0.45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3:23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3:23" x14ac:dyDescent="0.4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3:23" x14ac:dyDescent="0.4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3:23" x14ac:dyDescent="0.4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3:23" x14ac:dyDescent="0.4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3:23" x14ac:dyDescent="0.4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3:23" x14ac:dyDescent="0.4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3:23" x14ac:dyDescent="0.4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3:23" x14ac:dyDescent="0.45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3:23" x14ac:dyDescent="0.4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</sheetData>
  <mergeCells count="17">
    <mergeCell ref="Q7:Q8"/>
    <mergeCell ref="S7:S8"/>
    <mergeCell ref="U7:U8"/>
    <mergeCell ref="W7:W8"/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</mergeCells>
  <pageMargins left="0.7" right="0.7" top="0.75" bottom="0.75" header="0.3" footer="0.3"/>
  <pageSetup scale="32" orientation="portrait" r:id="rId1"/>
  <colBreaks count="1" manualBreakCount="1"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60" zoomScaleNormal="100" workbookViewId="0">
      <selection activeCell="E19" sqref="E1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6" t="s">
        <v>0</v>
      </c>
      <c r="B2" s="66" t="s">
        <v>0</v>
      </c>
      <c r="C2" s="66" t="s">
        <v>0</v>
      </c>
      <c r="D2" s="66" t="s">
        <v>0</v>
      </c>
      <c r="E2" s="66"/>
    </row>
    <row r="3" spans="1:5" s="7" customFormat="1" ht="19.5" x14ac:dyDescent="0.45">
      <c r="A3" s="66" t="s">
        <v>99</v>
      </c>
      <c r="B3" s="66" t="s">
        <v>99</v>
      </c>
      <c r="C3" s="66" t="s">
        <v>99</v>
      </c>
      <c r="D3" s="66" t="s">
        <v>99</v>
      </c>
      <c r="E3" s="66"/>
    </row>
    <row r="4" spans="1:5" s="7" customFormat="1" ht="19.5" x14ac:dyDescent="0.45">
      <c r="A4" s="66" t="s">
        <v>169</v>
      </c>
      <c r="B4" s="66" t="s">
        <v>2</v>
      </c>
      <c r="C4" s="66" t="s">
        <v>2</v>
      </c>
      <c r="D4" s="66" t="s">
        <v>2</v>
      </c>
      <c r="E4" s="66"/>
    </row>
    <row r="6" spans="1:5" s="5" customFormat="1" ht="24" x14ac:dyDescent="0.55000000000000004">
      <c r="A6" s="28" t="s">
        <v>162</v>
      </c>
      <c r="C6" s="28" t="s">
        <v>101</v>
      </c>
      <c r="E6" s="28" t="s">
        <v>170</v>
      </c>
    </row>
    <row r="7" spans="1:5" x14ac:dyDescent="0.45">
      <c r="A7" s="1" t="s">
        <v>162</v>
      </c>
      <c r="C7" s="30">
        <v>-5768</v>
      </c>
      <c r="D7" s="30"/>
      <c r="E7" s="30">
        <v>1151556026</v>
      </c>
    </row>
    <row r="8" spans="1:5" x14ac:dyDescent="0.45">
      <c r="A8" s="1" t="s">
        <v>163</v>
      </c>
      <c r="C8" s="30">
        <v>0</v>
      </c>
      <c r="D8" s="30"/>
      <c r="E8" s="30">
        <v>41863</v>
      </c>
    </row>
    <row r="9" spans="1:5" x14ac:dyDescent="0.45">
      <c r="A9" s="1" t="s">
        <v>164</v>
      </c>
      <c r="C9" s="30">
        <v>39672779</v>
      </c>
      <c r="D9" s="30"/>
      <c r="E9" s="30">
        <v>284541148</v>
      </c>
    </row>
    <row r="10" spans="1:5" ht="19.5" thickBot="1" x14ac:dyDescent="0.5">
      <c r="A10" s="1" t="s">
        <v>109</v>
      </c>
      <c r="C10" s="31">
        <f>SUM(C7:C9)</f>
        <v>39667011</v>
      </c>
      <c r="D10" s="30"/>
      <c r="E10" s="31">
        <f>SUM(E7:E9)</f>
        <v>1436139037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view="pageBreakPreview" zoomScale="60" zoomScaleNormal="100" workbookViewId="0">
      <selection activeCell="E16" sqref="E16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2" width="9.140625" style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/>
      <c r="G2" s="55"/>
    </row>
    <row r="3" spans="1:19" ht="30" x14ac:dyDescent="0.45">
      <c r="A3" s="55" t="s">
        <v>99</v>
      </c>
      <c r="B3" s="55" t="s">
        <v>99</v>
      </c>
      <c r="C3" s="55" t="s">
        <v>99</v>
      </c>
      <c r="D3" s="55" t="s">
        <v>99</v>
      </c>
      <c r="E3" s="55" t="s">
        <v>99</v>
      </c>
      <c r="F3" s="55"/>
      <c r="G3" s="55"/>
    </row>
    <row r="4" spans="1:19" ht="30" x14ac:dyDescent="0.45">
      <c r="A4" s="55" t="s">
        <v>2</v>
      </c>
      <c r="B4" s="55" t="s">
        <v>2</v>
      </c>
      <c r="C4" s="55" t="s">
        <v>2</v>
      </c>
      <c r="D4" s="55" t="s">
        <v>2</v>
      </c>
      <c r="E4" s="55" t="s">
        <v>2</v>
      </c>
      <c r="F4" s="55"/>
      <c r="G4" s="55"/>
    </row>
    <row r="5" spans="1:19" x14ac:dyDescent="0.45">
      <c r="S5" s="30"/>
    </row>
    <row r="6" spans="1:19" s="5" customFormat="1" ht="24" x14ac:dyDescent="0.55000000000000004">
      <c r="A6" s="28" t="s">
        <v>103</v>
      </c>
      <c r="C6" s="28" t="s">
        <v>73</v>
      </c>
      <c r="E6" s="28" t="s">
        <v>155</v>
      </c>
      <c r="G6" s="28" t="s">
        <v>13</v>
      </c>
      <c r="S6" s="30"/>
    </row>
    <row r="7" spans="1:19" x14ac:dyDescent="0.45">
      <c r="A7" s="1" t="s">
        <v>165</v>
      </c>
      <c r="C7" s="30">
        <f>'سرمایه‌گذاری در سهام'!I92</f>
        <v>-108001192154</v>
      </c>
      <c r="D7" s="18"/>
      <c r="E7" s="39">
        <f>C7/$C$11</f>
        <v>1.0004111923522188</v>
      </c>
      <c r="F7" s="18"/>
      <c r="G7" s="39">
        <f>C7/2149665927090</f>
        <v>-5.024091920189714E-2</v>
      </c>
      <c r="J7" s="30"/>
      <c r="K7" s="24"/>
      <c r="M7" s="30"/>
      <c r="S7" s="30"/>
    </row>
    <row r="8" spans="1:19" x14ac:dyDescent="0.45">
      <c r="A8" s="1" t="s">
        <v>166</v>
      </c>
      <c r="C8" s="30">
        <v>0</v>
      </c>
      <c r="D8" s="18"/>
      <c r="E8" s="39">
        <f t="shared" ref="E8:E10" si="0">C8/$C$11</f>
        <v>0</v>
      </c>
      <c r="F8" s="18"/>
      <c r="G8" s="39">
        <f t="shared" ref="G8:G10" si="1">C8/2149665927090</f>
        <v>0</v>
      </c>
      <c r="J8" s="30"/>
      <c r="S8" s="30"/>
    </row>
    <row r="9" spans="1:19" x14ac:dyDescent="0.45">
      <c r="A9" s="1" t="s">
        <v>167</v>
      </c>
      <c r="C9" s="30">
        <f>'سود اوراق بهادار و سپرده بانکی'!M15</f>
        <v>4724000</v>
      </c>
      <c r="D9" s="18"/>
      <c r="E9" s="39">
        <f t="shared" si="0"/>
        <v>-4.3758243575062691E-5</v>
      </c>
      <c r="F9" s="18"/>
      <c r="G9" s="39">
        <f t="shared" si="1"/>
        <v>2.1975507638039704E-6</v>
      </c>
      <c r="J9" s="30"/>
      <c r="S9" s="30"/>
    </row>
    <row r="10" spans="1:19" x14ac:dyDescent="0.45">
      <c r="A10" s="1" t="s">
        <v>162</v>
      </c>
      <c r="C10" s="30">
        <f>'سایر درآمدها'!C10</f>
        <v>39667011</v>
      </c>
      <c r="D10" s="18"/>
      <c r="E10" s="39">
        <f t="shared" si="0"/>
        <v>-3.6743410864366869E-4</v>
      </c>
      <c r="F10" s="18"/>
      <c r="G10" s="39">
        <f t="shared" si="1"/>
        <v>1.8452639780031859E-5</v>
      </c>
      <c r="J10" s="30"/>
      <c r="S10" s="30"/>
    </row>
    <row r="11" spans="1:19" ht="19.5" thickBot="1" x14ac:dyDescent="0.5">
      <c r="C11" s="23">
        <f>SUM(C7:C10)</f>
        <v>-107956801143</v>
      </c>
      <c r="E11" s="26">
        <f>SUM(E7:E10)</f>
        <v>1</v>
      </c>
      <c r="G11" s="26">
        <f>SUM(G7:G10)</f>
        <v>-5.0220269011353305E-2</v>
      </c>
      <c r="J11" s="30"/>
      <c r="O11" s="30"/>
      <c r="S11" s="30"/>
    </row>
    <row r="12" spans="1:19" ht="19.5" thickTop="1" x14ac:dyDescent="0.45">
      <c r="J12" s="30"/>
      <c r="O12" s="30"/>
      <c r="S12" s="30"/>
    </row>
    <row r="13" spans="1:19" x14ac:dyDescent="0.45">
      <c r="J13" s="30"/>
      <c r="O13" s="30"/>
      <c r="S13" s="30"/>
    </row>
    <row r="14" spans="1:19" x14ac:dyDescent="0.45">
      <c r="M14" s="39"/>
      <c r="O14" s="30"/>
      <c r="S14" s="30"/>
    </row>
    <row r="15" spans="1:19" x14ac:dyDescent="0.45">
      <c r="S15" s="30"/>
    </row>
    <row r="16" spans="1:19" x14ac:dyDescent="0.45">
      <c r="S16" s="30"/>
    </row>
    <row r="17" spans="19:19" x14ac:dyDescent="0.45">
      <c r="S17" s="30"/>
    </row>
    <row r="18" spans="19:19" x14ac:dyDescent="0.45">
      <c r="S18" s="30"/>
    </row>
    <row r="19" spans="19:19" x14ac:dyDescent="0.45">
      <c r="S19" s="30"/>
    </row>
    <row r="20" spans="19:19" x14ac:dyDescent="0.45">
      <c r="S20" s="30"/>
    </row>
    <row r="21" spans="19:19" x14ac:dyDescent="0.45">
      <c r="S21" s="30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9"/>
  <sheetViews>
    <sheetView rightToLeft="1" view="pageBreakPreview" zoomScale="60" zoomScaleNormal="100" workbookViewId="0">
      <selection activeCell="M28" sqref="M28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3.8554687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3" ht="26.25" x14ac:dyDescent="0.4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3" ht="26.25" x14ac:dyDescent="0.45">
      <c r="A4" s="61" t="s">
        <v>169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6" spans="1:23" s="22" customFormat="1" ht="21.75" thickBot="1" x14ac:dyDescent="0.5">
      <c r="A6" s="62" t="s">
        <v>68</v>
      </c>
      <c r="C6" s="60" t="s">
        <v>69</v>
      </c>
      <c r="D6" s="60" t="s">
        <v>69</v>
      </c>
      <c r="E6" s="60" t="s">
        <v>69</v>
      </c>
      <c r="F6" s="60" t="s">
        <v>69</v>
      </c>
      <c r="G6" s="60" t="s">
        <v>69</v>
      </c>
      <c r="H6" s="60" t="s">
        <v>69</v>
      </c>
      <c r="I6" s="60" t="s">
        <v>69</v>
      </c>
      <c r="J6" s="1"/>
      <c r="K6" s="60" t="s">
        <v>6</v>
      </c>
      <c r="L6" s="1"/>
      <c r="M6" s="60" t="s">
        <v>5</v>
      </c>
      <c r="N6" s="60" t="s">
        <v>5</v>
      </c>
      <c r="O6" s="60" t="s">
        <v>5</v>
      </c>
      <c r="P6" s="1"/>
      <c r="Q6" s="60" t="s">
        <v>170</v>
      </c>
      <c r="R6" s="60" t="s">
        <v>6</v>
      </c>
      <c r="S6" s="60" t="s">
        <v>6</v>
      </c>
    </row>
    <row r="7" spans="1:23" s="22" customFormat="1" ht="15.75" x14ac:dyDescent="0.4">
      <c r="A7" s="62" t="s">
        <v>68</v>
      </c>
      <c r="C7" s="59" t="s">
        <v>70</v>
      </c>
      <c r="E7" s="59" t="s">
        <v>71</v>
      </c>
      <c r="G7" s="59" t="s">
        <v>72</v>
      </c>
      <c r="I7" s="59" t="s">
        <v>66</v>
      </c>
      <c r="K7" s="59" t="s">
        <v>73</v>
      </c>
      <c r="M7" s="59" t="s">
        <v>74</v>
      </c>
      <c r="O7" s="59" t="s">
        <v>75</v>
      </c>
      <c r="Q7" s="59" t="s">
        <v>73</v>
      </c>
      <c r="S7" s="59" t="s">
        <v>67</v>
      </c>
    </row>
    <row r="8" spans="1:23" ht="21" x14ac:dyDescent="0.55000000000000004">
      <c r="A8" s="2" t="s">
        <v>76</v>
      </c>
      <c r="C8" s="1" t="s">
        <v>77</v>
      </c>
      <c r="E8" s="20" t="s">
        <v>78</v>
      </c>
      <c r="F8" s="20"/>
      <c r="G8" s="20" t="s">
        <v>79</v>
      </c>
      <c r="H8" s="20"/>
      <c r="I8" s="21">
        <v>0</v>
      </c>
      <c r="J8" s="20"/>
      <c r="K8" s="21">
        <v>3170598</v>
      </c>
      <c r="L8" s="20"/>
      <c r="M8" s="21">
        <v>128460340759</v>
      </c>
      <c r="N8" s="20"/>
      <c r="O8" s="21">
        <v>128462500000</v>
      </c>
      <c r="P8" s="20"/>
      <c r="Q8" s="21">
        <f>K8+M8-O8</f>
        <v>1011357</v>
      </c>
      <c r="R8" s="20"/>
      <c r="S8" s="25">
        <v>0</v>
      </c>
      <c r="V8" s="24"/>
      <c r="W8" s="12"/>
    </row>
    <row r="9" spans="1:23" ht="21" x14ac:dyDescent="0.55000000000000004">
      <c r="A9" s="2" t="s">
        <v>80</v>
      </c>
      <c r="C9" s="1" t="s">
        <v>81</v>
      </c>
      <c r="E9" s="20" t="s">
        <v>78</v>
      </c>
      <c r="F9" s="20"/>
      <c r="G9" s="20" t="s">
        <v>82</v>
      </c>
      <c r="H9" s="20"/>
      <c r="I9" s="21">
        <v>10</v>
      </c>
      <c r="J9" s="20"/>
      <c r="K9" s="21">
        <v>26100779670</v>
      </c>
      <c r="L9" s="20"/>
      <c r="M9" s="21">
        <v>142078874682</v>
      </c>
      <c r="N9" s="20"/>
      <c r="O9" s="21">
        <v>165880647398</v>
      </c>
      <c r="P9" s="20"/>
      <c r="Q9" s="21">
        <f t="shared" ref="Q9:Q15" si="0">K9+M9-O9</f>
        <v>2299006954</v>
      </c>
      <c r="R9" s="20"/>
      <c r="S9" s="25">
        <v>1.1000000000000001E-3</v>
      </c>
      <c r="V9" s="24"/>
    </row>
    <row r="10" spans="1:23" ht="21" x14ac:dyDescent="0.55000000000000004">
      <c r="A10" s="2" t="s">
        <v>83</v>
      </c>
      <c r="C10" s="1" t="s">
        <v>84</v>
      </c>
      <c r="E10" s="20" t="s">
        <v>78</v>
      </c>
      <c r="F10" s="20"/>
      <c r="G10" s="20" t="s">
        <v>85</v>
      </c>
      <c r="H10" s="20"/>
      <c r="I10" s="21">
        <v>10</v>
      </c>
      <c r="J10" s="20"/>
      <c r="K10" s="21">
        <v>49149268</v>
      </c>
      <c r="L10" s="20"/>
      <c r="M10" s="21">
        <v>207833</v>
      </c>
      <c r="N10" s="20"/>
      <c r="O10" s="21">
        <v>0</v>
      </c>
      <c r="P10" s="20"/>
      <c r="Q10" s="21">
        <f t="shared" si="0"/>
        <v>49357101</v>
      </c>
      <c r="R10" s="20"/>
      <c r="S10" s="25">
        <v>0</v>
      </c>
      <c r="V10" s="24"/>
    </row>
    <row r="11" spans="1:23" ht="21" x14ac:dyDescent="0.55000000000000004">
      <c r="A11" s="2" t="s">
        <v>86</v>
      </c>
      <c r="C11" s="1" t="s">
        <v>87</v>
      </c>
      <c r="E11" s="20" t="s">
        <v>78</v>
      </c>
      <c r="F11" s="20"/>
      <c r="G11" s="20" t="s">
        <v>88</v>
      </c>
      <c r="H11" s="20"/>
      <c r="I11" s="21">
        <v>10</v>
      </c>
      <c r="J11" s="20"/>
      <c r="K11" s="21">
        <v>4082311</v>
      </c>
      <c r="L11" s="20"/>
      <c r="M11" s="21">
        <v>17262</v>
      </c>
      <c r="N11" s="20"/>
      <c r="O11" s="21">
        <v>0</v>
      </c>
      <c r="P11" s="20"/>
      <c r="Q11" s="21">
        <f t="shared" si="0"/>
        <v>4099573</v>
      </c>
      <c r="R11" s="20"/>
      <c r="S11" s="25">
        <v>0</v>
      </c>
      <c r="V11" s="24"/>
    </row>
    <row r="12" spans="1:23" ht="21" x14ac:dyDescent="0.55000000000000004">
      <c r="A12" s="2" t="s">
        <v>89</v>
      </c>
      <c r="C12" s="1" t="s">
        <v>90</v>
      </c>
      <c r="E12" s="20" t="s">
        <v>78</v>
      </c>
      <c r="F12" s="20"/>
      <c r="G12" s="20" t="s">
        <v>88</v>
      </c>
      <c r="H12" s="20"/>
      <c r="I12" s="21">
        <v>10</v>
      </c>
      <c r="J12" s="20"/>
      <c r="K12" s="21">
        <v>1382317613</v>
      </c>
      <c r="L12" s="20"/>
      <c r="M12" s="21">
        <v>17253702705</v>
      </c>
      <c r="N12" s="20"/>
      <c r="O12" s="21">
        <v>13612750000</v>
      </c>
      <c r="P12" s="20"/>
      <c r="Q12" s="21">
        <f t="shared" si="0"/>
        <v>5023270318</v>
      </c>
      <c r="R12" s="20"/>
      <c r="S12" s="25">
        <v>2.3E-3</v>
      </c>
      <c r="V12" s="24"/>
    </row>
    <row r="13" spans="1:23" ht="21" x14ac:dyDescent="0.55000000000000004">
      <c r="A13" s="2" t="s">
        <v>80</v>
      </c>
      <c r="C13" s="1" t="s">
        <v>91</v>
      </c>
      <c r="E13" s="20" t="s">
        <v>78</v>
      </c>
      <c r="F13" s="20"/>
      <c r="G13" s="20" t="s">
        <v>92</v>
      </c>
      <c r="H13" s="20"/>
      <c r="I13" s="21">
        <v>0</v>
      </c>
      <c r="J13" s="20"/>
      <c r="K13" s="21">
        <v>678</v>
      </c>
      <c r="L13" s="20"/>
      <c r="M13" s="21">
        <v>0</v>
      </c>
      <c r="N13" s="20"/>
      <c r="O13" s="21">
        <v>0</v>
      </c>
      <c r="P13" s="20"/>
      <c r="Q13" s="21">
        <f t="shared" si="0"/>
        <v>678</v>
      </c>
      <c r="R13" s="20"/>
      <c r="S13" s="25">
        <v>0</v>
      </c>
      <c r="V13" s="24"/>
    </row>
    <row r="14" spans="1:23" ht="21" x14ac:dyDescent="0.55000000000000004">
      <c r="A14" s="2" t="s">
        <v>93</v>
      </c>
      <c r="C14" s="1" t="s">
        <v>94</v>
      </c>
      <c r="E14" s="20" t="s">
        <v>95</v>
      </c>
      <c r="F14" s="20"/>
      <c r="G14" s="20" t="s">
        <v>96</v>
      </c>
      <c r="H14" s="20"/>
      <c r="I14" s="21">
        <v>0</v>
      </c>
      <c r="J14" s="20"/>
      <c r="K14" s="21">
        <v>986756203</v>
      </c>
      <c r="L14" s="20"/>
      <c r="M14" s="21">
        <v>0</v>
      </c>
      <c r="N14" s="20"/>
      <c r="O14" s="21">
        <v>0</v>
      </c>
      <c r="P14" s="20"/>
      <c r="Q14" s="21">
        <f t="shared" si="0"/>
        <v>986756203</v>
      </c>
      <c r="R14" s="20"/>
      <c r="S14" s="25">
        <v>5.0000000000000001E-4</v>
      </c>
      <c r="V14" s="24"/>
    </row>
    <row r="15" spans="1:23" ht="21" x14ac:dyDescent="0.55000000000000004">
      <c r="A15" s="2" t="s">
        <v>80</v>
      </c>
      <c r="C15" s="1" t="s">
        <v>97</v>
      </c>
      <c r="E15" s="20" t="s">
        <v>95</v>
      </c>
      <c r="F15" s="20"/>
      <c r="G15" s="20" t="s">
        <v>98</v>
      </c>
      <c r="H15" s="20"/>
      <c r="I15" s="21">
        <v>0</v>
      </c>
      <c r="J15" s="20"/>
      <c r="K15" s="21">
        <v>50000000</v>
      </c>
      <c r="L15" s="20"/>
      <c r="M15" s="21">
        <v>0</v>
      </c>
      <c r="N15" s="20"/>
      <c r="O15" s="21">
        <v>0</v>
      </c>
      <c r="P15" s="20"/>
      <c r="Q15" s="21">
        <f t="shared" si="0"/>
        <v>50000000</v>
      </c>
      <c r="R15" s="20"/>
      <c r="S15" s="25">
        <v>0</v>
      </c>
      <c r="V15" s="24"/>
    </row>
    <row r="16" spans="1:23" ht="19.5" thickBot="1" x14ac:dyDescent="0.5">
      <c r="E16" s="20"/>
      <c r="F16" s="20"/>
      <c r="G16" s="20"/>
      <c r="H16" s="20"/>
      <c r="I16" s="20"/>
      <c r="J16" s="20"/>
      <c r="K16" s="31">
        <f>SUM(K8:K15)</f>
        <v>28576256341</v>
      </c>
      <c r="L16" s="20"/>
      <c r="M16" s="31">
        <f>SUM(M8:M15)</f>
        <v>287793143241</v>
      </c>
      <c r="N16" s="20"/>
      <c r="O16" s="31">
        <f>SUM(O8:O15)</f>
        <v>307955897398</v>
      </c>
      <c r="P16" s="20"/>
      <c r="Q16" s="31">
        <f>SUM(Q8:Q15)</f>
        <v>8413502184</v>
      </c>
      <c r="R16" s="20"/>
      <c r="S16" s="26">
        <f>SUM(S8:S15)</f>
        <v>3.9000000000000003E-3</v>
      </c>
      <c r="V16" s="24"/>
    </row>
    <row r="17" spans="5:22" ht="19.5" thickTop="1" x14ac:dyDescent="0.45"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V17" s="24"/>
    </row>
    <row r="18" spans="5:22" x14ac:dyDescent="0.45">
      <c r="V18" s="24"/>
    </row>
    <row r="19" spans="5:22" x14ac:dyDescent="0.45">
      <c r="V19" s="24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60" zoomScaleNormal="100" workbookViewId="0">
      <selection activeCell="S23" sqref="S23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">
        <v>169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s="5" customFormat="1" ht="24.75" thickBot="1" x14ac:dyDescent="0.6">
      <c r="A6" s="64" t="s">
        <v>100</v>
      </c>
      <c r="B6" s="64"/>
      <c r="C6" s="64"/>
      <c r="D6" s="64"/>
      <c r="E6" s="64"/>
      <c r="F6" s="64"/>
      <c r="G6" s="64"/>
      <c r="H6" s="35"/>
      <c r="I6" s="64" t="s">
        <v>101</v>
      </c>
      <c r="J6" s="64"/>
      <c r="K6" s="64"/>
      <c r="L6" s="64"/>
      <c r="M6" s="64"/>
      <c r="N6" s="35"/>
      <c r="O6" s="64" t="s">
        <v>102</v>
      </c>
      <c r="P6" s="64"/>
      <c r="Q6" s="64"/>
      <c r="R6" s="64"/>
      <c r="S6" s="64"/>
      <c r="T6" s="29"/>
      <c r="U6" s="35"/>
      <c r="V6" s="35"/>
    </row>
    <row r="7" spans="1:22" s="5" customFormat="1" ht="22.5" x14ac:dyDescent="0.55000000000000004">
      <c r="A7" s="36" t="s">
        <v>103</v>
      </c>
      <c r="B7" s="1"/>
      <c r="C7" s="36" t="s">
        <v>104</v>
      </c>
      <c r="D7" s="1"/>
      <c r="E7" s="36" t="s">
        <v>65</v>
      </c>
      <c r="F7" s="1"/>
      <c r="G7" s="50" t="s">
        <v>66</v>
      </c>
      <c r="H7" s="18"/>
      <c r="I7" s="50" t="s">
        <v>105</v>
      </c>
      <c r="J7" s="18"/>
      <c r="K7" s="50" t="s">
        <v>106</v>
      </c>
      <c r="L7" s="18"/>
      <c r="M7" s="50" t="s">
        <v>107</v>
      </c>
      <c r="N7" s="18"/>
      <c r="O7" s="50" t="s">
        <v>105</v>
      </c>
      <c r="P7" s="18"/>
      <c r="Q7" s="50" t="s">
        <v>106</v>
      </c>
      <c r="R7" s="18"/>
      <c r="S7" s="51" t="s">
        <v>107</v>
      </c>
    </row>
    <row r="8" spans="1:22" x14ac:dyDescent="0.45">
      <c r="A8" s="1" t="s">
        <v>108</v>
      </c>
      <c r="C8" s="18" t="s">
        <v>109</v>
      </c>
      <c r="E8" s="27" t="s">
        <v>110</v>
      </c>
      <c r="G8" s="32">
        <v>18</v>
      </c>
      <c r="H8" s="32"/>
      <c r="I8" s="32">
        <v>0</v>
      </c>
      <c r="J8" s="32"/>
      <c r="K8" s="32">
        <v>0</v>
      </c>
      <c r="L8" s="32"/>
      <c r="M8" s="32">
        <f>I8-K8</f>
        <v>0</v>
      </c>
      <c r="N8" s="32"/>
      <c r="O8" s="32">
        <v>136117346</v>
      </c>
      <c r="P8" s="32"/>
      <c r="Q8" s="32">
        <v>0</v>
      </c>
      <c r="R8" s="18"/>
      <c r="S8" s="32">
        <f>O8-Q8</f>
        <v>136117346</v>
      </c>
      <c r="V8" s="34"/>
    </row>
    <row r="9" spans="1:22" x14ac:dyDescent="0.45">
      <c r="A9" s="1" t="s">
        <v>76</v>
      </c>
      <c r="C9" s="19">
        <v>30</v>
      </c>
      <c r="E9" s="27" t="s">
        <v>109</v>
      </c>
      <c r="G9" s="32">
        <v>0</v>
      </c>
      <c r="H9" s="32"/>
      <c r="I9" s="32">
        <v>4276</v>
      </c>
      <c r="J9" s="32"/>
      <c r="K9" s="32">
        <v>0</v>
      </c>
      <c r="L9" s="32"/>
      <c r="M9" s="32">
        <f t="shared" ref="M9:M14" si="0">I9-K9</f>
        <v>4276</v>
      </c>
      <c r="N9" s="32"/>
      <c r="O9" s="32">
        <v>386452</v>
      </c>
      <c r="P9" s="32"/>
      <c r="Q9" s="32">
        <v>0</v>
      </c>
      <c r="R9" s="18"/>
      <c r="S9" s="32">
        <f t="shared" ref="S9:S14" si="1">O9-Q9</f>
        <v>386452</v>
      </c>
      <c r="V9" s="34"/>
    </row>
    <row r="10" spans="1:22" x14ac:dyDescent="0.45">
      <c r="A10" s="1" t="s">
        <v>80</v>
      </c>
      <c r="C10" s="19">
        <v>30</v>
      </c>
      <c r="E10" s="27" t="s">
        <v>109</v>
      </c>
      <c r="G10" s="32">
        <v>10</v>
      </c>
      <c r="H10" s="32"/>
      <c r="I10" s="32">
        <v>3767279</v>
      </c>
      <c r="J10" s="32"/>
      <c r="K10" s="32">
        <v>-17180</v>
      </c>
      <c r="L10" s="32"/>
      <c r="M10" s="32">
        <f t="shared" si="0"/>
        <v>3784459</v>
      </c>
      <c r="N10" s="32"/>
      <c r="O10" s="32">
        <v>16950028</v>
      </c>
      <c r="P10" s="32"/>
      <c r="Q10" s="32">
        <v>804</v>
      </c>
      <c r="R10" s="18"/>
      <c r="S10" s="32">
        <f t="shared" si="1"/>
        <v>16949224</v>
      </c>
      <c r="V10" s="34"/>
    </row>
    <row r="11" spans="1:22" x14ac:dyDescent="0.45">
      <c r="A11" s="1" t="s">
        <v>83</v>
      </c>
      <c r="C11" s="19">
        <v>28</v>
      </c>
      <c r="E11" s="27" t="s">
        <v>109</v>
      </c>
      <c r="G11" s="32">
        <v>10</v>
      </c>
      <c r="H11" s="32"/>
      <c r="I11" s="32">
        <v>208061</v>
      </c>
      <c r="J11" s="32"/>
      <c r="K11" s="32">
        <v>1</v>
      </c>
      <c r="L11" s="32"/>
      <c r="M11" s="32">
        <f t="shared" si="0"/>
        <v>208060</v>
      </c>
      <c r="N11" s="32"/>
      <c r="O11" s="32">
        <v>10090420</v>
      </c>
      <c r="P11" s="32"/>
      <c r="Q11" s="32">
        <v>411</v>
      </c>
      <c r="R11" s="18"/>
      <c r="S11" s="32">
        <f t="shared" si="1"/>
        <v>10090009</v>
      </c>
      <c r="V11" s="34"/>
    </row>
    <row r="12" spans="1:22" x14ac:dyDescent="0.45">
      <c r="A12" s="1" t="s">
        <v>86</v>
      </c>
      <c r="C12" s="19">
        <v>23</v>
      </c>
      <c r="E12" s="27" t="s">
        <v>109</v>
      </c>
      <c r="G12" s="32">
        <v>10</v>
      </c>
      <c r="H12" s="32"/>
      <c r="I12" s="32">
        <v>17307</v>
      </c>
      <c r="J12" s="32"/>
      <c r="K12" s="32">
        <v>0</v>
      </c>
      <c r="L12" s="32"/>
      <c r="M12" s="32">
        <f t="shared" si="0"/>
        <v>17307</v>
      </c>
      <c r="N12" s="32"/>
      <c r="O12" s="32">
        <v>115880</v>
      </c>
      <c r="P12" s="32"/>
      <c r="Q12" s="32">
        <v>63</v>
      </c>
      <c r="R12" s="18"/>
      <c r="S12" s="32">
        <f t="shared" si="1"/>
        <v>115817</v>
      </c>
      <c r="V12" s="34"/>
    </row>
    <row r="13" spans="1:22" x14ac:dyDescent="0.45">
      <c r="A13" s="1" t="s">
        <v>89</v>
      </c>
      <c r="C13" s="19">
        <v>26</v>
      </c>
      <c r="E13" s="27" t="s">
        <v>109</v>
      </c>
      <c r="G13" s="32">
        <v>10</v>
      </c>
      <c r="H13" s="32"/>
      <c r="I13" s="32">
        <v>714923</v>
      </c>
      <c r="J13" s="32"/>
      <c r="K13" s="32">
        <v>5025</v>
      </c>
      <c r="L13" s="32"/>
      <c r="M13" s="32">
        <f t="shared" si="0"/>
        <v>709898</v>
      </c>
      <c r="N13" s="32"/>
      <c r="O13" s="32">
        <v>-4561693</v>
      </c>
      <c r="P13" s="32"/>
      <c r="Q13" s="32">
        <v>5645</v>
      </c>
      <c r="R13" s="18"/>
      <c r="S13" s="32">
        <f t="shared" si="1"/>
        <v>-4567338</v>
      </c>
      <c r="V13" s="34"/>
    </row>
    <row r="14" spans="1:22" x14ac:dyDescent="0.45">
      <c r="A14" s="1" t="s">
        <v>93</v>
      </c>
      <c r="C14" s="18">
        <v>17</v>
      </c>
      <c r="E14" s="1" t="s">
        <v>109</v>
      </c>
      <c r="G14" s="32">
        <v>0</v>
      </c>
      <c r="H14" s="32"/>
      <c r="I14" s="32">
        <v>0</v>
      </c>
      <c r="J14" s="32"/>
      <c r="K14" s="32">
        <v>0</v>
      </c>
      <c r="L14" s="32"/>
      <c r="M14" s="32">
        <f t="shared" si="0"/>
        <v>0</v>
      </c>
      <c r="N14" s="32"/>
      <c r="O14" s="32">
        <v>1282</v>
      </c>
      <c r="P14" s="32"/>
      <c r="Q14" s="32">
        <v>0</v>
      </c>
      <c r="R14" s="32"/>
      <c r="S14" s="32">
        <f t="shared" si="1"/>
        <v>1282</v>
      </c>
      <c r="V14" s="34"/>
    </row>
    <row r="15" spans="1:22" s="18" customFormat="1" ht="30.75" thickBot="1" x14ac:dyDescent="0.8">
      <c r="A15" s="63"/>
      <c r="B15" s="63"/>
      <c r="C15" s="63"/>
      <c r="D15" s="63"/>
      <c r="E15" s="63"/>
      <c r="G15" s="32"/>
      <c r="H15" s="32"/>
      <c r="I15" s="33">
        <f>SUM(I8:I14)</f>
        <v>4711846</v>
      </c>
      <c r="J15" s="32"/>
      <c r="K15" s="33">
        <f>SUM(K8:K14)</f>
        <v>-12154</v>
      </c>
      <c r="L15" s="32"/>
      <c r="M15" s="33">
        <f>SUM(M8:M14)</f>
        <v>4724000</v>
      </c>
      <c r="N15" s="32"/>
      <c r="O15" s="33">
        <f>SUM(O8:O14)</f>
        <v>159099715</v>
      </c>
      <c r="P15" s="32"/>
      <c r="Q15" s="33">
        <f>SUM(Q8:Q14)</f>
        <v>6923</v>
      </c>
      <c r="S15" s="33">
        <f>SUM(S8:S14)</f>
        <v>159092792</v>
      </c>
    </row>
    <row r="16" spans="1:22" ht="19.5" thickTop="1" x14ac:dyDescent="0.45"/>
    <row r="17" spans="10:19" x14ac:dyDescent="0.45">
      <c r="K17" s="34"/>
    </row>
    <row r="18" spans="10:19" x14ac:dyDescent="0.45">
      <c r="K18" s="34"/>
    </row>
    <row r="20" spans="10:19" x14ac:dyDescent="0.45">
      <c r="K20" s="34"/>
    </row>
    <row r="21" spans="10:19" x14ac:dyDescent="0.45">
      <c r="J21" s="34"/>
      <c r="K21" s="34"/>
    </row>
    <row r="22" spans="10:19" x14ac:dyDescent="0.45">
      <c r="K22" s="34"/>
    </row>
    <row r="23" spans="10:19" x14ac:dyDescent="0.45">
      <c r="S23" s="34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33"/>
  <sheetViews>
    <sheetView rightToLeft="1" view="pageBreakPreview" zoomScale="60" zoomScaleNormal="91" workbookViewId="0">
      <selection activeCell="A23" sqref="A23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22" width="13.710937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">
        <v>169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ht="24.75" thickBot="1" x14ac:dyDescent="0.6">
      <c r="A6" s="56" t="s">
        <v>3</v>
      </c>
      <c r="B6" s="5"/>
      <c r="C6" s="64" t="s">
        <v>111</v>
      </c>
      <c r="D6" s="64" t="s">
        <v>111</v>
      </c>
      <c r="E6" s="64" t="s">
        <v>111</v>
      </c>
      <c r="F6" s="64" t="s">
        <v>111</v>
      </c>
      <c r="G6" s="64" t="s">
        <v>111</v>
      </c>
      <c r="H6" s="5"/>
      <c r="I6" s="64" t="s">
        <v>101</v>
      </c>
      <c r="J6" s="64" t="s">
        <v>101</v>
      </c>
      <c r="K6" s="64" t="s">
        <v>101</v>
      </c>
      <c r="L6" s="64" t="s">
        <v>101</v>
      </c>
      <c r="M6" s="64" t="s">
        <v>101</v>
      </c>
      <c r="N6" s="5"/>
      <c r="O6" s="64" t="s">
        <v>102</v>
      </c>
      <c r="P6" s="64" t="s">
        <v>102</v>
      </c>
      <c r="Q6" s="64" t="s">
        <v>102</v>
      </c>
      <c r="R6" s="64" t="s">
        <v>102</v>
      </c>
      <c r="S6" s="64" t="s">
        <v>102</v>
      </c>
    </row>
    <row r="7" spans="1:22" ht="22.5" x14ac:dyDescent="0.55000000000000004">
      <c r="A7" s="54" t="s">
        <v>3</v>
      </c>
      <c r="B7" s="5"/>
      <c r="C7" s="36" t="s">
        <v>112</v>
      </c>
      <c r="E7" s="36" t="s">
        <v>113</v>
      </c>
      <c r="G7" s="36" t="s">
        <v>114</v>
      </c>
      <c r="I7" s="36" t="s">
        <v>115</v>
      </c>
      <c r="K7" s="36" t="s">
        <v>106</v>
      </c>
      <c r="M7" s="36" t="s">
        <v>116</v>
      </c>
      <c r="O7" s="36" t="s">
        <v>115</v>
      </c>
      <c r="Q7" s="36" t="s">
        <v>106</v>
      </c>
      <c r="S7" s="36" t="s">
        <v>116</v>
      </c>
    </row>
    <row r="8" spans="1:22" ht="22.5" x14ac:dyDescent="0.45">
      <c r="A8" s="1" t="s">
        <v>47</v>
      </c>
      <c r="C8" s="37" t="s">
        <v>180</v>
      </c>
      <c r="D8" s="37"/>
      <c r="E8" s="9">
        <v>7094833</v>
      </c>
      <c r="F8" s="9"/>
      <c r="G8" s="9">
        <v>565</v>
      </c>
      <c r="H8" s="9"/>
      <c r="I8" s="9">
        <v>4008580645</v>
      </c>
      <c r="J8" s="9"/>
      <c r="K8" s="9">
        <v>311468995</v>
      </c>
      <c r="L8" s="9"/>
      <c r="M8" s="9">
        <f>I8-K8</f>
        <v>3697111650</v>
      </c>
      <c r="N8" s="9"/>
      <c r="O8" s="9">
        <v>4008580645</v>
      </c>
      <c r="P8" s="9"/>
      <c r="Q8" s="9">
        <v>311468995</v>
      </c>
      <c r="R8" s="9"/>
      <c r="S8" s="9">
        <f>O8-Q8</f>
        <v>3697111650</v>
      </c>
    </row>
    <row r="9" spans="1:22" ht="22.5" x14ac:dyDescent="0.45">
      <c r="A9" s="1" t="s">
        <v>35</v>
      </c>
      <c r="C9" s="37" t="s">
        <v>4</v>
      </c>
      <c r="D9" s="37"/>
      <c r="E9" s="9">
        <v>5580000</v>
      </c>
      <c r="F9" s="9"/>
      <c r="G9" s="9">
        <v>2350</v>
      </c>
      <c r="H9" s="9"/>
      <c r="I9" s="9">
        <v>0</v>
      </c>
      <c r="J9" s="9"/>
      <c r="K9" s="9">
        <v>0</v>
      </c>
      <c r="L9" s="9"/>
      <c r="M9" s="9">
        <f t="shared" ref="M9:M23" si="0">I9-K9</f>
        <v>0</v>
      </c>
      <c r="N9" s="9"/>
      <c r="O9" s="9">
        <v>13113000000</v>
      </c>
      <c r="P9" s="9"/>
      <c r="Q9" s="9">
        <v>0</v>
      </c>
      <c r="R9" s="9"/>
      <c r="S9" s="9">
        <f t="shared" ref="S9:S23" si="1">O9-Q9</f>
        <v>13113000000</v>
      </c>
    </row>
    <row r="10" spans="1:22" ht="22.5" x14ac:dyDescent="0.45">
      <c r="A10" s="1" t="s">
        <v>31</v>
      </c>
      <c r="C10" s="37" t="s">
        <v>181</v>
      </c>
      <c r="D10" s="37"/>
      <c r="E10" s="9">
        <v>875355</v>
      </c>
      <c r="F10" s="9"/>
      <c r="G10" s="9">
        <v>4214</v>
      </c>
      <c r="H10" s="9"/>
      <c r="I10" s="9">
        <v>3688745970</v>
      </c>
      <c r="J10" s="9"/>
      <c r="K10" s="9">
        <v>110294730</v>
      </c>
      <c r="L10" s="9"/>
      <c r="M10" s="9">
        <f t="shared" si="0"/>
        <v>3578451240</v>
      </c>
      <c r="N10" s="9"/>
      <c r="O10" s="9">
        <v>3688745970</v>
      </c>
      <c r="P10" s="9"/>
      <c r="Q10" s="9">
        <v>110294730</v>
      </c>
      <c r="R10" s="9"/>
      <c r="S10" s="9">
        <f t="shared" si="1"/>
        <v>3578451240</v>
      </c>
    </row>
    <row r="11" spans="1:22" ht="22.5" x14ac:dyDescent="0.45">
      <c r="A11" s="1" t="s">
        <v>37</v>
      </c>
      <c r="C11" s="37" t="s">
        <v>117</v>
      </c>
      <c r="D11" s="37"/>
      <c r="E11" s="9">
        <v>3410921</v>
      </c>
      <c r="F11" s="9"/>
      <c r="G11" s="9">
        <v>2840</v>
      </c>
      <c r="H11" s="9"/>
      <c r="I11" s="9">
        <v>0</v>
      </c>
      <c r="J11" s="9"/>
      <c r="K11" s="9">
        <v>0</v>
      </c>
      <c r="L11" s="9"/>
      <c r="M11" s="9">
        <f t="shared" si="0"/>
        <v>0</v>
      </c>
      <c r="N11" s="9"/>
      <c r="O11" s="9">
        <v>9687015640</v>
      </c>
      <c r="P11" s="9"/>
      <c r="Q11" s="9">
        <v>672966670</v>
      </c>
      <c r="R11" s="9"/>
      <c r="S11" s="9">
        <f t="shared" si="1"/>
        <v>9014048970</v>
      </c>
    </row>
    <row r="12" spans="1:22" ht="22.5" x14ac:dyDescent="0.45">
      <c r="A12" s="1" t="s">
        <v>20</v>
      </c>
      <c r="C12" s="37" t="s">
        <v>182</v>
      </c>
      <c r="D12" s="37"/>
      <c r="E12" s="9">
        <v>2906383</v>
      </c>
      <c r="F12" s="9"/>
      <c r="G12" s="9">
        <v>243</v>
      </c>
      <c r="H12" s="9"/>
      <c r="I12" s="9">
        <v>706251069</v>
      </c>
      <c r="J12" s="9"/>
      <c r="K12" s="9">
        <v>91387288</v>
      </c>
      <c r="L12" s="9"/>
      <c r="M12" s="9">
        <f t="shared" si="0"/>
        <v>614863781</v>
      </c>
      <c r="N12" s="9"/>
      <c r="O12" s="9">
        <v>706251069</v>
      </c>
      <c r="P12" s="9"/>
      <c r="Q12" s="9">
        <v>91387288</v>
      </c>
      <c r="R12" s="9"/>
      <c r="S12" s="9">
        <f t="shared" si="1"/>
        <v>614863781</v>
      </c>
    </row>
    <row r="13" spans="1:22" ht="22.5" x14ac:dyDescent="0.45">
      <c r="A13" s="1" t="s">
        <v>36</v>
      </c>
      <c r="C13" s="37" t="s">
        <v>118</v>
      </c>
      <c r="D13" s="37"/>
      <c r="E13" s="9">
        <v>2241110</v>
      </c>
      <c r="F13" s="9"/>
      <c r="G13" s="9">
        <v>3370</v>
      </c>
      <c r="H13" s="9"/>
      <c r="I13" s="9">
        <v>0</v>
      </c>
      <c r="J13" s="9"/>
      <c r="K13" s="9">
        <v>0</v>
      </c>
      <c r="L13" s="9"/>
      <c r="M13" s="9">
        <f t="shared" si="0"/>
        <v>0</v>
      </c>
      <c r="N13" s="9"/>
      <c r="O13" s="9">
        <v>7552540700</v>
      </c>
      <c r="P13" s="9"/>
      <c r="Q13" s="9">
        <v>278985672</v>
      </c>
      <c r="R13" s="9"/>
      <c r="S13" s="9">
        <f t="shared" si="1"/>
        <v>7273555028</v>
      </c>
    </row>
    <row r="14" spans="1:22" ht="22.5" x14ac:dyDescent="0.45">
      <c r="A14" s="1" t="s">
        <v>46</v>
      </c>
      <c r="C14" s="37" t="s">
        <v>119</v>
      </c>
      <c r="D14" s="37"/>
      <c r="E14" s="9">
        <v>3140135</v>
      </c>
      <c r="F14" s="9"/>
      <c r="G14" s="9">
        <v>5100</v>
      </c>
      <c r="H14" s="9"/>
      <c r="I14" s="9">
        <v>0</v>
      </c>
      <c r="J14" s="9"/>
      <c r="K14" s="9">
        <v>0</v>
      </c>
      <c r="L14" s="9"/>
      <c r="M14" s="9">
        <f t="shared" si="0"/>
        <v>0</v>
      </c>
      <c r="N14" s="9"/>
      <c r="O14" s="9">
        <v>16014688500</v>
      </c>
      <c r="P14" s="9"/>
      <c r="Q14" s="9">
        <v>0</v>
      </c>
      <c r="R14" s="9"/>
      <c r="S14" s="9">
        <f t="shared" si="1"/>
        <v>16014688500</v>
      </c>
    </row>
    <row r="15" spans="1:22" ht="22.5" x14ac:dyDescent="0.45">
      <c r="A15" s="1" t="s">
        <v>60</v>
      </c>
      <c r="C15" s="37" t="s">
        <v>120</v>
      </c>
      <c r="D15" s="37"/>
      <c r="E15" s="9">
        <v>200000</v>
      </c>
      <c r="F15" s="9"/>
      <c r="G15" s="9">
        <v>747</v>
      </c>
      <c r="H15" s="9"/>
      <c r="I15" s="9">
        <v>0</v>
      </c>
      <c r="J15" s="9"/>
      <c r="K15" s="9">
        <v>0</v>
      </c>
      <c r="L15" s="9"/>
      <c r="M15" s="9">
        <f t="shared" si="0"/>
        <v>0</v>
      </c>
      <c r="N15" s="9"/>
      <c r="O15" s="9">
        <v>149400000</v>
      </c>
      <c r="P15" s="9"/>
      <c r="Q15" s="9">
        <v>19021040</v>
      </c>
      <c r="R15" s="9"/>
      <c r="S15" s="9">
        <f t="shared" si="1"/>
        <v>130378960</v>
      </c>
    </row>
    <row r="16" spans="1:22" ht="22.5" x14ac:dyDescent="0.45">
      <c r="A16" s="1" t="s">
        <v>43</v>
      </c>
      <c r="C16" s="37" t="s">
        <v>182</v>
      </c>
      <c r="D16" s="37"/>
      <c r="E16" s="9">
        <v>3122204</v>
      </c>
      <c r="F16" s="9"/>
      <c r="G16" s="9">
        <v>677</v>
      </c>
      <c r="H16" s="9"/>
      <c r="I16" s="9">
        <v>2113732108</v>
      </c>
      <c r="J16" s="9"/>
      <c r="K16" s="9">
        <v>130410207</v>
      </c>
      <c r="L16" s="9"/>
      <c r="M16" s="9">
        <f t="shared" si="0"/>
        <v>1983321901</v>
      </c>
      <c r="N16" s="9"/>
      <c r="O16" s="9">
        <v>2113732108</v>
      </c>
      <c r="P16" s="9"/>
      <c r="Q16" s="9">
        <v>130410207</v>
      </c>
      <c r="R16" s="9"/>
      <c r="S16" s="9">
        <f t="shared" si="1"/>
        <v>1983321901</v>
      </c>
      <c r="V16" s="3"/>
    </row>
    <row r="17" spans="1:22" ht="22.5" x14ac:dyDescent="0.45">
      <c r="A17" s="1" t="s">
        <v>54</v>
      </c>
      <c r="C17" s="37" t="s">
        <v>121</v>
      </c>
      <c r="D17" s="37"/>
      <c r="E17" s="9">
        <v>3485179</v>
      </c>
      <c r="F17" s="9"/>
      <c r="G17" s="9">
        <v>540</v>
      </c>
      <c r="H17" s="9"/>
      <c r="I17" s="9">
        <v>0</v>
      </c>
      <c r="J17" s="9"/>
      <c r="K17" s="9">
        <v>0</v>
      </c>
      <c r="L17" s="9"/>
      <c r="M17" s="9">
        <f t="shared" si="0"/>
        <v>0</v>
      </c>
      <c r="N17" s="9"/>
      <c r="O17" s="9">
        <v>1881996660</v>
      </c>
      <c r="P17" s="9"/>
      <c r="Q17" s="9">
        <v>147328021</v>
      </c>
      <c r="R17" s="9"/>
      <c r="S17" s="9">
        <f t="shared" si="1"/>
        <v>1734668639</v>
      </c>
      <c r="V17" s="3"/>
    </row>
    <row r="18" spans="1:22" ht="22.5" x14ac:dyDescent="0.45">
      <c r="A18" s="1" t="s">
        <v>26</v>
      </c>
      <c r="C18" s="37" t="s">
        <v>182</v>
      </c>
      <c r="D18" s="37"/>
      <c r="E18" s="9">
        <v>7573702</v>
      </c>
      <c r="F18" s="9"/>
      <c r="G18" s="9">
        <v>572</v>
      </c>
      <c r="H18" s="9"/>
      <c r="I18" s="9">
        <v>4332157544</v>
      </c>
      <c r="J18" s="9"/>
      <c r="K18" s="9">
        <v>81519094</v>
      </c>
      <c r="L18" s="9"/>
      <c r="M18" s="9">
        <f t="shared" si="0"/>
        <v>4250638450</v>
      </c>
      <c r="N18" s="9"/>
      <c r="O18" s="9">
        <v>4332157544</v>
      </c>
      <c r="P18" s="9"/>
      <c r="Q18" s="9">
        <v>81519094</v>
      </c>
      <c r="R18" s="9"/>
      <c r="S18" s="9">
        <f t="shared" si="1"/>
        <v>4250638450</v>
      </c>
      <c r="V18" s="3"/>
    </row>
    <row r="19" spans="1:22" ht="22.5" x14ac:dyDescent="0.45">
      <c r="A19" s="1" t="s">
        <v>25</v>
      </c>
      <c r="C19" s="37" t="s">
        <v>183</v>
      </c>
      <c r="D19" s="37"/>
      <c r="E19" s="9">
        <v>1195203</v>
      </c>
      <c r="F19" s="9"/>
      <c r="G19" s="9">
        <v>3875</v>
      </c>
      <c r="H19" s="9"/>
      <c r="I19" s="9">
        <v>4631411625</v>
      </c>
      <c r="J19" s="9"/>
      <c r="K19" s="9">
        <v>608888738</v>
      </c>
      <c r="L19" s="9"/>
      <c r="M19" s="9">
        <f t="shared" si="0"/>
        <v>4022522887</v>
      </c>
      <c r="N19" s="9"/>
      <c r="O19" s="9">
        <v>4631411625</v>
      </c>
      <c r="P19" s="9"/>
      <c r="Q19" s="9">
        <v>608888738</v>
      </c>
      <c r="R19" s="9"/>
      <c r="S19" s="9">
        <f t="shared" si="1"/>
        <v>4022522887</v>
      </c>
    </row>
    <row r="20" spans="1:22" ht="22.5" x14ac:dyDescent="0.45">
      <c r="A20" s="1" t="s">
        <v>28</v>
      </c>
      <c r="C20" s="37" t="s">
        <v>184</v>
      </c>
      <c r="D20" s="37"/>
      <c r="E20" s="9">
        <v>666870</v>
      </c>
      <c r="F20" s="9"/>
      <c r="G20" s="9">
        <v>4290</v>
      </c>
      <c r="H20" s="9"/>
      <c r="I20" s="9">
        <v>2860872300</v>
      </c>
      <c r="J20" s="9"/>
      <c r="K20" s="9">
        <v>272970467</v>
      </c>
      <c r="L20" s="9"/>
      <c r="M20" s="9">
        <f t="shared" si="0"/>
        <v>2587901833</v>
      </c>
      <c r="N20" s="9"/>
      <c r="O20" s="9">
        <v>2860872300</v>
      </c>
      <c r="P20" s="9"/>
      <c r="Q20" s="9">
        <v>272970467</v>
      </c>
      <c r="R20" s="9"/>
      <c r="S20" s="9">
        <f t="shared" si="1"/>
        <v>2587901833</v>
      </c>
    </row>
    <row r="21" spans="1:22" ht="22.5" x14ac:dyDescent="0.45">
      <c r="A21" s="1" t="s">
        <v>23</v>
      </c>
      <c r="C21" s="37" t="s">
        <v>185</v>
      </c>
      <c r="D21" s="37"/>
      <c r="E21" s="9">
        <v>3863168</v>
      </c>
      <c r="F21" s="9"/>
      <c r="G21" s="9">
        <v>1300</v>
      </c>
      <c r="H21" s="9"/>
      <c r="I21" s="9">
        <v>5022118400</v>
      </c>
      <c r="J21" s="9"/>
      <c r="K21" s="9">
        <v>0</v>
      </c>
      <c r="L21" s="9"/>
      <c r="M21" s="9">
        <f t="shared" si="0"/>
        <v>5022118400</v>
      </c>
      <c r="N21" s="9"/>
      <c r="O21" s="9">
        <v>5022118400</v>
      </c>
      <c r="P21" s="9"/>
      <c r="Q21" s="9">
        <v>0</v>
      </c>
      <c r="R21" s="9"/>
      <c r="S21" s="9">
        <f t="shared" si="1"/>
        <v>5022118400</v>
      </c>
      <c r="V21" s="3"/>
    </row>
    <row r="22" spans="1:22" ht="22.5" x14ac:dyDescent="0.45">
      <c r="A22" s="1" t="s">
        <v>58</v>
      </c>
      <c r="C22" s="37" t="s">
        <v>186</v>
      </c>
      <c r="D22" s="37"/>
      <c r="E22" s="9">
        <v>502453</v>
      </c>
      <c r="F22" s="9"/>
      <c r="G22" s="9">
        <v>1000</v>
      </c>
      <c r="H22" s="9"/>
      <c r="I22" s="9">
        <v>502453000</v>
      </c>
      <c r="J22" s="9"/>
      <c r="K22" s="9">
        <v>69406140</v>
      </c>
      <c r="L22" s="9"/>
      <c r="M22" s="9">
        <f t="shared" si="0"/>
        <v>433046860</v>
      </c>
      <c r="N22" s="9"/>
      <c r="O22" s="9">
        <v>502453000</v>
      </c>
      <c r="P22" s="9"/>
      <c r="Q22" s="9">
        <v>69406140</v>
      </c>
      <c r="R22" s="9"/>
      <c r="S22" s="9">
        <f t="shared" si="1"/>
        <v>433046860</v>
      </c>
      <c r="V22" s="3"/>
    </row>
    <row r="23" spans="1:22" ht="22.5" x14ac:dyDescent="0.45">
      <c r="A23" s="72" t="s">
        <v>44</v>
      </c>
      <c r="C23" s="37" t="s">
        <v>122</v>
      </c>
      <c r="D23" s="37"/>
      <c r="E23" s="9">
        <v>1001924</v>
      </c>
      <c r="F23" s="9"/>
      <c r="G23" s="9">
        <v>2900</v>
      </c>
      <c r="H23" s="9"/>
      <c r="I23" s="9">
        <v>0</v>
      </c>
      <c r="J23" s="9"/>
      <c r="K23" s="9">
        <v>0</v>
      </c>
      <c r="L23" s="9"/>
      <c r="M23" s="9">
        <f t="shared" si="0"/>
        <v>0</v>
      </c>
      <c r="N23" s="9"/>
      <c r="O23" s="9">
        <v>2971548800</v>
      </c>
      <c r="P23" s="9"/>
      <c r="Q23" s="9">
        <v>0</v>
      </c>
      <c r="R23" s="9"/>
      <c r="S23" s="9">
        <f t="shared" si="1"/>
        <v>2971548800</v>
      </c>
      <c r="V23" s="3"/>
    </row>
    <row r="24" spans="1:22" ht="23.25" thickBot="1" x14ac:dyDescent="0.6">
      <c r="I24" s="52">
        <f>SUM(I8:I23)</f>
        <v>27866322661</v>
      </c>
      <c r="J24" s="9"/>
      <c r="K24" s="14">
        <f>SUM(K8:K23)</f>
        <v>1676345659</v>
      </c>
      <c r="L24" s="9"/>
      <c r="M24" s="14">
        <f>SUM(M8:M23)</f>
        <v>26189977002</v>
      </c>
      <c r="N24" s="9"/>
      <c r="O24" s="14">
        <f>SUM(O8:O23)</f>
        <v>79236512961</v>
      </c>
      <c r="P24" s="9"/>
      <c r="Q24" s="14">
        <f>SUM(Q8:Q23)</f>
        <v>2794647062</v>
      </c>
      <c r="R24" s="9"/>
      <c r="S24" s="14">
        <f>SUM(S8:S23)</f>
        <v>76441865899</v>
      </c>
      <c r="V24" s="34"/>
    </row>
    <row r="25" spans="1:22" ht="19.5" thickTop="1" x14ac:dyDescent="0.45">
      <c r="O25" s="3"/>
    </row>
    <row r="26" spans="1:22" x14ac:dyDescent="0.45">
      <c r="K26" s="34"/>
      <c r="O26" s="3"/>
    </row>
    <row r="27" spans="1:22" x14ac:dyDescent="0.45">
      <c r="O27" s="3"/>
    </row>
    <row r="28" spans="1:22" x14ac:dyDescent="0.45">
      <c r="M28" s="34"/>
    </row>
    <row r="29" spans="1:22" x14ac:dyDescent="0.45">
      <c r="M29" s="34"/>
      <c r="O29" s="34"/>
    </row>
    <row r="30" spans="1:22" x14ac:dyDescent="0.45">
      <c r="M30" s="34"/>
      <c r="O30" s="3"/>
    </row>
    <row r="31" spans="1:22" x14ac:dyDescent="0.45">
      <c r="O31" s="3"/>
    </row>
    <row r="32" spans="1:22" x14ac:dyDescent="0.45">
      <c r="M32" s="34"/>
      <c r="O32" s="3"/>
    </row>
    <row r="33" spans="15:15" x14ac:dyDescent="0.45">
      <c r="O33" s="3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62"/>
  <sheetViews>
    <sheetView rightToLeft="1" view="pageBreakPreview" zoomScale="60" zoomScaleNormal="100" workbookViewId="0">
      <selection activeCell="U15" sqref="U15:U24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20" width="9.140625" style="1"/>
    <col min="21" max="21" width="17.5703125" style="1" bestFit="1" customWidth="1"/>
    <col min="22" max="16384" width="9.140625" style="1"/>
  </cols>
  <sheetData>
    <row r="2" spans="1:18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30" x14ac:dyDescent="0.45">
      <c r="A4" s="55" t="s">
        <v>187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8" s="7" customFormat="1" ht="19.5" x14ac:dyDescent="0.45">
      <c r="A6" s="66" t="s">
        <v>3</v>
      </c>
      <c r="C6" s="65" t="s">
        <v>101</v>
      </c>
      <c r="D6" s="65" t="s">
        <v>101</v>
      </c>
      <c r="E6" s="65" t="s">
        <v>101</v>
      </c>
      <c r="F6" s="65" t="s">
        <v>101</v>
      </c>
      <c r="G6" s="65" t="s">
        <v>101</v>
      </c>
      <c r="H6" s="65" t="s">
        <v>101</v>
      </c>
      <c r="I6" s="65" t="s">
        <v>101</v>
      </c>
      <c r="K6" s="65" t="s">
        <v>102</v>
      </c>
      <c r="L6" s="65" t="s">
        <v>102</v>
      </c>
      <c r="M6" s="65" t="s">
        <v>102</v>
      </c>
      <c r="N6" s="65" t="s">
        <v>102</v>
      </c>
      <c r="O6" s="65" t="s">
        <v>102</v>
      </c>
      <c r="P6" s="65" t="s">
        <v>102</v>
      </c>
      <c r="Q6" s="65" t="s">
        <v>102</v>
      </c>
    </row>
    <row r="7" spans="1:18" s="7" customFormat="1" ht="19.5" x14ac:dyDescent="0.45">
      <c r="A7" s="65" t="s">
        <v>3</v>
      </c>
      <c r="C7" s="38" t="s">
        <v>7</v>
      </c>
      <c r="E7" s="38" t="s">
        <v>123</v>
      </c>
      <c r="G7" s="38" t="s">
        <v>124</v>
      </c>
      <c r="I7" s="38" t="s">
        <v>125</v>
      </c>
      <c r="K7" s="38" t="s">
        <v>7</v>
      </c>
      <c r="M7" s="38" t="s">
        <v>123</v>
      </c>
      <c r="O7" s="38" t="s">
        <v>124</v>
      </c>
      <c r="Q7" s="38" t="s">
        <v>125</v>
      </c>
    </row>
    <row r="8" spans="1:18" x14ac:dyDescent="0.45">
      <c r="A8" s="1" t="s">
        <v>18</v>
      </c>
      <c r="C8" s="30">
        <v>18251127</v>
      </c>
      <c r="D8" s="30"/>
      <c r="E8" s="30">
        <v>94885446514</v>
      </c>
      <c r="F8" s="30"/>
      <c r="G8" s="30">
        <v>84090639501</v>
      </c>
      <c r="H8" s="30"/>
      <c r="I8" s="30">
        <f>E8-G8</f>
        <v>10794807013</v>
      </c>
      <c r="J8" s="30"/>
      <c r="K8" s="30">
        <v>18251127</v>
      </c>
      <c r="L8" s="30"/>
      <c r="M8" s="30">
        <v>94885446514</v>
      </c>
      <c r="N8" s="30"/>
      <c r="O8" s="30">
        <v>64935809133</v>
      </c>
      <c r="P8" s="30"/>
      <c r="Q8" s="30">
        <f>M8-O8</f>
        <v>29949637381</v>
      </c>
      <c r="R8" s="18"/>
    </row>
    <row r="9" spans="1:18" x14ac:dyDescent="0.45">
      <c r="A9" s="1" t="s">
        <v>43</v>
      </c>
      <c r="C9" s="30">
        <v>3222204</v>
      </c>
      <c r="D9" s="30"/>
      <c r="E9" s="30">
        <v>28378862511</v>
      </c>
      <c r="F9" s="30"/>
      <c r="G9" s="30">
        <v>32712500450</v>
      </c>
      <c r="H9" s="30"/>
      <c r="I9" s="30">
        <f t="shared" ref="I9:I55" si="0">E9-G9</f>
        <v>-4333637939</v>
      </c>
      <c r="J9" s="30"/>
      <c r="K9" s="30">
        <v>3222204</v>
      </c>
      <c r="L9" s="30"/>
      <c r="M9" s="30">
        <v>28378862511</v>
      </c>
      <c r="N9" s="30"/>
      <c r="O9" s="30">
        <v>26085733014</v>
      </c>
      <c r="P9" s="30"/>
      <c r="Q9" s="30">
        <f t="shared" ref="Q9:Q55" si="1">M9-O9</f>
        <v>2293129497</v>
      </c>
      <c r="R9" s="18"/>
    </row>
    <row r="10" spans="1:18" x14ac:dyDescent="0.45">
      <c r="A10" s="1" t="s">
        <v>60</v>
      </c>
      <c r="C10" s="30">
        <v>2568654</v>
      </c>
      <c r="D10" s="30"/>
      <c r="E10" s="30">
        <v>28265811531</v>
      </c>
      <c r="F10" s="30"/>
      <c r="G10" s="30">
        <v>29894513997</v>
      </c>
      <c r="H10" s="30"/>
      <c r="I10" s="30">
        <f t="shared" si="0"/>
        <v>-1628702466</v>
      </c>
      <c r="J10" s="30"/>
      <c r="K10" s="30">
        <v>2568654</v>
      </c>
      <c r="L10" s="30"/>
      <c r="M10" s="30">
        <v>28265811531</v>
      </c>
      <c r="N10" s="30"/>
      <c r="O10" s="30">
        <v>30008294078</v>
      </c>
      <c r="P10" s="30"/>
      <c r="Q10" s="30">
        <f t="shared" si="1"/>
        <v>-1742482547</v>
      </c>
      <c r="R10" s="18"/>
    </row>
    <row r="11" spans="1:18" x14ac:dyDescent="0.45">
      <c r="A11" s="1" t="s">
        <v>171</v>
      </c>
      <c r="C11" s="30">
        <v>11062370</v>
      </c>
      <c r="D11" s="30"/>
      <c r="E11" s="30">
        <v>29514737243</v>
      </c>
      <c r="F11" s="30"/>
      <c r="G11" s="30">
        <v>32196212089</v>
      </c>
      <c r="H11" s="30"/>
      <c r="I11" s="30">
        <f t="shared" si="0"/>
        <v>-2681474846</v>
      </c>
      <c r="J11" s="30"/>
      <c r="K11" s="30">
        <v>11062370</v>
      </c>
      <c r="L11" s="30"/>
      <c r="M11" s="30">
        <v>29514737243</v>
      </c>
      <c r="N11" s="30"/>
      <c r="O11" s="30">
        <v>32196212089</v>
      </c>
      <c r="P11" s="30"/>
      <c r="Q11" s="30">
        <f t="shared" si="1"/>
        <v>-2681474846</v>
      </c>
      <c r="R11" s="18"/>
    </row>
    <row r="12" spans="1:18" x14ac:dyDescent="0.45">
      <c r="A12" s="1" t="s">
        <v>49</v>
      </c>
      <c r="C12" s="30">
        <v>12620216</v>
      </c>
      <c r="D12" s="30"/>
      <c r="E12" s="30">
        <v>87564977489</v>
      </c>
      <c r="F12" s="30"/>
      <c r="G12" s="30">
        <v>98102883089</v>
      </c>
      <c r="H12" s="30"/>
      <c r="I12" s="30">
        <f t="shared" si="0"/>
        <v>-10537905600</v>
      </c>
      <c r="J12" s="30"/>
      <c r="K12" s="30">
        <v>12620216</v>
      </c>
      <c r="L12" s="30"/>
      <c r="M12" s="30">
        <v>87564977489</v>
      </c>
      <c r="N12" s="30"/>
      <c r="O12" s="30">
        <v>90586069947</v>
      </c>
      <c r="P12" s="30"/>
      <c r="Q12" s="30">
        <f t="shared" si="1"/>
        <v>-3021092458</v>
      </c>
      <c r="R12" s="18"/>
    </row>
    <row r="13" spans="1:18" x14ac:dyDescent="0.45">
      <c r="A13" s="1" t="s">
        <v>57</v>
      </c>
      <c r="C13" s="30">
        <v>2222267</v>
      </c>
      <c r="D13" s="30"/>
      <c r="E13" s="30">
        <v>42192750166</v>
      </c>
      <c r="F13" s="30"/>
      <c r="G13" s="30">
        <v>48333893908</v>
      </c>
      <c r="H13" s="30"/>
      <c r="I13" s="30">
        <f t="shared" si="0"/>
        <v>-6141143742</v>
      </c>
      <c r="J13" s="30"/>
      <c r="K13" s="30">
        <v>2222267</v>
      </c>
      <c r="L13" s="30"/>
      <c r="M13" s="30">
        <v>42192750166</v>
      </c>
      <c r="N13" s="30"/>
      <c r="O13" s="30">
        <v>54446039034</v>
      </c>
      <c r="P13" s="30"/>
      <c r="Q13" s="30">
        <f t="shared" si="1"/>
        <v>-12253288868</v>
      </c>
      <c r="R13" s="18"/>
    </row>
    <row r="14" spans="1:18" x14ac:dyDescent="0.45">
      <c r="A14" s="1" t="s">
        <v>54</v>
      </c>
      <c r="C14" s="30">
        <v>4012902</v>
      </c>
      <c r="D14" s="30"/>
      <c r="E14" s="30">
        <v>27005700828</v>
      </c>
      <c r="F14" s="30"/>
      <c r="G14" s="30">
        <v>25729212753</v>
      </c>
      <c r="H14" s="30"/>
      <c r="I14" s="30">
        <f t="shared" si="0"/>
        <v>1276488075</v>
      </c>
      <c r="J14" s="30"/>
      <c r="K14" s="30">
        <v>4012902</v>
      </c>
      <c r="L14" s="30"/>
      <c r="M14" s="30">
        <v>27005700828</v>
      </c>
      <c r="N14" s="30"/>
      <c r="O14" s="30">
        <v>15113068782</v>
      </c>
      <c r="P14" s="30"/>
      <c r="Q14" s="30">
        <f t="shared" si="1"/>
        <v>11892632046</v>
      </c>
      <c r="R14" s="18"/>
    </row>
    <row r="15" spans="1:18" x14ac:dyDescent="0.45">
      <c r="A15" s="1" t="s">
        <v>41</v>
      </c>
      <c r="C15" s="30">
        <v>2620965</v>
      </c>
      <c r="D15" s="30"/>
      <c r="E15" s="30">
        <v>37387063205</v>
      </c>
      <c r="F15" s="30"/>
      <c r="G15" s="30">
        <v>39341090899</v>
      </c>
      <c r="H15" s="30"/>
      <c r="I15" s="30">
        <f t="shared" si="0"/>
        <v>-1954027694</v>
      </c>
      <c r="J15" s="30"/>
      <c r="K15" s="30">
        <v>2620965</v>
      </c>
      <c r="L15" s="30"/>
      <c r="M15" s="30">
        <v>37387063205</v>
      </c>
      <c r="N15" s="30"/>
      <c r="O15" s="30">
        <v>26221588096</v>
      </c>
      <c r="P15" s="30"/>
      <c r="Q15" s="30">
        <f t="shared" si="1"/>
        <v>11165475109</v>
      </c>
      <c r="R15" s="18"/>
    </row>
    <row r="16" spans="1:18" x14ac:dyDescent="0.45">
      <c r="A16" s="1" t="s">
        <v>172</v>
      </c>
      <c r="C16" s="30">
        <v>256135</v>
      </c>
      <c r="D16" s="30"/>
      <c r="E16" s="30">
        <v>6416197118</v>
      </c>
      <c r="F16" s="30"/>
      <c r="G16" s="30">
        <v>6421755481</v>
      </c>
      <c r="H16" s="30"/>
      <c r="I16" s="30">
        <f t="shared" si="0"/>
        <v>-5558363</v>
      </c>
      <c r="J16" s="30"/>
      <c r="K16" s="30">
        <v>256135</v>
      </c>
      <c r="L16" s="30"/>
      <c r="M16" s="30">
        <v>6416197118</v>
      </c>
      <c r="N16" s="30"/>
      <c r="O16" s="30">
        <v>6421755481</v>
      </c>
      <c r="P16" s="30"/>
      <c r="Q16" s="30">
        <f t="shared" si="1"/>
        <v>-5558363</v>
      </c>
      <c r="R16" s="18"/>
    </row>
    <row r="17" spans="1:21" x14ac:dyDescent="0.45">
      <c r="A17" s="1" t="s">
        <v>44</v>
      </c>
      <c r="C17" s="30">
        <v>776746</v>
      </c>
      <c r="D17" s="30"/>
      <c r="E17" s="30">
        <v>25016829306</v>
      </c>
      <c r="F17" s="30"/>
      <c r="G17" s="30">
        <v>25393517113</v>
      </c>
      <c r="H17" s="30"/>
      <c r="I17" s="30">
        <f t="shared" si="0"/>
        <v>-376687807</v>
      </c>
      <c r="J17" s="30"/>
      <c r="K17" s="30">
        <v>776746</v>
      </c>
      <c r="L17" s="30"/>
      <c r="M17" s="30">
        <v>25016829306</v>
      </c>
      <c r="N17" s="30"/>
      <c r="O17" s="30">
        <v>25393517113</v>
      </c>
      <c r="P17" s="30"/>
      <c r="Q17" s="30">
        <f t="shared" si="1"/>
        <v>-376687807</v>
      </c>
      <c r="R17" s="18"/>
    </row>
    <row r="18" spans="1:21" x14ac:dyDescent="0.45">
      <c r="A18" s="1" t="s">
        <v>56</v>
      </c>
      <c r="C18" s="30">
        <v>30000000</v>
      </c>
      <c r="D18" s="30"/>
      <c r="E18" s="30">
        <v>47714400000</v>
      </c>
      <c r="F18" s="30"/>
      <c r="G18" s="30">
        <v>47714400000</v>
      </c>
      <c r="H18" s="30"/>
      <c r="I18" s="30">
        <f t="shared" si="0"/>
        <v>0</v>
      </c>
      <c r="J18" s="30"/>
      <c r="K18" s="30">
        <v>30000000</v>
      </c>
      <c r="L18" s="30"/>
      <c r="M18" s="30">
        <v>47714400000</v>
      </c>
      <c r="N18" s="30"/>
      <c r="O18" s="30">
        <v>48044544000</v>
      </c>
      <c r="P18" s="30"/>
      <c r="Q18" s="30">
        <f t="shared" si="1"/>
        <v>-330144000</v>
      </c>
      <c r="R18" s="18"/>
    </row>
    <row r="19" spans="1:21" x14ac:dyDescent="0.45">
      <c r="A19" s="1" t="s">
        <v>17</v>
      </c>
      <c r="C19" s="30">
        <v>10681587</v>
      </c>
      <c r="D19" s="30"/>
      <c r="E19" s="30">
        <v>41877516462</v>
      </c>
      <c r="F19" s="30"/>
      <c r="G19" s="30">
        <v>38182441480</v>
      </c>
      <c r="H19" s="30"/>
      <c r="I19" s="30">
        <f t="shared" si="0"/>
        <v>3695074982</v>
      </c>
      <c r="J19" s="30"/>
      <c r="K19" s="30">
        <v>10681587</v>
      </c>
      <c r="L19" s="30"/>
      <c r="M19" s="30">
        <v>41877516462</v>
      </c>
      <c r="N19" s="30"/>
      <c r="O19" s="30">
        <v>25917388796</v>
      </c>
      <c r="P19" s="30"/>
      <c r="Q19" s="30">
        <f t="shared" si="1"/>
        <v>15960127666</v>
      </c>
      <c r="R19" s="18"/>
      <c r="U19" s="3"/>
    </row>
    <row r="20" spans="1:21" x14ac:dyDescent="0.45">
      <c r="A20" s="1" t="s">
        <v>34</v>
      </c>
      <c r="C20" s="30">
        <v>2800000</v>
      </c>
      <c r="D20" s="30"/>
      <c r="E20" s="30">
        <v>22127553000</v>
      </c>
      <c r="F20" s="30"/>
      <c r="G20" s="30">
        <v>22767721200</v>
      </c>
      <c r="H20" s="30"/>
      <c r="I20" s="30">
        <f t="shared" si="0"/>
        <v>-640168200</v>
      </c>
      <c r="J20" s="30"/>
      <c r="K20" s="30">
        <v>2800000</v>
      </c>
      <c r="L20" s="30"/>
      <c r="M20" s="30">
        <v>22127553000</v>
      </c>
      <c r="N20" s="30"/>
      <c r="O20" s="30">
        <v>15865038000</v>
      </c>
      <c r="P20" s="30"/>
      <c r="Q20" s="30">
        <f t="shared" si="1"/>
        <v>6262515000</v>
      </c>
      <c r="R20" s="18"/>
      <c r="U20" s="3"/>
    </row>
    <row r="21" spans="1:21" x14ac:dyDescent="0.45">
      <c r="A21" s="1" t="s">
        <v>40</v>
      </c>
      <c r="C21" s="30">
        <v>5536099</v>
      </c>
      <c r="D21" s="30"/>
      <c r="E21" s="30">
        <v>59048898333</v>
      </c>
      <c r="F21" s="30"/>
      <c r="G21" s="30">
        <v>63266145269</v>
      </c>
      <c r="H21" s="30"/>
      <c r="I21" s="30">
        <f t="shared" si="0"/>
        <v>-4217246936</v>
      </c>
      <c r="J21" s="30"/>
      <c r="K21" s="30">
        <v>5536099</v>
      </c>
      <c r="L21" s="30"/>
      <c r="M21" s="30">
        <v>59048898333</v>
      </c>
      <c r="N21" s="30"/>
      <c r="O21" s="30">
        <v>38467082834</v>
      </c>
      <c r="P21" s="30"/>
      <c r="Q21" s="30">
        <f t="shared" si="1"/>
        <v>20581815499</v>
      </c>
      <c r="R21" s="18"/>
      <c r="U21" s="3"/>
    </row>
    <row r="22" spans="1:21" x14ac:dyDescent="0.45">
      <c r="A22" s="1" t="s">
        <v>16</v>
      </c>
      <c r="C22" s="30">
        <v>2336000</v>
      </c>
      <c r="D22" s="30"/>
      <c r="E22" s="30">
        <v>1912691355</v>
      </c>
      <c r="F22" s="30"/>
      <c r="G22" s="30">
        <v>2223299352</v>
      </c>
      <c r="H22" s="30"/>
      <c r="I22" s="30">
        <f t="shared" si="0"/>
        <v>-310607997</v>
      </c>
      <c r="J22" s="30"/>
      <c r="K22" s="30">
        <v>2336000</v>
      </c>
      <c r="L22" s="30"/>
      <c r="M22" s="30">
        <v>1912691355</v>
      </c>
      <c r="N22" s="30"/>
      <c r="O22" s="30">
        <v>2240327937</v>
      </c>
      <c r="P22" s="30"/>
      <c r="Q22" s="30">
        <f t="shared" si="1"/>
        <v>-327636582</v>
      </c>
      <c r="R22" s="18"/>
    </row>
    <row r="23" spans="1:21" x14ac:dyDescent="0.45">
      <c r="A23" s="1" t="s">
        <v>63</v>
      </c>
      <c r="C23" s="30">
        <v>10860537</v>
      </c>
      <c r="D23" s="30"/>
      <c r="E23" s="30">
        <v>95112027050</v>
      </c>
      <c r="F23" s="30"/>
      <c r="G23" s="30">
        <v>103532842158</v>
      </c>
      <c r="H23" s="30"/>
      <c r="I23" s="30">
        <f t="shared" si="0"/>
        <v>-8420815108</v>
      </c>
      <c r="J23" s="30"/>
      <c r="K23" s="30">
        <v>10860537</v>
      </c>
      <c r="L23" s="30"/>
      <c r="M23" s="30">
        <v>95112027050</v>
      </c>
      <c r="N23" s="30"/>
      <c r="O23" s="30">
        <v>104367680364</v>
      </c>
      <c r="P23" s="30"/>
      <c r="Q23" s="30">
        <f t="shared" si="1"/>
        <v>-9255653314</v>
      </c>
      <c r="R23" s="18"/>
    </row>
    <row r="24" spans="1:21" x14ac:dyDescent="0.45">
      <c r="A24" s="1" t="s">
        <v>28</v>
      </c>
      <c r="C24" s="30">
        <v>666870</v>
      </c>
      <c r="D24" s="30"/>
      <c r="E24" s="30">
        <v>23334154747</v>
      </c>
      <c r="F24" s="30"/>
      <c r="G24" s="30">
        <v>27046406638</v>
      </c>
      <c r="H24" s="30"/>
      <c r="I24" s="30">
        <f t="shared" si="0"/>
        <v>-3712251891</v>
      </c>
      <c r="J24" s="30"/>
      <c r="K24" s="30">
        <v>666870</v>
      </c>
      <c r="L24" s="30"/>
      <c r="M24" s="30">
        <v>23334154747</v>
      </c>
      <c r="N24" s="30"/>
      <c r="O24" s="30">
        <v>18890690406</v>
      </c>
      <c r="P24" s="30"/>
      <c r="Q24" s="30">
        <f t="shared" si="1"/>
        <v>4443464341</v>
      </c>
      <c r="R24" s="18"/>
    </row>
    <row r="25" spans="1:21" x14ac:dyDescent="0.45">
      <c r="A25" s="1" t="s">
        <v>130</v>
      </c>
      <c r="C25" s="30">
        <v>1889120</v>
      </c>
      <c r="D25" s="30"/>
      <c r="E25" s="30">
        <v>12976148975</v>
      </c>
      <c r="F25" s="30"/>
      <c r="G25" s="30">
        <v>12630009836</v>
      </c>
      <c r="H25" s="30"/>
      <c r="I25" s="30">
        <f t="shared" si="0"/>
        <v>346139139</v>
      </c>
      <c r="J25" s="30"/>
      <c r="K25" s="30">
        <v>1889120</v>
      </c>
      <c r="L25" s="30"/>
      <c r="M25" s="30">
        <v>12976148975</v>
      </c>
      <c r="N25" s="30"/>
      <c r="O25" s="30">
        <v>12630009836</v>
      </c>
      <c r="P25" s="30"/>
      <c r="Q25" s="30">
        <f t="shared" si="1"/>
        <v>346139139</v>
      </c>
      <c r="R25" s="18"/>
    </row>
    <row r="26" spans="1:21" x14ac:dyDescent="0.45">
      <c r="A26" s="1" t="s">
        <v>51</v>
      </c>
      <c r="C26" s="30">
        <v>1464946</v>
      </c>
      <c r="D26" s="30"/>
      <c r="E26" s="30">
        <v>40424932899</v>
      </c>
      <c r="F26" s="30"/>
      <c r="G26" s="30">
        <v>40293872237</v>
      </c>
      <c r="H26" s="30"/>
      <c r="I26" s="30">
        <f t="shared" si="0"/>
        <v>131060662</v>
      </c>
      <c r="J26" s="30"/>
      <c r="K26" s="30">
        <v>1464946</v>
      </c>
      <c r="L26" s="30"/>
      <c r="M26" s="30">
        <v>40424932899</v>
      </c>
      <c r="N26" s="30"/>
      <c r="O26" s="30">
        <v>26095633917</v>
      </c>
      <c r="P26" s="30"/>
      <c r="Q26" s="30">
        <f t="shared" si="1"/>
        <v>14329298982</v>
      </c>
      <c r="R26" s="18"/>
    </row>
    <row r="27" spans="1:21" x14ac:dyDescent="0.45">
      <c r="A27" s="1" t="s">
        <v>29</v>
      </c>
      <c r="C27" s="30">
        <v>689532</v>
      </c>
      <c r="D27" s="30"/>
      <c r="E27" s="30">
        <v>50036337775</v>
      </c>
      <c r="F27" s="30"/>
      <c r="G27" s="30">
        <v>58778853644</v>
      </c>
      <c r="H27" s="30"/>
      <c r="I27" s="30">
        <f t="shared" si="0"/>
        <v>-8742515869</v>
      </c>
      <c r="J27" s="30"/>
      <c r="K27" s="30">
        <v>689532</v>
      </c>
      <c r="L27" s="30"/>
      <c r="M27" s="30">
        <v>50036337775</v>
      </c>
      <c r="N27" s="30"/>
      <c r="O27" s="30">
        <v>27211542596</v>
      </c>
      <c r="P27" s="30"/>
      <c r="Q27" s="30">
        <f t="shared" si="1"/>
        <v>22824795179</v>
      </c>
      <c r="R27" s="18"/>
    </row>
    <row r="28" spans="1:21" x14ac:dyDescent="0.45">
      <c r="A28" s="1" t="s">
        <v>23</v>
      </c>
      <c r="C28" s="30">
        <v>3863168</v>
      </c>
      <c r="D28" s="30"/>
      <c r="E28" s="30">
        <v>58677983258</v>
      </c>
      <c r="F28" s="30"/>
      <c r="G28" s="30">
        <v>73040264500</v>
      </c>
      <c r="H28" s="30"/>
      <c r="I28" s="30">
        <f t="shared" si="0"/>
        <v>-14362281242</v>
      </c>
      <c r="J28" s="30"/>
      <c r="K28" s="30">
        <v>3863168</v>
      </c>
      <c r="L28" s="30"/>
      <c r="M28" s="30">
        <v>58677983258</v>
      </c>
      <c r="N28" s="30"/>
      <c r="O28" s="30">
        <v>45578917666</v>
      </c>
      <c r="P28" s="30"/>
      <c r="Q28" s="30">
        <f t="shared" si="1"/>
        <v>13099065592</v>
      </c>
      <c r="R28" s="18"/>
    </row>
    <row r="29" spans="1:21" x14ac:dyDescent="0.45">
      <c r="A29" s="1" t="s">
        <v>31</v>
      </c>
      <c r="C29" s="30">
        <v>875355</v>
      </c>
      <c r="D29" s="30"/>
      <c r="E29" s="30">
        <v>29080300633</v>
      </c>
      <c r="F29" s="30"/>
      <c r="G29" s="30">
        <v>29506672486</v>
      </c>
      <c r="H29" s="30"/>
      <c r="I29" s="30">
        <f t="shared" si="0"/>
        <v>-426371853</v>
      </c>
      <c r="J29" s="30"/>
      <c r="K29" s="30">
        <v>875355</v>
      </c>
      <c r="L29" s="30"/>
      <c r="M29" s="30">
        <v>29080300633</v>
      </c>
      <c r="N29" s="30"/>
      <c r="O29" s="30">
        <v>19397572173</v>
      </c>
      <c r="P29" s="30"/>
      <c r="Q29" s="30">
        <f t="shared" si="1"/>
        <v>9682728460</v>
      </c>
      <c r="R29" s="18"/>
    </row>
    <row r="30" spans="1:21" x14ac:dyDescent="0.45">
      <c r="A30" s="1" t="s">
        <v>36</v>
      </c>
      <c r="C30" s="30">
        <v>2317220</v>
      </c>
      <c r="D30" s="30"/>
      <c r="E30" s="30">
        <v>70646276032</v>
      </c>
      <c r="F30" s="30"/>
      <c r="G30" s="30">
        <v>73738416299</v>
      </c>
      <c r="H30" s="30"/>
      <c r="I30" s="30">
        <f t="shared" si="0"/>
        <v>-3092140267</v>
      </c>
      <c r="J30" s="30"/>
      <c r="K30" s="30">
        <v>2317220</v>
      </c>
      <c r="L30" s="30"/>
      <c r="M30" s="30">
        <v>70646276032</v>
      </c>
      <c r="N30" s="30"/>
      <c r="O30" s="30">
        <v>49382992999</v>
      </c>
      <c r="P30" s="30"/>
      <c r="Q30" s="30">
        <f t="shared" si="1"/>
        <v>21263283033</v>
      </c>
      <c r="R30" s="18"/>
    </row>
    <row r="31" spans="1:21" x14ac:dyDescent="0.45">
      <c r="A31" s="1" t="s">
        <v>53</v>
      </c>
      <c r="C31" s="30">
        <v>3354998</v>
      </c>
      <c r="D31" s="30"/>
      <c r="E31" s="30">
        <v>24012257485</v>
      </c>
      <c r="F31" s="30"/>
      <c r="G31" s="30">
        <v>28141606980</v>
      </c>
      <c r="H31" s="30"/>
      <c r="I31" s="30">
        <f t="shared" si="0"/>
        <v>-4129349495</v>
      </c>
      <c r="J31" s="30"/>
      <c r="K31" s="30">
        <v>3354998</v>
      </c>
      <c r="L31" s="30"/>
      <c r="M31" s="30">
        <v>24012257485</v>
      </c>
      <c r="N31" s="30"/>
      <c r="O31" s="30">
        <v>27168189121</v>
      </c>
      <c r="P31" s="30"/>
      <c r="Q31" s="30">
        <f t="shared" si="1"/>
        <v>-3155931636</v>
      </c>
      <c r="R31" s="18"/>
    </row>
    <row r="32" spans="1:21" x14ac:dyDescent="0.45">
      <c r="A32" s="1" t="s">
        <v>46</v>
      </c>
      <c r="C32" s="30">
        <v>2402520</v>
      </c>
      <c r="D32" s="30"/>
      <c r="E32" s="30">
        <v>83325170459</v>
      </c>
      <c r="F32" s="30"/>
      <c r="G32" s="30">
        <v>95082775989</v>
      </c>
      <c r="H32" s="30"/>
      <c r="I32" s="30">
        <f t="shared" si="0"/>
        <v>-11757605530</v>
      </c>
      <c r="J32" s="30"/>
      <c r="K32" s="30">
        <v>2402520</v>
      </c>
      <c r="L32" s="30"/>
      <c r="M32" s="30">
        <v>83325170459</v>
      </c>
      <c r="N32" s="30"/>
      <c r="O32" s="30">
        <v>90131611743</v>
      </c>
      <c r="P32" s="30"/>
      <c r="Q32" s="30">
        <f t="shared" si="1"/>
        <v>-6806441284</v>
      </c>
      <c r="R32" s="18"/>
    </row>
    <row r="33" spans="1:18" x14ac:dyDescent="0.45">
      <c r="A33" s="1" t="s">
        <v>50</v>
      </c>
      <c r="C33" s="30">
        <v>284023</v>
      </c>
      <c r="D33" s="30"/>
      <c r="E33" s="30">
        <v>28741505828</v>
      </c>
      <c r="F33" s="30"/>
      <c r="G33" s="30">
        <v>29158467631</v>
      </c>
      <c r="H33" s="30"/>
      <c r="I33" s="30">
        <f t="shared" si="0"/>
        <v>-416961803</v>
      </c>
      <c r="J33" s="30"/>
      <c r="K33" s="30">
        <v>284023</v>
      </c>
      <c r="L33" s="30"/>
      <c r="M33" s="30">
        <v>28741505828</v>
      </c>
      <c r="N33" s="30"/>
      <c r="O33" s="30">
        <v>19665626414</v>
      </c>
      <c r="P33" s="30"/>
      <c r="Q33" s="30">
        <f t="shared" si="1"/>
        <v>9075879414</v>
      </c>
      <c r="R33" s="18"/>
    </row>
    <row r="34" spans="1:18" x14ac:dyDescent="0.45">
      <c r="A34" s="1" t="s">
        <v>33</v>
      </c>
      <c r="C34" s="30">
        <v>10058572</v>
      </c>
      <c r="D34" s="30"/>
      <c r="E34" s="30">
        <v>84489213546</v>
      </c>
      <c r="F34" s="30"/>
      <c r="G34" s="30">
        <v>93288090223</v>
      </c>
      <c r="H34" s="30"/>
      <c r="I34" s="30">
        <f t="shared" si="0"/>
        <v>-8798876677</v>
      </c>
      <c r="J34" s="30"/>
      <c r="K34" s="30">
        <v>10058572</v>
      </c>
      <c r="L34" s="30"/>
      <c r="M34" s="30">
        <v>84489213546</v>
      </c>
      <c r="N34" s="30"/>
      <c r="O34" s="30">
        <v>52838739890</v>
      </c>
      <c r="P34" s="30"/>
      <c r="Q34" s="30">
        <f t="shared" si="1"/>
        <v>31650473656</v>
      </c>
      <c r="R34" s="18"/>
    </row>
    <row r="35" spans="1:18" x14ac:dyDescent="0.45">
      <c r="A35" s="1" t="s">
        <v>178</v>
      </c>
      <c r="C35" s="30">
        <v>688153</v>
      </c>
      <c r="D35" s="30"/>
      <c r="E35" s="30">
        <v>32013937315</v>
      </c>
      <c r="F35" s="30"/>
      <c r="G35" s="30">
        <v>33169675430</v>
      </c>
      <c r="H35" s="30"/>
      <c r="I35" s="30">
        <f t="shared" si="0"/>
        <v>-1155738115</v>
      </c>
      <c r="J35" s="30"/>
      <c r="K35" s="30">
        <v>688153</v>
      </c>
      <c r="L35" s="30"/>
      <c r="M35" s="30">
        <v>32013937315</v>
      </c>
      <c r="N35" s="30"/>
      <c r="O35" s="30">
        <v>33169675430</v>
      </c>
      <c r="P35" s="30"/>
      <c r="Q35" s="30">
        <f t="shared" si="1"/>
        <v>-1155738115</v>
      </c>
      <c r="R35" s="18"/>
    </row>
    <row r="36" spans="1:18" x14ac:dyDescent="0.45">
      <c r="A36" s="1" t="s">
        <v>173</v>
      </c>
      <c r="C36" s="30">
        <v>2435557</v>
      </c>
      <c r="D36" s="30"/>
      <c r="E36" s="30">
        <v>20458002932</v>
      </c>
      <c r="F36" s="30"/>
      <c r="G36" s="30">
        <v>19772943769</v>
      </c>
      <c r="H36" s="30"/>
      <c r="I36" s="30">
        <f t="shared" si="0"/>
        <v>685059163</v>
      </c>
      <c r="J36" s="30"/>
      <c r="K36" s="30">
        <v>2435557</v>
      </c>
      <c r="L36" s="30"/>
      <c r="M36" s="30">
        <v>20458002932</v>
      </c>
      <c r="N36" s="30"/>
      <c r="O36" s="30">
        <v>19772943769</v>
      </c>
      <c r="P36" s="30"/>
      <c r="Q36" s="30">
        <f t="shared" si="1"/>
        <v>685059163</v>
      </c>
      <c r="R36" s="18"/>
    </row>
    <row r="37" spans="1:18" x14ac:dyDescent="0.45">
      <c r="A37" s="1" t="s">
        <v>42</v>
      </c>
      <c r="C37" s="30">
        <v>29864900</v>
      </c>
      <c r="D37" s="30"/>
      <c r="E37" s="30">
        <v>168029573762</v>
      </c>
      <c r="F37" s="30"/>
      <c r="G37" s="30">
        <v>203777568994</v>
      </c>
      <c r="H37" s="30"/>
      <c r="I37" s="30">
        <f t="shared" si="0"/>
        <v>-35747995232</v>
      </c>
      <c r="J37" s="30"/>
      <c r="K37" s="30">
        <v>29864900</v>
      </c>
      <c r="L37" s="30"/>
      <c r="M37" s="30">
        <v>168029573762</v>
      </c>
      <c r="N37" s="30"/>
      <c r="O37" s="30">
        <v>108762782652</v>
      </c>
      <c r="P37" s="30"/>
      <c r="Q37" s="30">
        <f t="shared" si="1"/>
        <v>59266791110</v>
      </c>
      <c r="R37" s="18"/>
    </row>
    <row r="38" spans="1:18" x14ac:dyDescent="0.45">
      <c r="A38" s="1" t="s">
        <v>32</v>
      </c>
      <c r="C38" s="30">
        <v>4000000</v>
      </c>
      <c r="D38" s="30"/>
      <c r="E38" s="30">
        <v>70816122000</v>
      </c>
      <c r="F38" s="30"/>
      <c r="G38" s="30">
        <v>79364952000</v>
      </c>
      <c r="H38" s="30"/>
      <c r="I38" s="30">
        <f t="shared" si="0"/>
        <v>-8548830000</v>
      </c>
      <c r="J38" s="30"/>
      <c r="K38" s="30">
        <v>4000000</v>
      </c>
      <c r="L38" s="30"/>
      <c r="M38" s="30">
        <v>70816122000</v>
      </c>
      <c r="N38" s="30"/>
      <c r="O38" s="30">
        <v>48390354000</v>
      </c>
      <c r="P38" s="30"/>
      <c r="Q38" s="30">
        <f t="shared" si="1"/>
        <v>22425768000</v>
      </c>
      <c r="R38" s="18"/>
    </row>
    <row r="39" spans="1:18" x14ac:dyDescent="0.45">
      <c r="A39" s="1" t="s">
        <v>26</v>
      </c>
      <c r="C39" s="30">
        <v>7573702</v>
      </c>
      <c r="D39" s="30"/>
      <c r="E39" s="30">
        <v>32117171726</v>
      </c>
      <c r="F39" s="30"/>
      <c r="G39" s="30">
        <v>38094910673</v>
      </c>
      <c r="H39" s="30"/>
      <c r="I39" s="30">
        <f t="shared" si="0"/>
        <v>-5977738947</v>
      </c>
      <c r="J39" s="30"/>
      <c r="K39" s="30">
        <v>7573702</v>
      </c>
      <c r="L39" s="30"/>
      <c r="M39" s="30">
        <v>32117171726</v>
      </c>
      <c r="N39" s="30"/>
      <c r="O39" s="30">
        <v>39458127917</v>
      </c>
      <c r="P39" s="30"/>
      <c r="Q39" s="30">
        <f t="shared" si="1"/>
        <v>-7340956191</v>
      </c>
      <c r="R39" s="18"/>
    </row>
    <row r="40" spans="1:18" x14ac:dyDescent="0.45">
      <c r="A40" s="1" t="s">
        <v>139</v>
      </c>
      <c r="C40" s="30">
        <v>5386293</v>
      </c>
      <c r="D40" s="30"/>
      <c r="E40" s="30">
        <v>22402159225</v>
      </c>
      <c r="F40" s="30"/>
      <c r="G40" s="30">
        <v>22176120185</v>
      </c>
      <c r="H40" s="30"/>
      <c r="I40" s="30">
        <f t="shared" si="0"/>
        <v>226039040</v>
      </c>
      <c r="J40" s="30"/>
      <c r="K40" s="30">
        <v>5386293</v>
      </c>
      <c r="L40" s="30"/>
      <c r="M40" s="30">
        <v>22402159225</v>
      </c>
      <c r="N40" s="30"/>
      <c r="O40" s="30">
        <v>22176120185</v>
      </c>
      <c r="P40" s="30"/>
      <c r="Q40" s="30">
        <f t="shared" si="1"/>
        <v>226039040</v>
      </c>
      <c r="R40" s="18"/>
    </row>
    <row r="41" spans="1:18" x14ac:dyDescent="0.45">
      <c r="A41" s="1" t="s">
        <v>59</v>
      </c>
      <c r="C41" s="30">
        <v>4332547</v>
      </c>
      <c r="D41" s="30"/>
      <c r="E41" s="30">
        <v>32688371741</v>
      </c>
      <c r="F41" s="30"/>
      <c r="G41" s="30">
        <v>31426237167</v>
      </c>
      <c r="H41" s="30"/>
      <c r="I41" s="30">
        <f t="shared" si="0"/>
        <v>1262134574</v>
      </c>
      <c r="J41" s="30"/>
      <c r="K41" s="30">
        <v>4332547</v>
      </c>
      <c r="L41" s="30"/>
      <c r="M41" s="30">
        <v>32688371741</v>
      </c>
      <c r="N41" s="30"/>
      <c r="O41" s="30">
        <v>29466077137</v>
      </c>
      <c r="P41" s="30"/>
      <c r="Q41" s="30">
        <f t="shared" si="1"/>
        <v>3222294604</v>
      </c>
      <c r="R41" s="18"/>
    </row>
    <row r="42" spans="1:18" x14ac:dyDescent="0.45">
      <c r="A42" s="1" t="s">
        <v>174</v>
      </c>
      <c r="C42" s="30">
        <v>4639351</v>
      </c>
      <c r="D42" s="30"/>
      <c r="E42" s="30">
        <v>22920381901</v>
      </c>
      <c r="F42" s="30"/>
      <c r="G42" s="30">
        <v>24185800472</v>
      </c>
      <c r="H42" s="30"/>
      <c r="I42" s="30">
        <f t="shared" si="0"/>
        <v>-1265418571</v>
      </c>
      <c r="J42" s="30"/>
      <c r="K42" s="30">
        <v>4639351</v>
      </c>
      <c r="L42" s="30"/>
      <c r="M42" s="30">
        <v>22920381901</v>
      </c>
      <c r="N42" s="30"/>
      <c r="O42" s="30">
        <v>24185800472</v>
      </c>
      <c r="P42" s="30"/>
      <c r="Q42" s="30">
        <f t="shared" si="1"/>
        <v>-1265418571</v>
      </c>
      <c r="R42" s="18"/>
    </row>
    <row r="43" spans="1:18" x14ac:dyDescent="0.45">
      <c r="A43" s="1" t="s">
        <v>25</v>
      </c>
      <c r="C43" s="30">
        <v>1195203</v>
      </c>
      <c r="D43" s="30"/>
      <c r="E43" s="30">
        <v>42949509248</v>
      </c>
      <c r="F43" s="30"/>
      <c r="G43" s="30">
        <v>50553295118</v>
      </c>
      <c r="H43" s="30"/>
      <c r="I43" s="30">
        <f t="shared" si="0"/>
        <v>-7603785870</v>
      </c>
      <c r="J43" s="30"/>
      <c r="K43" s="30">
        <v>1195203</v>
      </c>
      <c r="L43" s="30"/>
      <c r="M43" s="30">
        <v>42949509248</v>
      </c>
      <c r="N43" s="30"/>
      <c r="O43" s="30">
        <v>41764189456</v>
      </c>
      <c r="P43" s="30"/>
      <c r="Q43" s="30">
        <f t="shared" si="1"/>
        <v>1185319792</v>
      </c>
      <c r="R43" s="18"/>
    </row>
    <row r="44" spans="1:18" x14ac:dyDescent="0.45">
      <c r="A44" s="1" t="s">
        <v>21</v>
      </c>
      <c r="C44" s="30">
        <v>4858308</v>
      </c>
      <c r="D44" s="30"/>
      <c r="E44" s="30">
        <v>65824736548</v>
      </c>
      <c r="F44" s="30"/>
      <c r="G44" s="30">
        <v>78409220749</v>
      </c>
      <c r="H44" s="30"/>
      <c r="I44" s="30">
        <f t="shared" si="0"/>
        <v>-12584484201</v>
      </c>
      <c r="J44" s="30"/>
      <c r="K44" s="30">
        <v>4858308</v>
      </c>
      <c r="L44" s="30"/>
      <c r="M44" s="30">
        <v>65824736548</v>
      </c>
      <c r="N44" s="30"/>
      <c r="O44" s="30">
        <v>43174845530</v>
      </c>
      <c r="P44" s="30"/>
      <c r="Q44" s="30">
        <f t="shared" si="1"/>
        <v>22649891018</v>
      </c>
      <c r="R44" s="18"/>
    </row>
    <row r="45" spans="1:18" x14ac:dyDescent="0.45">
      <c r="A45" s="1" t="s">
        <v>15</v>
      </c>
      <c r="C45" s="30">
        <v>3870000</v>
      </c>
      <c r="D45" s="30"/>
      <c r="E45" s="30">
        <v>413983371</v>
      </c>
      <c r="F45" s="30"/>
      <c r="G45" s="30">
        <v>1083320973</v>
      </c>
      <c r="H45" s="30"/>
      <c r="I45" s="30">
        <f t="shared" si="0"/>
        <v>-669337602</v>
      </c>
      <c r="J45" s="30"/>
      <c r="K45" s="30">
        <v>3870000</v>
      </c>
      <c r="L45" s="30"/>
      <c r="M45" s="30">
        <v>413983371</v>
      </c>
      <c r="N45" s="30"/>
      <c r="O45" s="30">
        <v>1114613390</v>
      </c>
      <c r="P45" s="30"/>
      <c r="Q45" s="30">
        <f t="shared" si="1"/>
        <v>-700630019</v>
      </c>
      <c r="R45" s="18"/>
    </row>
    <row r="46" spans="1:18" x14ac:dyDescent="0.45">
      <c r="A46" s="1" t="s">
        <v>45</v>
      </c>
      <c r="C46" s="30">
        <v>31398242</v>
      </c>
      <c r="D46" s="30"/>
      <c r="E46" s="30">
        <v>72753825754</v>
      </c>
      <c r="F46" s="30"/>
      <c r="G46" s="30">
        <v>78309458952</v>
      </c>
      <c r="H46" s="30"/>
      <c r="I46" s="30">
        <f t="shared" si="0"/>
        <v>-5555633198</v>
      </c>
      <c r="J46" s="30"/>
      <c r="K46" s="30">
        <v>31398242</v>
      </c>
      <c r="L46" s="30"/>
      <c r="M46" s="30">
        <v>72753825754</v>
      </c>
      <c r="N46" s="30"/>
      <c r="O46" s="30">
        <v>54339086278</v>
      </c>
      <c r="P46" s="30"/>
      <c r="Q46" s="30">
        <f t="shared" si="1"/>
        <v>18414739476</v>
      </c>
      <c r="R46" s="18"/>
    </row>
    <row r="47" spans="1:18" x14ac:dyDescent="0.45">
      <c r="A47" s="1" t="s">
        <v>176</v>
      </c>
      <c r="C47" s="30">
        <v>910531</v>
      </c>
      <c r="D47" s="30"/>
      <c r="E47" s="30">
        <v>29524797168</v>
      </c>
      <c r="F47" s="30"/>
      <c r="G47" s="30">
        <v>29620874596</v>
      </c>
      <c r="H47" s="30"/>
      <c r="I47" s="30">
        <f t="shared" si="0"/>
        <v>-96077428</v>
      </c>
      <c r="J47" s="30"/>
      <c r="K47" s="30">
        <v>910531</v>
      </c>
      <c r="L47" s="30"/>
      <c r="M47" s="30">
        <v>29524797168</v>
      </c>
      <c r="N47" s="30"/>
      <c r="O47" s="30">
        <v>29620874596</v>
      </c>
      <c r="P47" s="30"/>
      <c r="Q47" s="30">
        <f t="shared" si="1"/>
        <v>-96077428</v>
      </c>
      <c r="R47" s="18"/>
    </row>
    <row r="48" spans="1:18" x14ac:dyDescent="0.45">
      <c r="A48" s="1" t="s">
        <v>177</v>
      </c>
      <c r="C48" s="30">
        <v>7465</v>
      </c>
      <c r="D48" s="30"/>
      <c r="E48" s="30">
        <v>33496512</v>
      </c>
      <c r="F48" s="30"/>
      <c r="G48" s="30">
        <v>19120279</v>
      </c>
      <c r="H48" s="30"/>
      <c r="I48" s="30">
        <f t="shared" si="0"/>
        <v>14376233</v>
      </c>
      <c r="J48" s="30"/>
      <c r="K48" s="30">
        <v>7465</v>
      </c>
      <c r="L48" s="30"/>
      <c r="M48" s="30">
        <v>33496512</v>
      </c>
      <c r="N48" s="30"/>
      <c r="O48" s="30">
        <v>19120279</v>
      </c>
      <c r="P48" s="30"/>
      <c r="Q48" s="30">
        <f t="shared" si="1"/>
        <v>14376233</v>
      </c>
      <c r="R48" s="18"/>
    </row>
    <row r="49" spans="1:18" x14ac:dyDescent="0.45">
      <c r="A49" s="1" t="s">
        <v>47</v>
      </c>
      <c r="C49" s="30">
        <v>7094833</v>
      </c>
      <c r="D49" s="30"/>
      <c r="E49" s="30">
        <v>33535202126</v>
      </c>
      <c r="F49" s="30"/>
      <c r="G49" s="30">
        <v>39635717339</v>
      </c>
      <c r="H49" s="30"/>
      <c r="I49" s="30">
        <f t="shared" si="0"/>
        <v>-6100515213</v>
      </c>
      <c r="J49" s="30"/>
      <c r="K49" s="30">
        <v>7094833</v>
      </c>
      <c r="L49" s="30"/>
      <c r="M49" s="30">
        <v>33535202126</v>
      </c>
      <c r="N49" s="30"/>
      <c r="O49" s="30">
        <v>24506630112</v>
      </c>
      <c r="P49" s="30"/>
      <c r="Q49" s="30">
        <f t="shared" si="1"/>
        <v>9028572014</v>
      </c>
      <c r="R49" s="18"/>
    </row>
    <row r="50" spans="1:18" x14ac:dyDescent="0.45">
      <c r="A50" s="1" t="s">
        <v>19</v>
      </c>
      <c r="C50" s="30">
        <v>548956</v>
      </c>
      <c r="D50" s="30"/>
      <c r="E50" s="30">
        <v>35300667456</v>
      </c>
      <c r="F50" s="30"/>
      <c r="G50" s="30">
        <v>33292529316</v>
      </c>
      <c r="H50" s="30"/>
      <c r="I50" s="30">
        <f t="shared" si="0"/>
        <v>2008138140</v>
      </c>
      <c r="J50" s="30"/>
      <c r="K50" s="30">
        <v>548956</v>
      </c>
      <c r="L50" s="30"/>
      <c r="M50" s="30">
        <v>35300667456</v>
      </c>
      <c r="N50" s="30"/>
      <c r="O50" s="30">
        <v>16883298094</v>
      </c>
      <c r="P50" s="30"/>
      <c r="Q50" s="30">
        <f t="shared" si="1"/>
        <v>18417369362</v>
      </c>
      <c r="R50" s="18"/>
    </row>
    <row r="51" spans="1:18" x14ac:dyDescent="0.45">
      <c r="A51" s="1" t="s">
        <v>175</v>
      </c>
      <c r="C51" s="30">
        <v>2000</v>
      </c>
      <c r="D51" s="30"/>
      <c r="E51" s="30">
        <v>5721751</v>
      </c>
      <c r="F51" s="30"/>
      <c r="G51" s="30">
        <v>5627214</v>
      </c>
      <c r="H51" s="30"/>
      <c r="I51" s="30">
        <f t="shared" si="0"/>
        <v>94537</v>
      </c>
      <c r="J51" s="30"/>
      <c r="K51" s="30">
        <v>2000</v>
      </c>
      <c r="L51" s="30"/>
      <c r="M51" s="30">
        <v>5721751</v>
      </c>
      <c r="N51" s="30"/>
      <c r="O51" s="30">
        <v>5627214</v>
      </c>
      <c r="P51" s="30"/>
      <c r="Q51" s="30">
        <f t="shared" si="1"/>
        <v>94537</v>
      </c>
      <c r="R51" s="18"/>
    </row>
    <row r="52" spans="1:18" x14ac:dyDescent="0.45">
      <c r="A52" s="1" t="s">
        <v>35</v>
      </c>
      <c r="C52" s="30">
        <v>4760966</v>
      </c>
      <c r="D52" s="30"/>
      <c r="E52" s="30">
        <v>102414291779</v>
      </c>
      <c r="F52" s="30"/>
      <c r="G52" s="30">
        <v>113819949967</v>
      </c>
      <c r="H52" s="30"/>
      <c r="I52" s="30">
        <f t="shared" si="0"/>
        <v>-11405658188</v>
      </c>
      <c r="J52" s="30"/>
      <c r="K52" s="30">
        <v>4760966</v>
      </c>
      <c r="L52" s="30"/>
      <c r="M52" s="30">
        <v>102414291779</v>
      </c>
      <c r="N52" s="30"/>
      <c r="O52" s="30">
        <v>83673044306</v>
      </c>
      <c r="P52" s="30"/>
      <c r="Q52" s="30">
        <f t="shared" si="1"/>
        <v>18741247473</v>
      </c>
      <c r="R52" s="18"/>
    </row>
    <row r="53" spans="1:18" x14ac:dyDescent="0.45">
      <c r="A53" s="1" t="s">
        <v>37</v>
      </c>
      <c r="C53" s="30">
        <v>3739850</v>
      </c>
      <c r="D53" s="30"/>
      <c r="E53" s="30">
        <v>91824667944</v>
      </c>
      <c r="F53" s="30"/>
      <c r="G53" s="30">
        <v>84277944222</v>
      </c>
      <c r="H53" s="30"/>
      <c r="I53" s="30">
        <f t="shared" si="0"/>
        <v>7546723722</v>
      </c>
      <c r="J53" s="30"/>
      <c r="K53" s="30">
        <v>3739850</v>
      </c>
      <c r="L53" s="30"/>
      <c r="M53" s="30">
        <v>91824667944</v>
      </c>
      <c r="N53" s="30"/>
      <c r="O53" s="30">
        <v>59254024491</v>
      </c>
      <c r="P53" s="30"/>
      <c r="Q53" s="30">
        <f t="shared" si="1"/>
        <v>32570643453</v>
      </c>
      <c r="R53" s="18"/>
    </row>
    <row r="54" spans="1:18" x14ac:dyDescent="0.45">
      <c r="A54" s="1" t="s">
        <v>27</v>
      </c>
      <c r="C54" s="30">
        <v>70247</v>
      </c>
      <c r="D54" s="30"/>
      <c r="E54" s="30">
        <v>67803988</v>
      </c>
      <c r="F54" s="30"/>
      <c r="G54" s="30">
        <v>69829030</v>
      </c>
      <c r="H54" s="30"/>
      <c r="I54" s="30">
        <f t="shared" si="0"/>
        <v>-2025042</v>
      </c>
      <c r="J54" s="30"/>
      <c r="K54" s="30">
        <v>70247</v>
      </c>
      <c r="L54" s="30"/>
      <c r="M54" s="30">
        <v>67803988</v>
      </c>
      <c r="N54" s="30"/>
      <c r="O54" s="30">
        <v>69829030</v>
      </c>
      <c r="P54" s="30"/>
      <c r="Q54" s="30">
        <f t="shared" si="1"/>
        <v>-2025042</v>
      </c>
      <c r="R54" s="18"/>
    </row>
    <row r="55" spans="1:18" x14ac:dyDescent="0.45">
      <c r="A55" s="1" t="s">
        <v>52</v>
      </c>
      <c r="C55" s="30">
        <v>894394</v>
      </c>
      <c r="D55" s="30"/>
      <c r="E55" s="30">
        <v>40212742648</v>
      </c>
      <c r="F55" s="30"/>
      <c r="G55" s="30">
        <v>42533221496</v>
      </c>
      <c r="H55" s="30"/>
      <c r="I55" s="30">
        <f t="shared" si="0"/>
        <v>-2320478848</v>
      </c>
      <c r="J55" s="30"/>
      <c r="K55" s="30">
        <v>894394</v>
      </c>
      <c r="L55" s="30"/>
      <c r="M55" s="30">
        <v>40212742648</v>
      </c>
      <c r="N55" s="30"/>
      <c r="O55" s="30">
        <v>31214644421</v>
      </c>
      <c r="P55" s="30"/>
      <c r="Q55" s="30">
        <f t="shared" si="1"/>
        <v>8998098227</v>
      </c>
      <c r="R55" s="18"/>
    </row>
    <row r="56" spans="1:18" ht="19.5" thickBot="1" x14ac:dyDescent="0.5">
      <c r="E56" s="31">
        <f>SUM(E8:E55)</f>
        <v>2096472910643</v>
      </c>
      <c r="F56" s="30"/>
      <c r="G56" s="31">
        <f>SUM(G8:G55)</f>
        <v>2264206823143</v>
      </c>
      <c r="H56" s="30"/>
      <c r="I56" s="31">
        <f>SUM(I8:I55)</f>
        <v>-167733912500</v>
      </c>
      <c r="J56" s="30"/>
      <c r="K56" s="30"/>
      <c r="L56" s="30"/>
      <c r="M56" s="31">
        <f>SUM(M8:M55)</f>
        <v>2096472910643</v>
      </c>
      <c r="N56" s="30"/>
      <c r="O56" s="31">
        <f>SUM(O8:O55)</f>
        <v>1706323384218</v>
      </c>
      <c r="P56" s="30"/>
      <c r="Q56" s="31">
        <f>SUM(Q8:Q55)</f>
        <v>390149526425</v>
      </c>
    </row>
    <row r="57" spans="1:18" ht="19.5" thickTop="1" x14ac:dyDescent="0.45">
      <c r="E57" s="34"/>
    </row>
    <row r="58" spans="1:18" x14ac:dyDescent="0.45">
      <c r="G58" s="34"/>
      <c r="I58" s="34"/>
      <c r="M58" s="34"/>
      <c r="Q58" s="3"/>
    </row>
    <row r="59" spans="1:18" x14ac:dyDescent="0.45">
      <c r="E59" s="3"/>
      <c r="I59" s="34"/>
      <c r="Q59" s="3"/>
    </row>
    <row r="60" spans="1:18" x14ac:dyDescent="0.45">
      <c r="E60" s="3"/>
      <c r="I60" s="3"/>
    </row>
    <row r="61" spans="1:18" x14ac:dyDescent="0.45">
      <c r="E61" s="3"/>
      <c r="G61" s="3"/>
      <c r="I61" s="30"/>
    </row>
    <row r="62" spans="1:18" x14ac:dyDescent="0.45">
      <c r="E62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72"/>
  <sheetViews>
    <sheetView rightToLeft="1" view="pageBreakPreview" zoomScale="60" zoomScaleNormal="100" workbookViewId="0">
      <selection activeCell="Z54" sqref="Z54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1406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3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3" ht="30" x14ac:dyDescent="0.45">
      <c r="A4" s="55" t="s">
        <v>188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3" s="7" customFormat="1" ht="19.5" x14ac:dyDescent="0.45">
      <c r="A6" s="66" t="s">
        <v>3</v>
      </c>
      <c r="C6" s="65" t="s">
        <v>101</v>
      </c>
      <c r="D6" s="65" t="s">
        <v>101</v>
      </c>
      <c r="E6" s="65" t="s">
        <v>101</v>
      </c>
      <c r="F6" s="65" t="s">
        <v>101</v>
      </c>
      <c r="G6" s="65" t="s">
        <v>101</v>
      </c>
      <c r="H6" s="65" t="s">
        <v>101</v>
      </c>
      <c r="I6" s="65" t="s">
        <v>101</v>
      </c>
      <c r="K6" s="65" t="s">
        <v>102</v>
      </c>
      <c r="L6" s="65" t="s">
        <v>102</v>
      </c>
      <c r="M6" s="65" t="s">
        <v>102</v>
      </c>
      <c r="N6" s="65" t="s">
        <v>102</v>
      </c>
      <c r="O6" s="65" t="s">
        <v>102</v>
      </c>
      <c r="P6" s="65" t="s">
        <v>102</v>
      </c>
      <c r="Q6" s="65" t="s">
        <v>102</v>
      </c>
    </row>
    <row r="7" spans="1:23" s="7" customFormat="1" ht="19.5" x14ac:dyDescent="0.45">
      <c r="A7" s="65" t="s">
        <v>3</v>
      </c>
      <c r="C7" s="38" t="s">
        <v>7</v>
      </c>
      <c r="E7" s="38" t="s">
        <v>123</v>
      </c>
      <c r="G7" s="38" t="s">
        <v>124</v>
      </c>
      <c r="I7" s="38" t="s">
        <v>126</v>
      </c>
      <c r="K7" s="38" t="s">
        <v>7</v>
      </c>
      <c r="M7" s="38" t="s">
        <v>123</v>
      </c>
      <c r="O7" s="38" t="s">
        <v>124</v>
      </c>
      <c r="Q7" s="38" t="s">
        <v>126</v>
      </c>
    </row>
    <row r="8" spans="1:23" x14ac:dyDescent="0.45">
      <c r="A8" s="1" t="s">
        <v>29</v>
      </c>
      <c r="C8" s="30">
        <v>108364</v>
      </c>
      <c r="D8" s="30"/>
      <c r="E8" s="30">
        <v>7628045172</v>
      </c>
      <c r="F8" s="30"/>
      <c r="G8" s="30">
        <v>4276453600</v>
      </c>
      <c r="H8" s="30"/>
      <c r="I8" s="30">
        <f>E8-G8</f>
        <v>3351591572</v>
      </c>
      <c r="J8" s="30"/>
      <c r="K8" s="30">
        <v>108364</v>
      </c>
      <c r="L8" s="30"/>
      <c r="M8" s="30">
        <v>7628045172</v>
      </c>
      <c r="N8" s="30"/>
      <c r="O8" s="30">
        <v>4276453600</v>
      </c>
      <c r="P8" s="30"/>
      <c r="Q8" s="30">
        <f>M8-O8</f>
        <v>3351591572</v>
      </c>
      <c r="R8" s="18"/>
      <c r="S8" s="32"/>
      <c r="T8" s="3"/>
      <c r="U8" s="3"/>
      <c r="V8" s="3"/>
      <c r="W8" s="3"/>
    </row>
    <row r="9" spans="1:23" x14ac:dyDescent="0.45">
      <c r="A9" s="1" t="s">
        <v>64</v>
      </c>
      <c r="C9" s="30">
        <v>4235188</v>
      </c>
      <c r="D9" s="30"/>
      <c r="E9" s="30">
        <v>23427306073</v>
      </c>
      <c r="F9" s="30"/>
      <c r="G9" s="30">
        <v>18859292164</v>
      </c>
      <c r="H9" s="30"/>
      <c r="I9" s="30">
        <f t="shared" ref="I9:I60" si="0">E9-G9</f>
        <v>4568013909</v>
      </c>
      <c r="J9" s="30"/>
      <c r="K9" s="30">
        <v>4235188</v>
      </c>
      <c r="L9" s="30"/>
      <c r="M9" s="30">
        <v>23427306073</v>
      </c>
      <c r="N9" s="30"/>
      <c r="O9" s="30">
        <v>18859292164</v>
      </c>
      <c r="P9" s="30"/>
      <c r="Q9" s="30">
        <f t="shared" ref="Q9:Q60" si="1">M9-O9</f>
        <v>4568013909</v>
      </c>
      <c r="R9" s="18"/>
      <c r="S9" s="32"/>
      <c r="T9" s="3"/>
      <c r="U9" s="3"/>
    </row>
    <row r="10" spans="1:23" x14ac:dyDescent="0.45">
      <c r="A10" s="1" t="s">
        <v>58</v>
      </c>
      <c r="C10" s="30">
        <v>502453</v>
      </c>
      <c r="D10" s="30"/>
      <c r="E10" s="30">
        <v>11928335055</v>
      </c>
      <c r="F10" s="30"/>
      <c r="G10" s="30">
        <v>15130804898</v>
      </c>
      <c r="H10" s="30"/>
      <c r="I10" s="30">
        <f t="shared" si="0"/>
        <v>-3202469843</v>
      </c>
      <c r="J10" s="30"/>
      <c r="K10" s="30">
        <v>502453</v>
      </c>
      <c r="L10" s="30"/>
      <c r="M10" s="30">
        <v>11928335055</v>
      </c>
      <c r="N10" s="30"/>
      <c r="O10" s="30">
        <v>15130804898</v>
      </c>
      <c r="P10" s="30"/>
      <c r="Q10" s="30">
        <f t="shared" si="1"/>
        <v>-3202469843</v>
      </c>
      <c r="R10" s="18"/>
      <c r="S10" s="32"/>
      <c r="T10" s="3"/>
      <c r="U10" s="3"/>
    </row>
    <row r="11" spans="1:23" x14ac:dyDescent="0.45">
      <c r="A11" s="1" t="s">
        <v>61</v>
      </c>
      <c r="C11" s="30">
        <v>7465</v>
      </c>
      <c r="D11" s="30"/>
      <c r="E11" s="30">
        <v>19120279</v>
      </c>
      <c r="F11" s="30"/>
      <c r="G11" s="30">
        <v>19120279</v>
      </c>
      <c r="H11" s="30"/>
      <c r="I11" s="30">
        <f t="shared" si="0"/>
        <v>0</v>
      </c>
      <c r="J11" s="30"/>
      <c r="K11" s="30">
        <v>7465</v>
      </c>
      <c r="L11" s="30"/>
      <c r="M11" s="30">
        <v>19120279</v>
      </c>
      <c r="N11" s="30"/>
      <c r="O11" s="30">
        <v>19120279</v>
      </c>
      <c r="P11" s="30"/>
      <c r="Q11" s="30">
        <f t="shared" si="1"/>
        <v>0</v>
      </c>
      <c r="R11" s="18"/>
      <c r="S11" s="32"/>
      <c r="T11" s="3"/>
      <c r="U11" s="3"/>
      <c r="W11" s="3"/>
    </row>
    <row r="12" spans="1:23" x14ac:dyDescent="0.45">
      <c r="A12" s="1" t="s">
        <v>46</v>
      </c>
      <c r="C12" s="30">
        <v>427480</v>
      </c>
      <c r="D12" s="30"/>
      <c r="E12" s="30">
        <v>15558835674</v>
      </c>
      <c r="F12" s="30"/>
      <c r="G12" s="30">
        <v>16037103261</v>
      </c>
      <c r="H12" s="30"/>
      <c r="I12" s="30">
        <f t="shared" si="0"/>
        <v>-478267587</v>
      </c>
      <c r="J12" s="30"/>
      <c r="K12" s="30">
        <v>737615</v>
      </c>
      <c r="L12" s="30"/>
      <c r="M12" s="30">
        <v>25770766687</v>
      </c>
      <c r="N12" s="30"/>
      <c r="O12" s="30">
        <v>27671956422</v>
      </c>
      <c r="P12" s="30"/>
      <c r="Q12" s="30">
        <f t="shared" si="1"/>
        <v>-1901189735</v>
      </c>
      <c r="R12" s="18"/>
      <c r="S12" s="32"/>
      <c r="T12" s="3"/>
      <c r="U12" s="3"/>
      <c r="W12" s="3"/>
    </row>
    <row r="13" spans="1:23" x14ac:dyDescent="0.45">
      <c r="A13" s="1" t="s">
        <v>24</v>
      </c>
      <c r="C13" s="30">
        <v>2241</v>
      </c>
      <c r="D13" s="30"/>
      <c r="E13" s="30">
        <v>336377581</v>
      </c>
      <c r="F13" s="30"/>
      <c r="G13" s="30">
        <v>249785185</v>
      </c>
      <c r="H13" s="30"/>
      <c r="I13" s="30">
        <f t="shared" si="0"/>
        <v>86592396</v>
      </c>
      <c r="J13" s="30"/>
      <c r="K13" s="30">
        <v>507241</v>
      </c>
      <c r="L13" s="30"/>
      <c r="M13" s="30">
        <v>71815481603</v>
      </c>
      <c r="N13" s="30"/>
      <c r="O13" s="30">
        <v>56537832716</v>
      </c>
      <c r="P13" s="30"/>
      <c r="Q13" s="30">
        <f t="shared" si="1"/>
        <v>15277648887</v>
      </c>
      <c r="R13" s="18"/>
      <c r="S13" s="32"/>
      <c r="T13" s="3"/>
      <c r="U13" s="3"/>
      <c r="W13" s="3"/>
    </row>
    <row r="14" spans="1:23" x14ac:dyDescent="0.45">
      <c r="A14" s="1" t="s">
        <v>55</v>
      </c>
      <c r="C14" s="30">
        <v>625000</v>
      </c>
      <c r="D14" s="30"/>
      <c r="E14" s="30">
        <v>15314582825</v>
      </c>
      <c r="F14" s="30"/>
      <c r="G14" s="30">
        <v>7256583000</v>
      </c>
      <c r="H14" s="30"/>
      <c r="I14" s="30">
        <f t="shared" si="0"/>
        <v>8057999825</v>
      </c>
      <c r="J14" s="30"/>
      <c r="K14" s="30">
        <v>625000</v>
      </c>
      <c r="L14" s="30"/>
      <c r="M14" s="30">
        <v>15314582825</v>
      </c>
      <c r="N14" s="30"/>
      <c r="O14" s="30">
        <v>7256583000</v>
      </c>
      <c r="P14" s="30"/>
      <c r="Q14" s="30">
        <f t="shared" si="1"/>
        <v>8057999825</v>
      </c>
      <c r="R14" s="18"/>
      <c r="S14" s="32"/>
      <c r="T14" s="3"/>
      <c r="U14" s="3"/>
      <c r="W14" s="3"/>
    </row>
    <row r="15" spans="1:23" x14ac:dyDescent="0.45">
      <c r="A15" s="1" t="s">
        <v>50</v>
      </c>
      <c r="C15" s="30">
        <v>167583</v>
      </c>
      <c r="D15" s="30"/>
      <c r="E15" s="30">
        <v>14590003634</v>
      </c>
      <c r="F15" s="30"/>
      <c r="G15" s="30">
        <v>11603372511</v>
      </c>
      <c r="H15" s="30"/>
      <c r="I15" s="30">
        <f t="shared" si="0"/>
        <v>2986631123</v>
      </c>
      <c r="J15" s="30"/>
      <c r="K15" s="30">
        <v>167583</v>
      </c>
      <c r="L15" s="30"/>
      <c r="M15" s="30">
        <v>14590003634</v>
      </c>
      <c r="N15" s="30"/>
      <c r="O15" s="30">
        <v>11603372511</v>
      </c>
      <c r="P15" s="30"/>
      <c r="Q15" s="30">
        <f t="shared" si="1"/>
        <v>2986631123</v>
      </c>
      <c r="R15" s="18"/>
      <c r="S15" s="32"/>
      <c r="T15" s="3"/>
      <c r="U15" s="3"/>
      <c r="W15" s="3"/>
    </row>
    <row r="16" spans="1:23" x14ac:dyDescent="0.45">
      <c r="A16" s="1" t="s">
        <v>40</v>
      </c>
      <c r="C16" s="30">
        <v>333901</v>
      </c>
      <c r="D16" s="30"/>
      <c r="E16" s="30">
        <v>3793488584</v>
      </c>
      <c r="F16" s="30"/>
      <c r="G16" s="30">
        <v>2320080871</v>
      </c>
      <c r="H16" s="30"/>
      <c r="I16" s="30">
        <f t="shared" si="0"/>
        <v>1473407713</v>
      </c>
      <c r="J16" s="30"/>
      <c r="K16" s="30">
        <v>4241679</v>
      </c>
      <c r="L16" s="30"/>
      <c r="M16" s="30">
        <v>34237892472</v>
      </c>
      <c r="N16" s="30"/>
      <c r="O16" s="30">
        <v>29472922710</v>
      </c>
      <c r="P16" s="30"/>
      <c r="Q16" s="30">
        <f t="shared" si="1"/>
        <v>4764969762</v>
      </c>
      <c r="R16" s="18"/>
      <c r="S16" s="32"/>
      <c r="T16" s="3"/>
      <c r="U16" s="3"/>
      <c r="W16" s="3"/>
    </row>
    <row r="17" spans="1:23" x14ac:dyDescent="0.45">
      <c r="A17" s="1" t="s">
        <v>62</v>
      </c>
      <c r="C17" s="30">
        <v>100000</v>
      </c>
      <c r="D17" s="30"/>
      <c r="E17" s="30">
        <v>1494064188</v>
      </c>
      <c r="F17" s="30"/>
      <c r="G17" s="30">
        <v>2271105628</v>
      </c>
      <c r="H17" s="30"/>
      <c r="I17" s="30">
        <f t="shared" si="0"/>
        <v>-777041440</v>
      </c>
      <c r="J17" s="30"/>
      <c r="K17" s="30">
        <v>100000</v>
      </c>
      <c r="L17" s="30"/>
      <c r="M17" s="30">
        <v>1494064188</v>
      </c>
      <c r="N17" s="30"/>
      <c r="O17" s="30">
        <v>2271105628</v>
      </c>
      <c r="P17" s="30"/>
      <c r="Q17" s="30">
        <f t="shared" si="1"/>
        <v>-777041440</v>
      </c>
      <c r="R17" s="18"/>
      <c r="S17" s="32"/>
      <c r="T17" s="3"/>
      <c r="U17" s="3"/>
      <c r="W17" s="3"/>
    </row>
    <row r="18" spans="1:23" x14ac:dyDescent="0.45">
      <c r="A18" s="1" t="s">
        <v>20</v>
      </c>
      <c r="C18" s="30">
        <v>2906383</v>
      </c>
      <c r="D18" s="30"/>
      <c r="E18" s="30">
        <v>11881260592</v>
      </c>
      <c r="F18" s="30"/>
      <c r="G18" s="30">
        <v>13352287981</v>
      </c>
      <c r="H18" s="30"/>
      <c r="I18" s="30">
        <f t="shared" si="0"/>
        <v>-1471027389</v>
      </c>
      <c r="J18" s="30"/>
      <c r="K18" s="30">
        <v>2906383</v>
      </c>
      <c r="L18" s="30"/>
      <c r="M18" s="30">
        <v>11881260592</v>
      </c>
      <c r="N18" s="30"/>
      <c r="O18" s="30">
        <v>13352287981</v>
      </c>
      <c r="P18" s="30"/>
      <c r="Q18" s="30">
        <f t="shared" si="1"/>
        <v>-1471027389</v>
      </c>
      <c r="R18" s="18"/>
      <c r="S18" s="32"/>
      <c r="T18" s="3"/>
      <c r="U18" s="3"/>
    </row>
    <row r="19" spans="1:23" x14ac:dyDescent="0.45">
      <c r="A19" s="1" t="s">
        <v>21</v>
      </c>
      <c r="C19" s="30">
        <v>2273538</v>
      </c>
      <c r="D19" s="30"/>
      <c r="E19" s="30">
        <v>28615811192</v>
      </c>
      <c r="F19" s="30"/>
      <c r="G19" s="30">
        <v>20204493442</v>
      </c>
      <c r="H19" s="30"/>
      <c r="I19" s="30">
        <f t="shared" si="0"/>
        <v>8411317750</v>
      </c>
      <c r="J19" s="30"/>
      <c r="K19" s="30">
        <v>4373538</v>
      </c>
      <c r="L19" s="30"/>
      <c r="M19" s="30">
        <v>49281040065</v>
      </c>
      <c r="N19" s="30"/>
      <c r="O19" s="30">
        <v>38866788125</v>
      </c>
      <c r="P19" s="30"/>
      <c r="Q19" s="30">
        <f t="shared" si="1"/>
        <v>10414251940</v>
      </c>
      <c r="R19" s="18"/>
      <c r="S19" s="32"/>
      <c r="T19" s="3"/>
    </row>
    <row r="20" spans="1:23" x14ac:dyDescent="0.45">
      <c r="A20" s="1" t="s">
        <v>42</v>
      </c>
      <c r="C20" s="30">
        <v>4562549</v>
      </c>
      <c r="D20" s="30"/>
      <c r="E20" s="30">
        <v>27103898615</v>
      </c>
      <c r="F20" s="30"/>
      <c r="G20" s="30">
        <v>16616011575</v>
      </c>
      <c r="H20" s="30"/>
      <c r="I20" s="30">
        <f t="shared" si="0"/>
        <v>10487887040</v>
      </c>
      <c r="J20" s="30"/>
      <c r="K20" s="30">
        <v>14032324</v>
      </c>
      <c r="L20" s="30"/>
      <c r="M20" s="30">
        <v>85617209114</v>
      </c>
      <c r="N20" s="30"/>
      <c r="O20" s="30">
        <v>51103288519</v>
      </c>
      <c r="P20" s="30"/>
      <c r="Q20" s="30">
        <f t="shared" si="1"/>
        <v>34513920595</v>
      </c>
      <c r="R20" s="18"/>
      <c r="S20" s="32"/>
      <c r="T20" s="3"/>
      <c r="U20" s="3"/>
    </row>
    <row r="21" spans="1:23" x14ac:dyDescent="0.45">
      <c r="A21" s="1" t="s">
        <v>38</v>
      </c>
      <c r="C21" s="30">
        <v>27788</v>
      </c>
      <c r="D21" s="30"/>
      <c r="E21" s="30">
        <v>245332831</v>
      </c>
      <c r="F21" s="30"/>
      <c r="G21" s="30">
        <v>197224556</v>
      </c>
      <c r="H21" s="30"/>
      <c r="I21" s="30">
        <f t="shared" si="0"/>
        <v>48108275</v>
      </c>
      <c r="J21" s="30"/>
      <c r="K21" s="30">
        <v>2472821</v>
      </c>
      <c r="L21" s="30"/>
      <c r="M21" s="30">
        <v>23224401899</v>
      </c>
      <c r="N21" s="30"/>
      <c r="O21" s="30">
        <v>17550778092</v>
      </c>
      <c r="P21" s="30"/>
      <c r="Q21" s="30">
        <f t="shared" si="1"/>
        <v>5673623807</v>
      </c>
      <c r="R21" s="18"/>
      <c r="S21" s="32"/>
      <c r="T21" s="3"/>
      <c r="U21" s="3"/>
    </row>
    <row r="22" spans="1:23" x14ac:dyDescent="0.45">
      <c r="A22" s="1" t="s">
        <v>35</v>
      </c>
      <c r="C22" s="30">
        <v>0</v>
      </c>
      <c r="D22" s="30"/>
      <c r="E22" s="30">
        <v>0</v>
      </c>
      <c r="F22" s="30"/>
      <c r="G22" s="30">
        <v>0</v>
      </c>
      <c r="H22" s="30"/>
      <c r="I22" s="30">
        <f t="shared" si="0"/>
        <v>0</v>
      </c>
      <c r="J22" s="30"/>
      <c r="K22" s="30">
        <v>1939034</v>
      </c>
      <c r="L22" s="30"/>
      <c r="M22" s="30">
        <v>44796704699</v>
      </c>
      <c r="N22" s="30"/>
      <c r="O22" s="30">
        <v>34078142494</v>
      </c>
      <c r="P22" s="30"/>
      <c r="Q22" s="30">
        <f t="shared" si="1"/>
        <v>10718562205</v>
      </c>
      <c r="R22" s="18"/>
      <c r="S22" s="32"/>
      <c r="T22" s="3"/>
      <c r="U22" s="34"/>
    </row>
    <row r="23" spans="1:23" x14ac:dyDescent="0.45">
      <c r="A23" s="1" t="s">
        <v>127</v>
      </c>
      <c r="C23" s="30">
        <v>0</v>
      </c>
      <c r="D23" s="30"/>
      <c r="E23" s="30">
        <v>0</v>
      </c>
      <c r="F23" s="30"/>
      <c r="G23" s="30">
        <v>0</v>
      </c>
      <c r="H23" s="30"/>
      <c r="I23" s="30">
        <f t="shared" si="0"/>
        <v>0</v>
      </c>
      <c r="J23" s="30"/>
      <c r="K23" s="30">
        <v>4772243</v>
      </c>
      <c r="L23" s="30"/>
      <c r="M23" s="30">
        <v>18360323320</v>
      </c>
      <c r="N23" s="30"/>
      <c r="O23" s="30">
        <v>19016181263</v>
      </c>
      <c r="P23" s="30"/>
      <c r="Q23" s="30">
        <f t="shared" si="1"/>
        <v>-655857943</v>
      </c>
      <c r="R23" s="18"/>
      <c r="S23" s="32"/>
      <c r="T23" s="3"/>
      <c r="U23" s="3"/>
    </row>
    <row r="24" spans="1:23" x14ac:dyDescent="0.45">
      <c r="A24" s="1" t="s">
        <v>128</v>
      </c>
      <c r="C24" s="30">
        <v>0</v>
      </c>
      <c r="D24" s="30"/>
      <c r="E24" s="30">
        <v>0</v>
      </c>
      <c r="F24" s="30"/>
      <c r="G24" s="30">
        <v>0</v>
      </c>
      <c r="H24" s="30"/>
      <c r="I24" s="30">
        <f t="shared" si="0"/>
        <v>0</v>
      </c>
      <c r="J24" s="30"/>
      <c r="K24" s="30">
        <v>5782522</v>
      </c>
      <c r="L24" s="30"/>
      <c r="M24" s="30">
        <v>24484608168</v>
      </c>
      <c r="N24" s="30"/>
      <c r="O24" s="30">
        <v>19871236991</v>
      </c>
      <c r="P24" s="30"/>
      <c r="Q24" s="30">
        <f t="shared" si="1"/>
        <v>4613371177</v>
      </c>
      <c r="R24" s="18"/>
      <c r="S24" s="32"/>
      <c r="T24" s="3"/>
    </row>
    <row r="25" spans="1:23" x14ac:dyDescent="0.45">
      <c r="A25" s="1" t="s">
        <v>129</v>
      </c>
      <c r="C25" s="30">
        <v>0</v>
      </c>
      <c r="D25" s="30"/>
      <c r="E25" s="30">
        <v>0</v>
      </c>
      <c r="F25" s="30"/>
      <c r="G25" s="30">
        <v>0</v>
      </c>
      <c r="H25" s="30"/>
      <c r="I25" s="30">
        <f t="shared" si="0"/>
        <v>0</v>
      </c>
      <c r="J25" s="30"/>
      <c r="K25" s="30">
        <v>3000000</v>
      </c>
      <c r="L25" s="30"/>
      <c r="M25" s="30">
        <v>32058688411</v>
      </c>
      <c r="N25" s="30"/>
      <c r="O25" s="30">
        <v>31700254500</v>
      </c>
      <c r="P25" s="30"/>
      <c r="Q25" s="30">
        <f t="shared" si="1"/>
        <v>358433911</v>
      </c>
      <c r="R25" s="18"/>
      <c r="S25" s="32"/>
      <c r="T25" s="3"/>
    </row>
    <row r="26" spans="1:23" x14ac:dyDescent="0.45">
      <c r="A26" s="1" t="s">
        <v>136</v>
      </c>
      <c r="C26" s="30">
        <v>0</v>
      </c>
      <c r="D26" s="30"/>
      <c r="E26" s="30">
        <v>0</v>
      </c>
      <c r="F26" s="30"/>
      <c r="G26" s="30">
        <v>0</v>
      </c>
      <c r="H26" s="30"/>
      <c r="I26" s="30">
        <f t="shared" si="0"/>
        <v>0</v>
      </c>
      <c r="J26" s="30"/>
      <c r="K26" s="30">
        <v>2530547</v>
      </c>
      <c r="L26" s="30"/>
      <c r="M26" s="30">
        <v>68378207848</v>
      </c>
      <c r="N26" s="30"/>
      <c r="O26" s="30">
        <v>61931369840</v>
      </c>
      <c r="P26" s="30"/>
      <c r="Q26" s="30">
        <f t="shared" si="1"/>
        <v>6446838008</v>
      </c>
      <c r="R26" s="18"/>
      <c r="S26" s="32"/>
      <c r="T26" s="3"/>
    </row>
    <row r="27" spans="1:23" x14ac:dyDescent="0.45">
      <c r="A27" s="1" t="s">
        <v>137</v>
      </c>
      <c r="C27" s="30">
        <v>0</v>
      </c>
      <c r="D27" s="30"/>
      <c r="E27" s="30">
        <v>0</v>
      </c>
      <c r="F27" s="30"/>
      <c r="G27" s="30">
        <v>0</v>
      </c>
      <c r="H27" s="30"/>
      <c r="I27" s="30">
        <f t="shared" si="0"/>
        <v>0</v>
      </c>
      <c r="J27" s="30"/>
      <c r="K27" s="30">
        <v>2635520</v>
      </c>
      <c r="L27" s="30"/>
      <c r="M27" s="30">
        <v>10193126679</v>
      </c>
      <c r="N27" s="30"/>
      <c r="O27" s="30">
        <v>10419098334</v>
      </c>
      <c r="P27" s="30"/>
      <c r="Q27" s="30">
        <f t="shared" si="1"/>
        <v>-225971655</v>
      </c>
      <c r="R27" s="18"/>
      <c r="S27" s="32"/>
      <c r="T27" s="3"/>
    </row>
    <row r="28" spans="1:23" x14ac:dyDescent="0.45">
      <c r="A28" s="1" t="s">
        <v>138</v>
      </c>
      <c r="C28" s="30">
        <v>0</v>
      </c>
      <c r="D28" s="30"/>
      <c r="E28" s="30">
        <v>0</v>
      </c>
      <c r="F28" s="30"/>
      <c r="G28" s="30">
        <v>0</v>
      </c>
      <c r="H28" s="30"/>
      <c r="I28" s="30">
        <f t="shared" si="0"/>
        <v>0</v>
      </c>
      <c r="J28" s="30"/>
      <c r="K28" s="30">
        <v>1199271</v>
      </c>
      <c r="L28" s="30"/>
      <c r="M28" s="30">
        <v>18679181399</v>
      </c>
      <c r="N28" s="30"/>
      <c r="O28" s="30">
        <v>16296490064</v>
      </c>
      <c r="P28" s="30"/>
      <c r="Q28" s="30">
        <f t="shared" si="1"/>
        <v>2382691335</v>
      </c>
      <c r="R28" s="18"/>
      <c r="S28" s="32"/>
      <c r="T28" s="3"/>
    </row>
    <row r="29" spans="1:23" x14ac:dyDescent="0.45">
      <c r="A29" s="1" t="s">
        <v>139</v>
      </c>
      <c r="C29" s="30">
        <v>0</v>
      </c>
      <c r="D29" s="30"/>
      <c r="E29" s="30">
        <v>0</v>
      </c>
      <c r="F29" s="30"/>
      <c r="G29" s="30">
        <v>0</v>
      </c>
      <c r="H29" s="30"/>
      <c r="I29" s="30">
        <f t="shared" si="0"/>
        <v>0</v>
      </c>
      <c r="J29" s="30"/>
      <c r="K29" s="30">
        <v>24750000</v>
      </c>
      <c r="L29" s="30"/>
      <c r="M29" s="30">
        <v>91059607503</v>
      </c>
      <c r="N29" s="30"/>
      <c r="O29" s="30">
        <v>90218238412</v>
      </c>
      <c r="P29" s="30"/>
      <c r="Q29" s="30">
        <f t="shared" si="1"/>
        <v>841369091</v>
      </c>
      <c r="R29" s="18"/>
      <c r="S29" s="32"/>
      <c r="T29" s="3"/>
    </row>
    <row r="30" spans="1:23" x14ac:dyDescent="0.45">
      <c r="A30" s="1" t="s">
        <v>47</v>
      </c>
      <c r="C30" s="30">
        <v>0</v>
      </c>
      <c r="D30" s="30"/>
      <c r="E30" s="30">
        <v>0</v>
      </c>
      <c r="F30" s="30"/>
      <c r="G30" s="30">
        <v>0</v>
      </c>
      <c r="H30" s="30"/>
      <c r="I30" s="30">
        <f t="shared" si="0"/>
        <v>0</v>
      </c>
      <c r="J30" s="30"/>
      <c r="K30" s="30">
        <v>1</v>
      </c>
      <c r="L30" s="30"/>
      <c r="M30" s="30">
        <v>1</v>
      </c>
      <c r="N30" s="30"/>
      <c r="O30" s="30">
        <v>3454</v>
      </c>
      <c r="P30" s="30"/>
      <c r="Q30" s="30">
        <f t="shared" si="1"/>
        <v>-3453</v>
      </c>
      <c r="R30" s="18"/>
      <c r="S30" s="32"/>
      <c r="T30" s="3"/>
    </row>
    <row r="31" spans="1:23" x14ac:dyDescent="0.45">
      <c r="A31" s="1" t="s">
        <v>45</v>
      </c>
      <c r="C31" s="30">
        <v>0</v>
      </c>
      <c r="D31" s="30"/>
      <c r="E31" s="30">
        <v>0</v>
      </c>
      <c r="F31" s="30"/>
      <c r="G31" s="30">
        <v>0</v>
      </c>
      <c r="H31" s="30"/>
      <c r="I31" s="30">
        <f t="shared" si="0"/>
        <v>0</v>
      </c>
      <c r="J31" s="30"/>
      <c r="K31" s="30">
        <v>14232948</v>
      </c>
      <c r="L31" s="30"/>
      <c r="M31" s="30">
        <v>29785100278</v>
      </c>
      <c r="N31" s="30"/>
      <c r="O31" s="30">
        <v>24632124296</v>
      </c>
      <c r="P31" s="30"/>
      <c r="Q31" s="30">
        <f t="shared" si="1"/>
        <v>5152975982</v>
      </c>
      <c r="R31" s="18"/>
      <c r="S31" s="32"/>
      <c r="T31" s="3"/>
    </row>
    <row r="32" spans="1:23" x14ac:dyDescent="0.45">
      <c r="A32" s="1" t="s">
        <v>140</v>
      </c>
      <c r="C32" s="30">
        <v>0</v>
      </c>
      <c r="D32" s="30"/>
      <c r="E32" s="30">
        <v>0</v>
      </c>
      <c r="F32" s="30"/>
      <c r="G32" s="30">
        <v>0</v>
      </c>
      <c r="H32" s="30"/>
      <c r="I32" s="30">
        <f t="shared" si="0"/>
        <v>0</v>
      </c>
      <c r="J32" s="30"/>
      <c r="K32" s="30">
        <v>130</v>
      </c>
      <c r="L32" s="30"/>
      <c r="M32" s="30">
        <v>5126417</v>
      </c>
      <c r="N32" s="30"/>
      <c r="O32" s="30">
        <v>5113738</v>
      </c>
      <c r="P32" s="30"/>
      <c r="Q32" s="30">
        <f t="shared" si="1"/>
        <v>12679</v>
      </c>
      <c r="R32" s="18"/>
      <c r="S32" s="32"/>
      <c r="T32" s="3"/>
    </row>
    <row r="33" spans="1:20" x14ac:dyDescent="0.45">
      <c r="A33" s="1" t="s">
        <v>141</v>
      </c>
      <c r="C33" s="30">
        <v>0</v>
      </c>
      <c r="D33" s="30"/>
      <c r="E33" s="30">
        <v>0</v>
      </c>
      <c r="F33" s="30"/>
      <c r="G33" s="30">
        <v>0</v>
      </c>
      <c r="H33" s="30"/>
      <c r="I33" s="30">
        <f t="shared" si="0"/>
        <v>0</v>
      </c>
      <c r="J33" s="30"/>
      <c r="K33" s="30">
        <v>155210</v>
      </c>
      <c r="L33" s="30"/>
      <c r="M33" s="30">
        <v>8143365582</v>
      </c>
      <c r="N33" s="30"/>
      <c r="O33" s="30">
        <v>6643576711</v>
      </c>
      <c r="P33" s="30"/>
      <c r="Q33" s="30">
        <f t="shared" si="1"/>
        <v>1499788871</v>
      </c>
      <c r="R33" s="18"/>
      <c r="S33" s="32"/>
      <c r="T33" s="3"/>
    </row>
    <row r="34" spans="1:20" x14ac:dyDescent="0.45">
      <c r="A34" s="1" t="s">
        <v>142</v>
      </c>
      <c r="C34" s="30">
        <v>0</v>
      </c>
      <c r="D34" s="30"/>
      <c r="E34" s="30">
        <v>0</v>
      </c>
      <c r="F34" s="30"/>
      <c r="G34" s="30">
        <v>0</v>
      </c>
      <c r="H34" s="30"/>
      <c r="I34" s="30">
        <f t="shared" si="0"/>
        <v>0</v>
      </c>
      <c r="J34" s="30"/>
      <c r="K34" s="30">
        <v>2393576</v>
      </c>
      <c r="L34" s="30"/>
      <c r="M34" s="30">
        <v>29222700603</v>
      </c>
      <c r="N34" s="30"/>
      <c r="O34" s="30">
        <v>21659880934</v>
      </c>
      <c r="P34" s="30"/>
      <c r="Q34" s="30">
        <f t="shared" si="1"/>
        <v>7562819669</v>
      </c>
      <c r="R34" s="18"/>
      <c r="S34" s="32"/>
      <c r="T34" s="3"/>
    </row>
    <row r="35" spans="1:20" x14ac:dyDescent="0.45">
      <c r="A35" s="1" t="s">
        <v>54</v>
      </c>
      <c r="C35" s="30">
        <v>0</v>
      </c>
      <c r="D35" s="30"/>
      <c r="E35" s="30">
        <v>0</v>
      </c>
      <c r="F35" s="30"/>
      <c r="G35" s="30">
        <v>0</v>
      </c>
      <c r="H35" s="30"/>
      <c r="I35" s="30">
        <f t="shared" si="0"/>
        <v>0</v>
      </c>
      <c r="J35" s="30"/>
      <c r="K35" s="30">
        <v>2441896</v>
      </c>
      <c r="L35" s="30"/>
      <c r="M35" s="30">
        <v>15030293447</v>
      </c>
      <c r="N35" s="30"/>
      <c r="O35" s="30">
        <v>10893527844</v>
      </c>
      <c r="P35" s="30"/>
      <c r="Q35" s="30">
        <f t="shared" si="1"/>
        <v>4136765603</v>
      </c>
      <c r="R35" s="18"/>
      <c r="S35" s="32"/>
      <c r="T35" s="3"/>
    </row>
    <row r="36" spans="1:20" x14ac:dyDescent="0.45">
      <c r="A36" s="1" t="s">
        <v>143</v>
      </c>
      <c r="C36" s="30">
        <v>0</v>
      </c>
      <c r="D36" s="30"/>
      <c r="E36" s="30">
        <v>0</v>
      </c>
      <c r="F36" s="30"/>
      <c r="G36" s="30">
        <v>0</v>
      </c>
      <c r="H36" s="30"/>
      <c r="I36" s="30">
        <f t="shared" si="0"/>
        <v>0</v>
      </c>
      <c r="J36" s="30"/>
      <c r="K36" s="30">
        <v>43149</v>
      </c>
      <c r="L36" s="30"/>
      <c r="M36" s="30">
        <v>155613141</v>
      </c>
      <c r="N36" s="30"/>
      <c r="O36" s="30">
        <v>154829620</v>
      </c>
      <c r="P36" s="30"/>
      <c r="Q36" s="30">
        <f t="shared" si="1"/>
        <v>783521</v>
      </c>
      <c r="R36" s="18"/>
      <c r="S36" s="32"/>
      <c r="T36" s="3"/>
    </row>
    <row r="37" spans="1:20" x14ac:dyDescent="0.45">
      <c r="A37" s="1" t="s">
        <v>144</v>
      </c>
      <c r="C37" s="30">
        <v>0</v>
      </c>
      <c r="D37" s="30"/>
      <c r="E37" s="30">
        <v>0</v>
      </c>
      <c r="F37" s="30"/>
      <c r="G37" s="30">
        <v>0</v>
      </c>
      <c r="H37" s="30"/>
      <c r="I37" s="30">
        <f t="shared" si="0"/>
        <v>0</v>
      </c>
      <c r="J37" s="30"/>
      <c r="K37" s="30">
        <v>1742589</v>
      </c>
      <c r="L37" s="30"/>
      <c r="M37" s="30">
        <v>8510804676</v>
      </c>
      <c r="N37" s="30"/>
      <c r="O37" s="30">
        <v>8510804676</v>
      </c>
      <c r="P37" s="30"/>
      <c r="Q37" s="30">
        <f t="shared" si="1"/>
        <v>0</v>
      </c>
      <c r="R37" s="18"/>
      <c r="S37" s="32"/>
      <c r="T37" s="3"/>
    </row>
    <row r="38" spans="1:20" x14ac:dyDescent="0.45">
      <c r="A38" s="1" t="s">
        <v>145</v>
      </c>
      <c r="C38" s="30">
        <v>0</v>
      </c>
      <c r="D38" s="30"/>
      <c r="E38" s="30">
        <v>0</v>
      </c>
      <c r="F38" s="30"/>
      <c r="G38" s="30">
        <v>0</v>
      </c>
      <c r="H38" s="30"/>
      <c r="I38" s="30">
        <f t="shared" si="0"/>
        <v>0</v>
      </c>
      <c r="J38" s="30"/>
      <c r="K38" s="30">
        <v>286425</v>
      </c>
      <c r="L38" s="30"/>
      <c r="M38" s="30">
        <v>5131309258</v>
      </c>
      <c r="N38" s="30"/>
      <c r="O38" s="30">
        <v>5107964116</v>
      </c>
      <c r="P38" s="30"/>
      <c r="Q38" s="30">
        <f t="shared" si="1"/>
        <v>23345142</v>
      </c>
      <c r="R38" s="18"/>
      <c r="S38" s="32"/>
      <c r="T38" s="3"/>
    </row>
    <row r="39" spans="1:20" x14ac:dyDescent="0.45">
      <c r="A39" s="1" t="s">
        <v>146</v>
      </c>
      <c r="C39" s="30">
        <v>0</v>
      </c>
      <c r="D39" s="30"/>
      <c r="E39" s="30">
        <v>0</v>
      </c>
      <c r="F39" s="30"/>
      <c r="G39" s="30">
        <v>0</v>
      </c>
      <c r="H39" s="30"/>
      <c r="I39" s="30">
        <f t="shared" si="0"/>
        <v>0</v>
      </c>
      <c r="J39" s="30"/>
      <c r="K39" s="30">
        <v>38137</v>
      </c>
      <c r="L39" s="30"/>
      <c r="M39" s="30">
        <v>26734037</v>
      </c>
      <c r="N39" s="30"/>
      <c r="O39" s="30">
        <v>26537059</v>
      </c>
      <c r="P39" s="30"/>
      <c r="Q39" s="30">
        <f t="shared" si="1"/>
        <v>196978</v>
      </c>
      <c r="R39" s="18"/>
      <c r="S39" s="32"/>
      <c r="T39" s="3"/>
    </row>
    <row r="40" spans="1:20" x14ac:dyDescent="0.45">
      <c r="A40" s="1" t="s">
        <v>48</v>
      </c>
      <c r="C40" s="30">
        <v>0</v>
      </c>
      <c r="D40" s="30"/>
      <c r="E40" s="30">
        <v>0</v>
      </c>
      <c r="F40" s="30"/>
      <c r="G40" s="30">
        <v>0</v>
      </c>
      <c r="H40" s="30"/>
      <c r="I40" s="30">
        <f t="shared" si="0"/>
        <v>0</v>
      </c>
      <c r="J40" s="30"/>
      <c r="K40" s="30">
        <v>10500000</v>
      </c>
      <c r="L40" s="30"/>
      <c r="M40" s="30">
        <v>85197073315</v>
      </c>
      <c r="N40" s="30"/>
      <c r="O40" s="30">
        <v>38384821800</v>
      </c>
      <c r="P40" s="30"/>
      <c r="Q40" s="30">
        <f t="shared" si="1"/>
        <v>46812251515</v>
      </c>
      <c r="R40" s="18"/>
      <c r="S40" s="32"/>
      <c r="T40" s="3"/>
    </row>
    <row r="41" spans="1:20" x14ac:dyDescent="0.45">
      <c r="A41" s="1" t="s">
        <v>133</v>
      </c>
      <c r="C41" s="30">
        <v>0</v>
      </c>
      <c r="D41" s="30"/>
      <c r="E41" s="30">
        <v>0</v>
      </c>
      <c r="F41" s="30"/>
      <c r="G41" s="30">
        <v>0</v>
      </c>
      <c r="H41" s="30"/>
      <c r="I41" s="30">
        <f t="shared" si="0"/>
        <v>0</v>
      </c>
      <c r="J41" s="30"/>
      <c r="K41" s="30">
        <v>54476</v>
      </c>
      <c r="L41" s="30"/>
      <c r="M41" s="30">
        <v>3303263947</v>
      </c>
      <c r="N41" s="30"/>
      <c r="O41" s="30">
        <v>2951477144</v>
      </c>
      <c r="P41" s="30"/>
      <c r="Q41" s="30">
        <f t="shared" si="1"/>
        <v>351786803</v>
      </c>
      <c r="R41" s="18"/>
      <c r="S41" s="32"/>
      <c r="T41" s="3"/>
    </row>
    <row r="42" spans="1:20" x14ac:dyDescent="0.45">
      <c r="A42" s="1" t="s">
        <v>17</v>
      </c>
      <c r="C42" s="30">
        <v>0</v>
      </c>
      <c r="D42" s="30"/>
      <c r="E42" s="30">
        <v>0</v>
      </c>
      <c r="F42" s="30"/>
      <c r="G42" s="30">
        <v>0</v>
      </c>
      <c r="H42" s="30"/>
      <c r="I42" s="30">
        <f t="shared" si="0"/>
        <v>0</v>
      </c>
      <c r="J42" s="30"/>
      <c r="K42" s="30">
        <v>26147000</v>
      </c>
      <c r="L42" s="30"/>
      <c r="M42" s="30">
        <v>63946235477</v>
      </c>
      <c r="N42" s="30"/>
      <c r="O42" s="30">
        <v>63442067970</v>
      </c>
      <c r="P42" s="30"/>
      <c r="Q42" s="30">
        <f t="shared" si="1"/>
        <v>504167507</v>
      </c>
      <c r="R42" s="18"/>
      <c r="S42" s="32"/>
      <c r="T42" s="3"/>
    </row>
    <row r="43" spans="1:20" x14ac:dyDescent="0.45">
      <c r="A43" s="1" t="s">
        <v>134</v>
      </c>
      <c r="C43" s="30">
        <v>0</v>
      </c>
      <c r="D43" s="30"/>
      <c r="E43" s="30">
        <v>0</v>
      </c>
      <c r="F43" s="30"/>
      <c r="G43" s="30">
        <v>0</v>
      </c>
      <c r="H43" s="30"/>
      <c r="I43" s="30">
        <f t="shared" si="0"/>
        <v>0</v>
      </c>
      <c r="J43" s="30"/>
      <c r="K43" s="30">
        <v>52205</v>
      </c>
      <c r="L43" s="30"/>
      <c r="M43" s="30">
        <v>3764128046</v>
      </c>
      <c r="N43" s="30"/>
      <c r="O43" s="30">
        <v>3479298019</v>
      </c>
      <c r="P43" s="30"/>
      <c r="Q43" s="30">
        <f t="shared" si="1"/>
        <v>284830027</v>
      </c>
      <c r="R43" s="18"/>
      <c r="S43" s="32"/>
      <c r="T43" s="3"/>
    </row>
    <row r="44" spans="1:20" x14ac:dyDescent="0.45">
      <c r="A44" s="1" t="s">
        <v>135</v>
      </c>
      <c r="C44" s="30">
        <v>0</v>
      </c>
      <c r="D44" s="30"/>
      <c r="E44" s="30">
        <v>0</v>
      </c>
      <c r="F44" s="30"/>
      <c r="G44" s="30">
        <v>0</v>
      </c>
      <c r="H44" s="30"/>
      <c r="I44" s="30">
        <f t="shared" si="0"/>
        <v>0</v>
      </c>
      <c r="J44" s="30"/>
      <c r="K44" s="30">
        <v>108053</v>
      </c>
      <c r="L44" s="30"/>
      <c r="M44" s="30">
        <v>141351680</v>
      </c>
      <c r="N44" s="30"/>
      <c r="O44" s="30">
        <v>54026500</v>
      </c>
      <c r="P44" s="30"/>
      <c r="Q44" s="30">
        <f t="shared" si="1"/>
        <v>87325180</v>
      </c>
      <c r="R44" s="18"/>
      <c r="S44" s="32"/>
      <c r="T44" s="3"/>
    </row>
    <row r="45" spans="1:20" x14ac:dyDescent="0.45">
      <c r="A45" s="1" t="s">
        <v>149</v>
      </c>
      <c r="C45" s="30">
        <v>0</v>
      </c>
      <c r="D45" s="30"/>
      <c r="E45" s="30">
        <v>0</v>
      </c>
      <c r="F45" s="30"/>
      <c r="G45" s="30">
        <v>0</v>
      </c>
      <c r="H45" s="30"/>
      <c r="I45" s="30">
        <f t="shared" si="0"/>
        <v>0</v>
      </c>
      <c r="J45" s="30"/>
      <c r="K45" s="30">
        <v>2250000</v>
      </c>
      <c r="L45" s="30"/>
      <c r="M45" s="30">
        <v>23557243259</v>
      </c>
      <c r="N45" s="30"/>
      <c r="O45" s="30">
        <v>21008501212</v>
      </c>
      <c r="P45" s="30"/>
      <c r="Q45" s="30">
        <f t="shared" si="1"/>
        <v>2548742047</v>
      </c>
      <c r="R45" s="18"/>
      <c r="S45" s="32"/>
      <c r="T45" s="3"/>
    </row>
    <row r="46" spans="1:20" x14ac:dyDescent="0.45">
      <c r="A46" s="1" t="s">
        <v>53</v>
      </c>
      <c r="C46" s="30">
        <v>0</v>
      </c>
      <c r="D46" s="30"/>
      <c r="E46" s="30">
        <v>0</v>
      </c>
      <c r="F46" s="30"/>
      <c r="G46" s="30">
        <v>0</v>
      </c>
      <c r="H46" s="30"/>
      <c r="I46" s="30">
        <f t="shared" si="0"/>
        <v>0</v>
      </c>
      <c r="J46" s="30"/>
      <c r="K46" s="30">
        <v>120000</v>
      </c>
      <c r="L46" s="30"/>
      <c r="M46" s="30">
        <v>708558850</v>
      </c>
      <c r="N46" s="30"/>
      <c r="O46" s="30">
        <v>660844440</v>
      </c>
      <c r="P46" s="30"/>
      <c r="Q46" s="30">
        <f t="shared" si="1"/>
        <v>47714410</v>
      </c>
      <c r="R46" s="18"/>
      <c r="S46" s="32"/>
      <c r="T46" s="3"/>
    </row>
    <row r="47" spans="1:20" x14ac:dyDescent="0.45">
      <c r="A47" s="1" t="s">
        <v>150</v>
      </c>
      <c r="C47" s="30">
        <v>0</v>
      </c>
      <c r="D47" s="30"/>
      <c r="E47" s="30">
        <v>0</v>
      </c>
      <c r="F47" s="30"/>
      <c r="G47" s="30">
        <v>0</v>
      </c>
      <c r="H47" s="30"/>
      <c r="I47" s="30">
        <f t="shared" si="0"/>
        <v>0</v>
      </c>
      <c r="J47" s="30"/>
      <c r="K47" s="30">
        <v>6103764</v>
      </c>
      <c r="L47" s="30"/>
      <c r="M47" s="30">
        <v>10443540204</v>
      </c>
      <c r="N47" s="30"/>
      <c r="O47" s="30">
        <v>7189924225</v>
      </c>
      <c r="P47" s="30"/>
      <c r="Q47" s="30">
        <f t="shared" si="1"/>
        <v>3253615979</v>
      </c>
      <c r="R47" s="18"/>
      <c r="S47" s="32"/>
      <c r="T47" s="3"/>
    </row>
    <row r="48" spans="1:20" x14ac:dyDescent="0.45">
      <c r="A48" s="1" t="s">
        <v>135</v>
      </c>
      <c r="C48" s="30">
        <v>0</v>
      </c>
      <c r="D48" s="30"/>
      <c r="E48" s="30">
        <v>0</v>
      </c>
      <c r="F48" s="30"/>
      <c r="G48" s="30">
        <v>0</v>
      </c>
      <c r="H48" s="30"/>
      <c r="I48" s="30">
        <f t="shared" si="0"/>
        <v>0</v>
      </c>
      <c r="J48" s="30"/>
      <c r="K48" s="30">
        <v>108053</v>
      </c>
      <c r="L48" s="30"/>
      <c r="M48" s="30">
        <v>54026500</v>
      </c>
      <c r="N48" s="30"/>
      <c r="O48" s="30">
        <v>53705042</v>
      </c>
      <c r="P48" s="30"/>
      <c r="Q48" s="30">
        <f t="shared" si="1"/>
        <v>321458</v>
      </c>
      <c r="R48" s="18"/>
      <c r="S48" s="32"/>
      <c r="T48" s="3"/>
    </row>
    <row r="49" spans="1:21" x14ac:dyDescent="0.45">
      <c r="A49" s="1" t="s">
        <v>151</v>
      </c>
      <c r="C49" s="30">
        <v>0</v>
      </c>
      <c r="D49" s="30"/>
      <c r="E49" s="30">
        <v>0</v>
      </c>
      <c r="F49" s="30"/>
      <c r="G49" s="30">
        <v>0</v>
      </c>
      <c r="H49" s="30"/>
      <c r="I49" s="30">
        <f t="shared" si="0"/>
        <v>0</v>
      </c>
      <c r="J49" s="30"/>
      <c r="K49" s="30">
        <v>38137</v>
      </c>
      <c r="L49" s="30"/>
      <c r="M49" s="30">
        <v>79182378</v>
      </c>
      <c r="N49" s="30"/>
      <c r="O49" s="30">
        <v>26734037</v>
      </c>
      <c r="P49" s="30"/>
      <c r="Q49" s="30">
        <f t="shared" si="1"/>
        <v>52448341</v>
      </c>
      <c r="R49" s="18"/>
      <c r="S49" s="32"/>
      <c r="T49" s="3"/>
    </row>
    <row r="50" spans="1:21" x14ac:dyDescent="0.45">
      <c r="A50" s="1" t="s">
        <v>130</v>
      </c>
      <c r="C50" s="30">
        <v>0</v>
      </c>
      <c r="D50" s="30"/>
      <c r="E50" s="30">
        <v>0</v>
      </c>
      <c r="F50" s="30"/>
      <c r="G50" s="30">
        <v>0</v>
      </c>
      <c r="H50" s="30"/>
      <c r="I50" s="30">
        <f t="shared" si="0"/>
        <v>0</v>
      </c>
      <c r="J50" s="30"/>
      <c r="K50" s="30">
        <v>1522111</v>
      </c>
      <c r="L50" s="30"/>
      <c r="M50" s="30">
        <v>8320349469</v>
      </c>
      <c r="N50" s="30"/>
      <c r="O50" s="30">
        <v>7646977137</v>
      </c>
      <c r="P50" s="30"/>
      <c r="Q50" s="30">
        <f t="shared" si="1"/>
        <v>673372332</v>
      </c>
      <c r="R50" s="18"/>
      <c r="S50" s="32"/>
      <c r="T50" s="3"/>
    </row>
    <row r="51" spans="1:21" x14ac:dyDescent="0.45">
      <c r="A51" s="1" t="s">
        <v>131</v>
      </c>
      <c r="C51" s="30">
        <v>0</v>
      </c>
      <c r="D51" s="30"/>
      <c r="E51" s="30">
        <v>0</v>
      </c>
      <c r="F51" s="30"/>
      <c r="G51" s="30">
        <v>0</v>
      </c>
      <c r="H51" s="30"/>
      <c r="I51" s="30">
        <f t="shared" si="0"/>
        <v>0</v>
      </c>
      <c r="J51" s="30"/>
      <c r="K51" s="30">
        <v>2987610</v>
      </c>
      <c r="L51" s="30"/>
      <c r="M51" s="30">
        <v>31469986702</v>
      </c>
      <c r="N51" s="30"/>
      <c r="O51" s="30">
        <v>37093223169</v>
      </c>
      <c r="P51" s="30"/>
      <c r="Q51" s="30">
        <f t="shared" si="1"/>
        <v>-5623236467</v>
      </c>
      <c r="R51" s="18"/>
      <c r="S51" s="32"/>
      <c r="T51" s="3"/>
    </row>
    <row r="52" spans="1:21" x14ac:dyDescent="0.45">
      <c r="A52" s="1" t="s">
        <v>132</v>
      </c>
      <c r="C52" s="30">
        <v>0</v>
      </c>
      <c r="D52" s="30"/>
      <c r="E52" s="30">
        <v>0</v>
      </c>
      <c r="F52" s="30"/>
      <c r="G52" s="30">
        <v>0</v>
      </c>
      <c r="H52" s="30"/>
      <c r="I52" s="30">
        <f t="shared" si="0"/>
        <v>0</v>
      </c>
      <c r="J52" s="30"/>
      <c r="K52" s="30">
        <v>3514808</v>
      </c>
      <c r="L52" s="30"/>
      <c r="M52" s="30">
        <v>53970477655</v>
      </c>
      <c r="N52" s="30"/>
      <c r="O52" s="30">
        <v>49537077038</v>
      </c>
      <c r="P52" s="30"/>
      <c r="Q52" s="30">
        <f t="shared" si="1"/>
        <v>4433400617</v>
      </c>
      <c r="R52" s="18"/>
      <c r="S52" s="32"/>
      <c r="T52" s="3"/>
    </row>
    <row r="53" spans="1:21" x14ac:dyDescent="0.45">
      <c r="A53" s="1" t="s">
        <v>39</v>
      </c>
      <c r="C53" s="30">
        <v>0</v>
      </c>
      <c r="D53" s="30"/>
      <c r="E53" s="30">
        <v>0</v>
      </c>
      <c r="F53" s="30"/>
      <c r="G53" s="30">
        <v>0</v>
      </c>
      <c r="H53" s="30"/>
      <c r="I53" s="30">
        <f t="shared" si="0"/>
        <v>0</v>
      </c>
      <c r="J53" s="30"/>
      <c r="K53" s="30">
        <v>9233449</v>
      </c>
      <c r="L53" s="30"/>
      <c r="M53" s="30">
        <v>113189224997</v>
      </c>
      <c r="N53" s="30"/>
      <c r="O53" s="30">
        <v>80862672910</v>
      </c>
      <c r="P53" s="30"/>
      <c r="Q53" s="30">
        <f t="shared" si="1"/>
        <v>32326552087</v>
      </c>
      <c r="R53" s="18"/>
      <c r="S53" s="32"/>
      <c r="T53" s="3"/>
    </row>
    <row r="54" spans="1:21" x14ac:dyDescent="0.45">
      <c r="A54" s="1" t="s">
        <v>43</v>
      </c>
      <c r="C54" s="30">
        <v>0</v>
      </c>
      <c r="D54" s="30"/>
      <c r="E54" s="30">
        <v>0</v>
      </c>
      <c r="F54" s="30"/>
      <c r="G54" s="30">
        <v>0</v>
      </c>
      <c r="H54" s="30"/>
      <c r="I54" s="30">
        <f t="shared" si="0"/>
        <v>0</v>
      </c>
      <c r="J54" s="30"/>
      <c r="K54" s="30">
        <v>985852</v>
      </c>
      <c r="L54" s="30"/>
      <c r="M54" s="30">
        <v>7132515191</v>
      </c>
      <c r="N54" s="30"/>
      <c r="O54" s="30">
        <v>5546721768</v>
      </c>
      <c r="P54" s="30"/>
      <c r="Q54" s="30">
        <f t="shared" si="1"/>
        <v>1585793423</v>
      </c>
      <c r="R54" s="18"/>
      <c r="S54" s="32"/>
      <c r="T54" s="3"/>
    </row>
    <row r="55" spans="1:21" x14ac:dyDescent="0.45">
      <c r="A55" s="1" t="s">
        <v>147</v>
      </c>
      <c r="C55" s="30">
        <v>0</v>
      </c>
      <c r="D55" s="30"/>
      <c r="E55" s="30">
        <v>0</v>
      </c>
      <c r="F55" s="30"/>
      <c r="G55" s="30">
        <v>0</v>
      </c>
      <c r="H55" s="30"/>
      <c r="I55" s="30">
        <f t="shared" si="0"/>
        <v>0</v>
      </c>
      <c r="J55" s="30"/>
      <c r="K55" s="30">
        <v>1614593</v>
      </c>
      <c r="L55" s="30"/>
      <c r="M55" s="30">
        <v>36346949679</v>
      </c>
      <c r="N55" s="30"/>
      <c r="O55" s="30">
        <v>31714526751</v>
      </c>
      <c r="P55" s="30"/>
      <c r="Q55" s="30">
        <f t="shared" si="1"/>
        <v>4632422928</v>
      </c>
      <c r="R55" s="18"/>
      <c r="S55" s="32"/>
      <c r="T55" s="3"/>
    </row>
    <row r="56" spans="1:21" x14ac:dyDescent="0.45">
      <c r="A56" s="1" t="s">
        <v>22</v>
      </c>
      <c r="C56" s="30">
        <v>0</v>
      </c>
      <c r="D56" s="30"/>
      <c r="E56" s="30">
        <v>0</v>
      </c>
      <c r="F56" s="30"/>
      <c r="G56" s="30">
        <v>0</v>
      </c>
      <c r="H56" s="30"/>
      <c r="I56" s="30">
        <f t="shared" si="0"/>
        <v>0</v>
      </c>
      <c r="J56" s="30"/>
      <c r="K56" s="30">
        <v>5459665</v>
      </c>
      <c r="L56" s="30"/>
      <c r="M56" s="30">
        <v>111651679158</v>
      </c>
      <c r="N56" s="30"/>
      <c r="O56" s="30">
        <v>87703228690</v>
      </c>
      <c r="P56" s="30"/>
      <c r="Q56" s="30">
        <f t="shared" si="1"/>
        <v>23948450468</v>
      </c>
      <c r="R56" s="18"/>
      <c r="S56" s="32"/>
      <c r="T56" s="3"/>
      <c r="U56" s="3"/>
    </row>
    <row r="57" spans="1:21" x14ac:dyDescent="0.45">
      <c r="A57" s="1" t="s">
        <v>148</v>
      </c>
      <c r="C57" s="30">
        <v>0</v>
      </c>
      <c r="D57" s="30"/>
      <c r="E57" s="30">
        <v>0</v>
      </c>
      <c r="F57" s="30"/>
      <c r="G57" s="30">
        <v>0</v>
      </c>
      <c r="H57" s="30"/>
      <c r="I57" s="30">
        <f t="shared" si="0"/>
        <v>0</v>
      </c>
      <c r="J57" s="30"/>
      <c r="K57" s="30">
        <v>5683400</v>
      </c>
      <c r="L57" s="30"/>
      <c r="M57" s="30">
        <v>11654512251</v>
      </c>
      <c r="N57" s="30"/>
      <c r="O57" s="30">
        <v>10186199537</v>
      </c>
      <c r="P57" s="30"/>
      <c r="Q57" s="30">
        <f t="shared" si="1"/>
        <v>1468312714</v>
      </c>
      <c r="R57" s="18"/>
      <c r="S57" s="32"/>
      <c r="T57" s="3"/>
      <c r="U57" s="3"/>
    </row>
    <row r="58" spans="1:21" x14ac:dyDescent="0.45">
      <c r="A58" s="1" t="s">
        <v>30</v>
      </c>
      <c r="C58" s="30">
        <v>0</v>
      </c>
      <c r="D58" s="30"/>
      <c r="E58" s="30">
        <v>0</v>
      </c>
      <c r="F58" s="30"/>
      <c r="G58" s="30">
        <v>0</v>
      </c>
      <c r="H58" s="30"/>
      <c r="I58" s="30">
        <f t="shared" si="0"/>
        <v>0</v>
      </c>
      <c r="J58" s="30"/>
      <c r="K58" s="30">
        <v>15198519</v>
      </c>
      <c r="L58" s="30"/>
      <c r="M58" s="30">
        <v>35073696963</v>
      </c>
      <c r="N58" s="30"/>
      <c r="O58" s="30">
        <v>26882472495</v>
      </c>
      <c r="P58" s="30"/>
      <c r="Q58" s="30">
        <f t="shared" si="1"/>
        <v>8191224468</v>
      </c>
      <c r="R58" s="18"/>
      <c r="S58" s="32"/>
      <c r="T58" s="3"/>
      <c r="U58" s="3"/>
    </row>
    <row r="59" spans="1:21" x14ac:dyDescent="0.45">
      <c r="A59" s="1" t="s">
        <v>44</v>
      </c>
      <c r="C59" s="30">
        <v>0</v>
      </c>
      <c r="D59" s="30"/>
      <c r="E59" s="30">
        <v>0</v>
      </c>
      <c r="F59" s="30"/>
      <c r="G59" s="30">
        <v>0</v>
      </c>
      <c r="H59" s="30"/>
      <c r="I59" s="30">
        <f t="shared" si="0"/>
        <v>0</v>
      </c>
      <c r="J59" s="30"/>
      <c r="K59" s="30">
        <v>2000000</v>
      </c>
      <c r="L59" s="30"/>
      <c r="M59" s="30">
        <v>56848730299</v>
      </c>
      <c r="N59" s="30"/>
      <c r="O59" s="30">
        <v>37283823000</v>
      </c>
      <c r="P59" s="30"/>
      <c r="Q59" s="30">
        <f t="shared" si="1"/>
        <v>19564907299</v>
      </c>
      <c r="R59" s="18"/>
      <c r="S59" s="32"/>
      <c r="T59" s="3"/>
      <c r="U59" s="3"/>
    </row>
    <row r="60" spans="1:21" x14ac:dyDescent="0.45">
      <c r="A60" s="1" t="s">
        <v>108</v>
      </c>
      <c r="C60" s="30">
        <v>0</v>
      </c>
      <c r="D60" s="30"/>
      <c r="E60" s="30">
        <v>0</v>
      </c>
      <c r="F60" s="30"/>
      <c r="G60" s="30">
        <v>0</v>
      </c>
      <c r="H60" s="30"/>
      <c r="I60" s="30">
        <f t="shared" si="0"/>
        <v>0</v>
      </c>
      <c r="J60" s="30"/>
      <c r="K60" s="30">
        <v>43000</v>
      </c>
      <c r="L60" s="30"/>
      <c r="M60" s="30">
        <v>39982751814</v>
      </c>
      <c r="N60" s="30"/>
      <c r="O60" s="30">
        <v>39986191189</v>
      </c>
      <c r="P60" s="30"/>
      <c r="Q60" s="30">
        <f t="shared" si="1"/>
        <v>-3439375</v>
      </c>
      <c r="R60" s="18"/>
      <c r="S60" s="32"/>
      <c r="T60" s="3"/>
      <c r="U60" s="3"/>
    </row>
    <row r="61" spans="1:21" ht="19.5" thickBot="1" x14ac:dyDescent="0.5">
      <c r="E61" s="31">
        <f>SUM(E8:E60)</f>
        <v>161936462295</v>
      </c>
      <c r="F61" s="30"/>
      <c r="G61" s="31">
        <f>SUM(G8:G60)</f>
        <v>128393718951</v>
      </c>
      <c r="H61" s="30"/>
      <c r="I61" s="31">
        <f>SUM(I8:I60)</f>
        <v>33542743344</v>
      </c>
      <c r="J61" s="30"/>
      <c r="K61" s="30"/>
      <c r="L61" s="30"/>
      <c r="M61" s="31">
        <f>SUM(M8:M60)</f>
        <v>1477086482959</v>
      </c>
      <c r="N61" s="30"/>
      <c r="O61" s="31">
        <f>SUM(O8:O60)</f>
        <v>1206832475064</v>
      </c>
      <c r="P61" s="30"/>
      <c r="Q61" s="31">
        <f>SUM(Q8:Q60)</f>
        <v>270254007895</v>
      </c>
      <c r="T61" s="3"/>
      <c r="U61" s="3"/>
    </row>
    <row r="62" spans="1:21" ht="19.5" thickTop="1" x14ac:dyDescent="0.45"/>
    <row r="63" spans="1:21" x14ac:dyDescent="0.45">
      <c r="M63" s="3"/>
    </row>
    <row r="65" spans="9:9" x14ac:dyDescent="0.45">
      <c r="I65" s="34"/>
    </row>
    <row r="66" spans="9:9" x14ac:dyDescent="0.45">
      <c r="I66" s="3"/>
    </row>
    <row r="67" spans="9:9" x14ac:dyDescent="0.45">
      <c r="I67" s="3"/>
    </row>
    <row r="68" spans="9:9" x14ac:dyDescent="0.45">
      <c r="I68" s="3"/>
    </row>
    <row r="69" spans="9:9" x14ac:dyDescent="0.45">
      <c r="I69" s="3"/>
    </row>
    <row r="70" spans="9:9" x14ac:dyDescent="0.45">
      <c r="I70" s="3"/>
    </row>
    <row r="71" spans="9:9" x14ac:dyDescent="0.45">
      <c r="I71" s="3"/>
    </row>
    <row r="72" spans="9:9" x14ac:dyDescent="0.45">
      <c r="I72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5"/>
  <sheetViews>
    <sheetView rightToLeft="1" view="pageBreakPreview" topLeftCell="C52" zoomScale="60" zoomScaleNormal="96" workbookViewId="0">
      <selection activeCell="K8" sqref="K8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5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4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4" ht="30" x14ac:dyDescent="0.45">
      <c r="A4" s="55" t="s">
        <v>168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6" spans="1:24" s="7" customFormat="1" ht="19.5" x14ac:dyDescent="0.45">
      <c r="A6" s="66" t="s">
        <v>3</v>
      </c>
      <c r="C6" s="65" t="s">
        <v>101</v>
      </c>
      <c r="D6" s="65" t="s">
        <v>101</v>
      </c>
      <c r="E6" s="65" t="s">
        <v>101</v>
      </c>
      <c r="F6" s="65" t="s">
        <v>101</v>
      </c>
      <c r="G6" s="65" t="s">
        <v>101</v>
      </c>
      <c r="H6" s="65" t="s">
        <v>101</v>
      </c>
      <c r="I6" s="65" t="s">
        <v>101</v>
      </c>
      <c r="J6" s="65" t="s">
        <v>101</v>
      </c>
      <c r="K6" s="65" t="s">
        <v>101</v>
      </c>
      <c r="M6" s="65" t="s">
        <v>102</v>
      </c>
      <c r="N6" s="65" t="s">
        <v>102</v>
      </c>
      <c r="O6" s="65" t="s">
        <v>102</v>
      </c>
      <c r="P6" s="65" t="s">
        <v>102</v>
      </c>
      <c r="Q6" s="65" t="s">
        <v>102</v>
      </c>
      <c r="R6" s="65" t="s">
        <v>102</v>
      </c>
      <c r="S6" s="65" t="s">
        <v>102</v>
      </c>
      <c r="T6" s="65" t="s">
        <v>102</v>
      </c>
      <c r="U6" s="65" t="s">
        <v>102</v>
      </c>
    </row>
    <row r="7" spans="1:24" s="7" customFormat="1" ht="19.5" x14ac:dyDescent="0.45">
      <c r="A7" s="65" t="s">
        <v>3</v>
      </c>
      <c r="C7" s="38" t="s">
        <v>152</v>
      </c>
      <c r="E7" s="38" t="s">
        <v>153</v>
      </c>
      <c r="G7" s="38" t="s">
        <v>154</v>
      </c>
      <c r="I7" s="38" t="s">
        <v>73</v>
      </c>
      <c r="K7" s="38" t="s">
        <v>155</v>
      </c>
      <c r="M7" s="38" t="s">
        <v>152</v>
      </c>
      <c r="O7" s="38" t="s">
        <v>153</v>
      </c>
      <c r="Q7" s="38" t="s">
        <v>154</v>
      </c>
      <c r="S7" s="38" t="s">
        <v>73</v>
      </c>
      <c r="U7" s="38" t="s">
        <v>155</v>
      </c>
    </row>
    <row r="8" spans="1:24" x14ac:dyDescent="0.45">
      <c r="A8" s="1" t="s">
        <v>29</v>
      </c>
      <c r="C8" s="30">
        <v>0</v>
      </c>
      <c r="D8" s="30"/>
      <c r="E8" s="30">
        <v>-8742515868</v>
      </c>
      <c r="F8" s="30"/>
      <c r="G8" s="30">
        <v>3351591572</v>
      </c>
      <c r="H8" s="18"/>
      <c r="I8" s="30">
        <f>C8+E8+G8</f>
        <v>-5390924296</v>
      </c>
      <c r="J8" s="18"/>
      <c r="K8" s="39">
        <f>I8/-107956801143</f>
        <v>4.9935939551035424E-2</v>
      </c>
      <c r="L8" s="18"/>
      <c r="M8" s="30">
        <v>0</v>
      </c>
      <c r="N8" s="18"/>
      <c r="O8" s="30">
        <v>22824795179</v>
      </c>
      <c r="P8" s="30"/>
      <c r="Q8" s="30">
        <v>3351591572</v>
      </c>
      <c r="R8" s="30"/>
      <c r="S8" s="30">
        <f>M8+O8+Q8</f>
        <v>26176386751</v>
      </c>
      <c r="T8" s="18"/>
      <c r="U8" s="39">
        <f>S8/738440632048</f>
        <v>3.5448193957586138E-2</v>
      </c>
      <c r="V8" s="18"/>
      <c r="W8" s="53"/>
      <c r="X8" s="34"/>
    </row>
    <row r="9" spans="1:24" x14ac:dyDescent="0.45">
      <c r="A9" s="1" t="s">
        <v>64</v>
      </c>
      <c r="C9" s="30">
        <v>0</v>
      </c>
      <c r="D9" s="30"/>
      <c r="E9" s="30">
        <v>0</v>
      </c>
      <c r="F9" s="30"/>
      <c r="G9" s="30">
        <v>4568013909</v>
      </c>
      <c r="H9" s="18"/>
      <c r="I9" s="30">
        <f t="shared" ref="I9:I72" si="0">C9+E9+G9</f>
        <v>4568013909</v>
      </c>
      <c r="J9" s="18"/>
      <c r="K9" s="39">
        <f t="shared" ref="K9:K72" si="1">I9/-107956801143</f>
        <v>-4.2313349975507251E-2</v>
      </c>
      <c r="L9" s="18"/>
      <c r="M9" s="30">
        <v>0</v>
      </c>
      <c r="N9" s="18"/>
      <c r="O9" s="30">
        <v>0</v>
      </c>
      <c r="P9" s="30"/>
      <c r="Q9" s="30">
        <v>4568013909</v>
      </c>
      <c r="R9" s="30"/>
      <c r="S9" s="30">
        <f t="shared" ref="S9:S72" si="2">M9+O9+Q9</f>
        <v>4568013909</v>
      </c>
      <c r="T9" s="18"/>
      <c r="U9" s="39">
        <f t="shared" ref="U9:U72" si="3">S9/738440632048</f>
        <v>6.186027299623283E-3</v>
      </c>
      <c r="V9" s="18"/>
      <c r="W9" s="53"/>
      <c r="X9" s="34"/>
    </row>
    <row r="10" spans="1:24" x14ac:dyDescent="0.45">
      <c r="A10" s="1" t="s">
        <v>58</v>
      </c>
      <c r="C10" s="30">
        <v>433046860</v>
      </c>
      <c r="D10" s="30"/>
      <c r="E10" s="30">
        <v>0</v>
      </c>
      <c r="F10" s="30"/>
      <c r="G10" s="30">
        <v>-3202469843</v>
      </c>
      <c r="H10" s="18"/>
      <c r="I10" s="30">
        <f t="shared" si="0"/>
        <v>-2769422983</v>
      </c>
      <c r="J10" s="18"/>
      <c r="K10" s="39">
        <f t="shared" si="1"/>
        <v>2.5653066353194472E-2</v>
      </c>
      <c r="L10" s="18"/>
      <c r="M10" s="30">
        <v>433046860</v>
      </c>
      <c r="N10" s="18"/>
      <c r="O10" s="30">
        <v>0</v>
      </c>
      <c r="P10" s="30"/>
      <c r="Q10" s="30">
        <v>-3202469843</v>
      </c>
      <c r="R10" s="30"/>
      <c r="S10" s="30">
        <f t="shared" si="2"/>
        <v>-2769422983</v>
      </c>
      <c r="T10" s="18"/>
      <c r="U10" s="39">
        <f t="shared" si="3"/>
        <v>-3.7503664652353292E-3</v>
      </c>
      <c r="V10" s="18"/>
      <c r="W10" s="53"/>
      <c r="X10" s="34"/>
    </row>
    <row r="11" spans="1:24" x14ac:dyDescent="0.45">
      <c r="A11" s="1" t="s">
        <v>61</v>
      </c>
      <c r="C11" s="30">
        <v>0</v>
      </c>
      <c r="D11" s="30"/>
      <c r="E11" s="30">
        <v>0</v>
      </c>
      <c r="F11" s="30"/>
      <c r="G11" s="30">
        <v>0</v>
      </c>
      <c r="H11" s="18"/>
      <c r="I11" s="30">
        <f t="shared" si="0"/>
        <v>0</v>
      </c>
      <c r="J11" s="18"/>
      <c r="K11" s="39">
        <f t="shared" si="1"/>
        <v>0</v>
      </c>
      <c r="L11" s="18"/>
      <c r="M11" s="30">
        <v>0</v>
      </c>
      <c r="N11" s="18"/>
      <c r="O11" s="30">
        <v>0</v>
      </c>
      <c r="P11" s="30"/>
      <c r="Q11" s="30">
        <v>0</v>
      </c>
      <c r="R11" s="30"/>
      <c r="S11" s="30">
        <f t="shared" si="2"/>
        <v>0</v>
      </c>
      <c r="T11" s="18"/>
      <c r="U11" s="39">
        <f t="shared" si="3"/>
        <v>0</v>
      </c>
      <c r="V11" s="18"/>
      <c r="W11" s="53"/>
      <c r="X11" s="34"/>
    </row>
    <row r="12" spans="1:24" x14ac:dyDescent="0.45">
      <c r="A12" s="1" t="s">
        <v>46</v>
      </c>
      <c r="C12" s="30">
        <v>0</v>
      </c>
      <c r="D12" s="30"/>
      <c r="E12" s="30">
        <v>-11757605529</v>
      </c>
      <c r="F12" s="30"/>
      <c r="G12" s="30">
        <v>-478267587</v>
      </c>
      <c r="H12" s="18"/>
      <c r="I12" s="30">
        <f t="shared" si="0"/>
        <v>-12235873116</v>
      </c>
      <c r="J12" s="18"/>
      <c r="K12" s="39">
        <f t="shared" si="1"/>
        <v>0.11334045642749561</v>
      </c>
      <c r="L12" s="18"/>
      <c r="M12" s="30">
        <v>16014688500</v>
      </c>
      <c r="N12" s="18"/>
      <c r="O12" s="30">
        <v>-6806441283</v>
      </c>
      <c r="P12" s="30"/>
      <c r="Q12" s="30">
        <v>-1901189735</v>
      </c>
      <c r="R12" s="30"/>
      <c r="S12" s="30">
        <f t="shared" si="2"/>
        <v>7307057482</v>
      </c>
      <c r="T12" s="18"/>
      <c r="U12" s="39">
        <f t="shared" si="3"/>
        <v>9.8952538157800439E-3</v>
      </c>
      <c r="V12" s="18"/>
      <c r="W12" s="53"/>
      <c r="X12" s="34"/>
    </row>
    <row r="13" spans="1:24" x14ac:dyDescent="0.45">
      <c r="A13" s="1" t="s">
        <v>24</v>
      </c>
      <c r="C13" s="30">
        <v>0</v>
      </c>
      <c r="D13" s="30"/>
      <c r="E13" s="30">
        <v>0</v>
      </c>
      <c r="F13" s="30"/>
      <c r="G13" s="30">
        <v>86592396</v>
      </c>
      <c r="H13" s="18"/>
      <c r="I13" s="30">
        <f t="shared" si="0"/>
        <v>86592396</v>
      </c>
      <c r="J13" s="18"/>
      <c r="K13" s="39">
        <f t="shared" si="1"/>
        <v>-8.021022768662752E-4</v>
      </c>
      <c r="L13" s="18"/>
      <c r="M13" s="30">
        <v>0</v>
      </c>
      <c r="N13" s="18"/>
      <c r="O13" s="30">
        <v>0</v>
      </c>
      <c r="P13" s="30"/>
      <c r="Q13" s="30">
        <v>15277648887</v>
      </c>
      <c r="R13" s="30"/>
      <c r="S13" s="30">
        <f t="shared" si="2"/>
        <v>15277648887</v>
      </c>
      <c r="T13" s="18"/>
      <c r="U13" s="39">
        <f t="shared" si="3"/>
        <v>2.0689068591240419E-2</v>
      </c>
      <c r="V13" s="18"/>
      <c r="W13" s="53"/>
      <c r="X13" s="34"/>
    </row>
    <row r="14" spans="1:24" x14ac:dyDescent="0.45">
      <c r="A14" s="1" t="s">
        <v>55</v>
      </c>
      <c r="C14" s="30">
        <v>0</v>
      </c>
      <c r="D14" s="30"/>
      <c r="E14" s="30">
        <v>0</v>
      </c>
      <c r="F14" s="30"/>
      <c r="G14" s="30">
        <v>8057999825</v>
      </c>
      <c r="H14" s="18"/>
      <c r="I14" s="30">
        <f t="shared" si="0"/>
        <v>8057999825</v>
      </c>
      <c r="J14" s="18"/>
      <c r="K14" s="39">
        <f t="shared" si="1"/>
        <v>-7.4640965086825259E-2</v>
      </c>
      <c r="L14" s="18"/>
      <c r="M14" s="30">
        <v>0</v>
      </c>
      <c r="N14" s="18"/>
      <c r="O14" s="30">
        <v>0</v>
      </c>
      <c r="P14" s="30"/>
      <c r="Q14" s="30">
        <v>8057999825</v>
      </c>
      <c r="R14" s="30"/>
      <c r="S14" s="30">
        <f t="shared" si="2"/>
        <v>8057999825</v>
      </c>
      <c r="T14" s="18"/>
      <c r="U14" s="39">
        <f t="shared" si="3"/>
        <v>1.0912183695325442E-2</v>
      </c>
      <c r="V14" s="18"/>
      <c r="W14" s="53"/>
      <c r="X14" s="34"/>
    </row>
    <row r="15" spans="1:24" x14ac:dyDescent="0.45">
      <c r="A15" s="1" t="s">
        <v>50</v>
      </c>
      <c r="C15" s="30">
        <v>0</v>
      </c>
      <c r="D15" s="30"/>
      <c r="E15" s="30">
        <v>-416961802</v>
      </c>
      <c r="F15" s="30"/>
      <c r="G15" s="30">
        <v>2986631123</v>
      </c>
      <c r="H15" s="18"/>
      <c r="I15" s="30">
        <f t="shared" si="0"/>
        <v>2569669321</v>
      </c>
      <c r="J15" s="18"/>
      <c r="K15" s="39">
        <f t="shared" si="1"/>
        <v>-2.3802755303912775E-2</v>
      </c>
      <c r="L15" s="18"/>
      <c r="M15" s="30">
        <v>0</v>
      </c>
      <c r="N15" s="18"/>
      <c r="O15" s="30">
        <v>9075879414</v>
      </c>
      <c r="P15" s="30"/>
      <c r="Q15" s="30">
        <v>2986631123</v>
      </c>
      <c r="R15" s="30"/>
      <c r="S15" s="30">
        <f t="shared" si="2"/>
        <v>12062510537</v>
      </c>
      <c r="T15" s="18"/>
      <c r="U15" s="39">
        <f t="shared" si="3"/>
        <v>1.6335112145096472E-2</v>
      </c>
      <c r="V15" s="18"/>
      <c r="W15" s="53"/>
      <c r="X15" s="34"/>
    </row>
    <row r="16" spans="1:24" x14ac:dyDescent="0.45">
      <c r="A16" s="1" t="s">
        <v>40</v>
      </c>
      <c r="C16" s="30">
        <v>0</v>
      </c>
      <c r="D16" s="30"/>
      <c r="E16" s="30">
        <v>-4217246935</v>
      </c>
      <c r="F16" s="30"/>
      <c r="G16" s="30">
        <v>1473407713</v>
      </c>
      <c r="H16" s="18"/>
      <c r="I16" s="30">
        <f t="shared" si="0"/>
        <v>-2743839222</v>
      </c>
      <c r="J16" s="18"/>
      <c r="K16" s="39">
        <f t="shared" si="1"/>
        <v>2.5416084887190198E-2</v>
      </c>
      <c r="L16" s="18"/>
      <c r="M16" s="30">
        <v>0</v>
      </c>
      <c r="N16" s="18"/>
      <c r="O16" s="30">
        <v>20581815499</v>
      </c>
      <c r="P16" s="30"/>
      <c r="Q16" s="30">
        <v>4764969762</v>
      </c>
      <c r="R16" s="30"/>
      <c r="S16" s="30">
        <f t="shared" si="2"/>
        <v>25346785261</v>
      </c>
      <c r="T16" s="18"/>
      <c r="U16" s="39">
        <f t="shared" si="3"/>
        <v>3.4324743467464572E-2</v>
      </c>
      <c r="V16" s="18"/>
      <c r="W16" s="53"/>
      <c r="X16" s="34"/>
    </row>
    <row r="17" spans="1:24" x14ac:dyDescent="0.45">
      <c r="A17" s="1" t="s">
        <v>62</v>
      </c>
      <c r="C17" s="30">
        <v>0</v>
      </c>
      <c r="D17" s="30"/>
      <c r="E17" s="30">
        <v>0</v>
      </c>
      <c r="F17" s="30"/>
      <c r="G17" s="30">
        <v>-777041440</v>
      </c>
      <c r="H17" s="18"/>
      <c r="I17" s="30">
        <f t="shared" si="0"/>
        <v>-777041440</v>
      </c>
      <c r="J17" s="18"/>
      <c r="K17" s="39">
        <f t="shared" si="1"/>
        <v>7.1977071548343478E-3</v>
      </c>
      <c r="L17" s="18"/>
      <c r="M17" s="30">
        <v>0</v>
      </c>
      <c r="N17" s="18"/>
      <c r="O17" s="30">
        <v>0</v>
      </c>
      <c r="P17" s="30"/>
      <c r="Q17" s="30">
        <v>-777041440</v>
      </c>
      <c r="R17" s="30"/>
      <c r="S17" s="30">
        <f t="shared" si="2"/>
        <v>-777041440</v>
      </c>
      <c r="T17" s="18"/>
      <c r="U17" s="39">
        <f t="shared" si="3"/>
        <v>-1.052273407335325E-3</v>
      </c>
      <c r="V17" s="18"/>
      <c r="W17" s="53"/>
      <c r="X17" s="34"/>
    </row>
    <row r="18" spans="1:24" x14ac:dyDescent="0.45">
      <c r="A18" s="1" t="s">
        <v>20</v>
      </c>
      <c r="C18" s="30">
        <v>614863781</v>
      </c>
      <c r="D18" s="30"/>
      <c r="E18" s="30">
        <v>0</v>
      </c>
      <c r="F18" s="30"/>
      <c r="G18" s="30">
        <v>-1471027389</v>
      </c>
      <c r="H18" s="18"/>
      <c r="I18" s="30">
        <f t="shared" si="0"/>
        <v>-856163608</v>
      </c>
      <c r="J18" s="18"/>
      <c r="K18" s="39">
        <f t="shared" si="1"/>
        <v>7.930612976072924E-3</v>
      </c>
      <c r="L18" s="18"/>
      <c r="M18" s="30">
        <v>614863781</v>
      </c>
      <c r="N18" s="18"/>
      <c r="O18" s="30">
        <v>0</v>
      </c>
      <c r="P18" s="30"/>
      <c r="Q18" s="30">
        <v>-1471027389</v>
      </c>
      <c r="R18" s="30"/>
      <c r="S18" s="30">
        <f t="shared" si="2"/>
        <v>-856163608</v>
      </c>
      <c r="T18" s="18"/>
      <c r="U18" s="39">
        <f t="shared" si="3"/>
        <v>-1.1594210432672235E-3</v>
      </c>
      <c r="V18" s="18"/>
      <c r="W18" s="53"/>
      <c r="X18" s="34"/>
    </row>
    <row r="19" spans="1:24" x14ac:dyDescent="0.45">
      <c r="A19" s="1" t="s">
        <v>21</v>
      </c>
      <c r="C19" s="30">
        <v>0</v>
      </c>
      <c r="D19" s="30"/>
      <c r="E19" s="30">
        <v>-12584484200</v>
      </c>
      <c r="F19" s="30"/>
      <c r="G19" s="30">
        <v>8411317750</v>
      </c>
      <c r="H19" s="18"/>
      <c r="I19" s="30">
        <f t="shared" si="0"/>
        <v>-4173166450</v>
      </c>
      <c r="J19" s="18"/>
      <c r="K19" s="39">
        <f t="shared" si="1"/>
        <v>3.8655892040300524E-2</v>
      </c>
      <c r="L19" s="18"/>
      <c r="M19" s="30">
        <v>0</v>
      </c>
      <c r="N19" s="18"/>
      <c r="O19" s="30">
        <v>22649891018</v>
      </c>
      <c r="P19" s="30"/>
      <c r="Q19" s="30">
        <v>10414251940</v>
      </c>
      <c r="R19" s="30"/>
      <c r="S19" s="30">
        <f t="shared" si="2"/>
        <v>33064142958</v>
      </c>
      <c r="T19" s="18"/>
      <c r="U19" s="39">
        <f t="shared" si="3"/>
        <v>4.4775627888053116E-2</v>
      </c>
      <c r="V19" s="18"/>
      <c r="W19" s="53"/>
      <c r="X19" s="34"/>
    </row>
    <row r="20" spans="1:24" x14ac:dyDescent="0.45">
      <c r="A20" s="1" t="s">
        <v>42</v>
      </c>
      <c r="C20" s="30">
        <v>0</v>
      </c>
      <c r="D20" s="30"/>
      <c r="E20" s="30">
        <v>-35747995231</v>
      </c>
      <c r="F20" s="30"/>
      <c r="G20" s="30">
        <v>10487887040</v>
      </c>
      <c r="H20" s="18"/>
      <c r="I20" s="30">
        <f t="shared" si="0"/>
        <v>-25260108191</v>
      </c>
      <c r="J20" s="18"/>
      <c r="K20" s="39">
        <f t="shared" si="1"/>
        <v>0.23398348157371171</v>
      </c>
      <c r="L20" s="18"/>
      <c r="M20" s="30">
        <v>0</v>
      </c>
      <c r="N20" s="18"/>
      <c r="O20" s="30">
        <v>59266791110</v>
      </c>
      <c r="P20" s="30"/>
      <c r="Q20" s="30">
        <v>34513920595</v>
      </c>
      <c r="R20" s="30"/>
      <c r="S20" s="30">
        <f t="shared" si="2"/>
        <v>93780711705</v>
      </c>
      <c r="T20" s="18"/>
      <c r="U20" s="39">
        <f t="shared" si="3"/>
        <v>0.12699830918689761</v>
      </c>
      <c r="V20" s="18"/>
      <c r="W20" s="53"/>
      <c r="X20" s="34"/>
    </row>
    <row r="21" spans="1:24" x14ac:dyDescent="0.45">
      <c r="A21" s="1" t="s">
        <v>38</v>
      </c>
      <c r="C21" s="30">
        <v>0</v>
      </c>
      <c r="D21" s="30"/>
      <c r="E21" s="30">
        <v>0</v>
      </c>
      <c r="F21" s="30"/>
      <c r="G21" s="30">
        <v>48108275</v>
      </c>
      <c r="H21" s="18"/>
      <c r="I21" s="30">
        <f t="shared" si="0"/>
        <v>48108275</v>
      </c>
      <c r="J21" s="18"/>
      <c r="K21" s="39">
        <f t="shared" si="1"/>
        <v>-4.4562523611898792E-4</v>
      </c>
      <c r="L21" s="18"/>
      <c r="M21" s="30">
        <v>0</v>
      </c>
      <c r="N21" s="18"/>
      <c r="O21" s="30">
        <v>0</v>
      </c>
      <c r="P21" s="30"/>
      <c r="Q21" s="30">
        <v>5673623807</v>
      </c>
      <c r="R21" s="30"/>
      <c r="S21" s="30">
        <f t="shared" si="2"/>
        <v>5673623807</v>
      </c>
      <c r="T21" s="18"/>
      <c r="U21" s="39">
        <f t="shared" si="3"/>
        <v>7.6832497573497607E-3</v>
      </c>
      <c r="V21" s="18"/>
      <c r="W21" s="53"/>
      <c r="X21" s="34"/>
    </row>
    <row r="22" spans="1:24" x14ac:dyDescent="0.45">
      <c r="A22" s="1" t="s">
        <v>35</v>
      </c>
      <c r="C22" s="30">
        <v>0</v>
      </c>
      <c r="D22" s="30"/>
      <c r="E22" s="30">
        <v>-11405658187</v>
      </c>
      <c r="F22" s="30"/>
      <c r="G22" s="30">
        <v>0</v>
      </c>
      <c r="H22" s="18"/>
      <c r="I22" s="30">
        <f t="shared" si="0"/>
        <v>-11405658187</v>
      </c>
      <c r="J22" s="18"/>
      <c r="K22" s="39">
        <f t="shared" si="1"/>
        <v>0.10565020513985053</v>
      </c>
      <c r="L22" s="18"/>
      <c r="M22" s="30">
        <v>13113000000</v>
      </c>
      <c r="N22" s="18"/>
      <c r="O22" s="30">
        <v>18741247473</v>
      </c>
      <c r="P22" s="30"/>
      <c r="Q22" s="30">
        <v>10718562205</v>
      </c>
      <c r="R22" s="30"/>
      <c r="S22" s="30">
        <f t="shared" si="2"/>
        <v>42572809678</v>
      </c>
      <c r="T22" s="18"/>
      <c r="U22" s="39">
        <f t="shared" si="3"/>
        <v>5.7652311953539266E-2</v>
      </c>
      <c r="V22" s="18"/>
      <c r="W22" s="53"/>
      <c r="X22" s="34"/>
    </row>
    <row r="23" spans="1:24" x14ac:dyDescent="0.45">
      <c r="A23" s="1" t="s">
        <v>127</v>
      </c>
      <c r="C23" s="30">
        <v>0</v>
      </c>
      <c r="D23" s="30"/>
      <c r="E23" s="30">
        <v>0</v>
      </c>
      <c r="F23" s="30"/>
      <c r="G23" s="30">
        <v>0</v>
      </c>
      <c r="H23" s="18"/>
      <c r="I23" s="30">
        <f t="shared" si="0"/>
        <v>0</v>
      </c>
      <c r="J23" s="18"/>
      <c r="K23" s="39">
        <f t="shared" si="1"/>
        <v>0</v>
      </c>
      <c r="L23" s="18"/>
      <c r="M23" s="30">
        <v>0</v>
      </c>
      <c r="N23" s="18"/>
      <c r="O23" s="30">
        <v>0</v>
      </c>
      <c r="P23" s="30"/>
      <c r="Q23" s="30">
        <v>-655857943</v>
      </c>
      <c r="R23" s="30"/>
      <c r="S23" s="30">
        <f t="shared" si="2"/>
        <v>-655857943</v>
      </c>
      <c r="T23" s="18"/>
      <c r="U23" s="39">
        <f t="shared" si="3"/>
        <v>-8.8816610914412421E-4</v>
      </c>
      <c r="V23" s="18"/>
      <c r="W23" s="53"/>
      <c r="X23" s="34"/>
    </row>
    <row r="24" spans="1:24" x14ac:dyDescent="0.45">
      <c r="A24" s="1" t="s">
        <v>128</v>
      </c>
      <c r="C24" s="30">
        <v>0</v>
      </c>
      <c r="D24" s="30"/>
      <c r="E24" s="30">
        <v>0</v>
      </c>
      <c r="F24" s="30"/>
      <c r="G24" s="30">
        <v>0</v>
      </c>
      <c r="H24" s="18"/>
      <c r="I24" s="30">
        <f t="shared" si="0"/>
        <v>0</v>
      </c>
      <c r="J24" s="18"/>
      <c r="K24" s="39">
        <f t="shared" si="1"/>
        <v>0</v>
      </c>
      <c r="L24" s="18"/>
      <c r="M24" s="30">
        <v>0</v>
      </c>
      <c r="N24" s="18"/>
      <c r="O24" s="30">
        <v>0</v>
      </c>
      <c r="P24" s="30"/>
      <c r="Q24" s="30">
        <v>4613371177</v>
      </c>
      <c r="R24" s="30"/>
      <c r="S24" s="30">
        <f t="shared" si="2"/>
        <v>4613371177</v>
      </c>
      <c r="T24" s="18"/>
      <c r="U24" s="39">
        <f t="shared" si="3"/>
        <v>6.2474503389733874E-3</v>
      </c>
      <c r="V24" s="18"/>
      <c r="W24" s="53"/>
      <c r="X24" s="34"/>
    </row>
    <row r="25" spans="1:24" x14ac:dyDescent="0.45">
      <c r="A25" s="1" t="s">
        <v>129</v>
      </c>
      <c r="C25" s="30">
        <v>0</v>
      </c>
      <c r="D25" s="30"/>
      <c r="E25" s="30">
        <v>0</v>
      </c>
      <c r="F25" s="30"/>
      <c r="G25" s="30">
        <v>0</v>
      </c>
      <c r="H25" s="18"/>
      <c r="I25" s="30">
        <f t="shared" si="0"/>
        <v>0</v>
      </c>
      <c r="J25" s="18"/>
      <c r="K25" s="39">
        <f t="shared" si="1"/>
        <v>0</v>
      </c>
      <c r="L25" s="18"/>
      <c r="M25" s="30">
        <v>0</v>
      </c>
      <c r="N25" s="18"/>
      <c r="O25" s="30">
        <v>0</v>
      </c>
      <c r="P25" s="30"/>
      <c r="Q25" s="30">
        <v>358433911</v>
      </c>
      <c r="R25" s="30"/>
      <c r="S25" s="30">
        <f t="shared" si="2"/>
        <v>358433911</v>
      </c>
      <c r="T25" s="18"/>
      <c r="U25" s="39">
        <f t="shared" si="3"/>
        <v>4.8539299632783633E-4</v>
      </c>
      <c r="V25" s="18"/>
      <c r="W25" s="53"/>
      <c r="X25" s="34"/>
    </row>
    <row r="26" spans="1:24" x14ac:dyDescent="0.45">
      <c r="A26" s="1" t="s">
        <v>136</v>
      </c>
      <c r="C26" s="30">
        <v>0</v>
      </c>
      <c r="D26" s="30"/>
      <c r="E26" s="30">
        <v>0</v>
      </c>
      <c r="F26" s="30"/>
      <c r="G26" s="30">
        <v>0</v>
      </c>
      <c r="H26" s="18"/>
      <c r="I26" s="30">
        <f t="shared" si="0"/>
        <v>0</v>
      </c>
      <c r="J26" s="18"/>
      <c r="K26" s="39">
        <f t="shared" si="1"/>
        <v>0</v>
      </c>
      <c r="L26" s="18"/>
      <c r="M26" s="30">
        <v>0</v>
      </c>
      <c r="N26" s="18"/>
      <c r="O26" s="30">
        <v>0</v>
      </c>
      <c r="P26" s="30"/>
      <c r="Q26" s="30">
        <v>6446838008</v>
      </c>
      <c r="R26" s="30"/>
      <c r="S26" s="30">
        <f t="shared" si="2"/>
        <v>6446838008</v>
      </c>
      <c r="T26" s="18"/>
      <c r="U26" s="39">
        <f t="shared" si="3"/>
        <v>8.7303402984749943E-3</v>
      </c>
      <c r="V26" s="18"/>
      <c r="W26" s="53"/>
      <c r="X26" s="34"/>
    </row>
    <row r="27" spans="1:24" x14ac:dyDescent="0.45">
      <c r="A27" s="1" t="s">
        <v>137</v>
      </c>
      <c r="C27" s="30">
        <v>0</v>
      </c>
      <c r="D27" s="30"/>
      <c r="E27" s="30">
        <v>0</v>
      </c>
      <c r="F27" s="30"/>
      <c r="G27" s="30">
        <v>0</v>
      </c>
      <c r="H27" s="18"/>
      <c r="I27" s="30">
        <f t="shared" si="0"/>
        <v>0</v>
      </c>
      <c r="J27" s="18"/>
      <c r="K27" s="39">
        <f t="shared" si="1"/>
        <v>0</v>
      </c>
      <c r="L27" s="18"/>
      <c r="M27" s="30">
        <v>0</v>
      </c>
      <c r="N27" s="18"/>
      <c r="O27" s="30">
        <v>0</v>
      </c>
      <c r="P27" s="30"/>
      <c r="Q27" s="30">
        <v>-225971655</v>
      </c>
      <c r="R27" s="30"/>
      <c r="S27" s="30">
        <f t="shared" si="2"/>
        <v>-225971655</v>
      </c>
      <c r="T27" s="18"/>
      <c r="U27" s="39">
        <f t="shared" si="3"/>
        <v>-3.060119462458174E-4</v>
      </c>
      <c r="V27" s="18"/>
      <c r="W27" s="53"/>
      <c r="X27" s="34"/>
    </row>
    <row r="28" spans="1:24" x14ac:dyDescent="0.45">
      <c r="A28" s="1" t="s">
        <v>138</v>
      </c>
      <c r="C28" s="30">
        <v>0</v>
      </c>
      <c r="D28" s="30"/>
      <c r="E28" s="30">
        <v>0</v>
      </c>
      <c r="F28" s="30"/>
      <c r="G28" s="30">
        <v>0</v>
      </c>
      <c r="H28" s="18"/>
      <c r="I28" s="30">
        <f t="shared" si="0"/>
        <v>0</v>
      </c>
      <c r="J28" s="18"/>
      <c r="K28" s="39">
        <f t="shared" si="1"/>
        <v>0</v>
      </c>
      <c r="L28" s="18"/>
      <c r="M28" s="30">
        <v>0</v>
      </c>
      <c r="N28" s="18"/>
      <c r="O28" s="30">
        <v>0</v>
      </c>
      <c r="P28" s="30"/>
      <c r="Q28" s="30">
        <v>2382691335</v>
      </c>
      <c r="R28" s="30"/>
      <c r="S28" s="30">
        <f t="shared" si="2"/>
        <v>2382691335</v>
      </c>
      <c r="T28" s="18"/>
      <c r="U28" s="39">
        <f t="shared" si="3"/>
        <v>3.2266525318248207E-3</v>
      </c>
      <c r="V28" s="18"/>
      <c r="W28" s="53"/>
      <c r="X28" s="34"/>
    </row>
    <row r="29" spans="1:24" x14ac:dyDescent="0.45">
      <c r="A29" s="1" t="s">
        <v>139</v>
      </c>
      <c r="C29" s="30">
        <v>0</v>
      </c>
      <c r="D29" s="30"/>
      <c r="E29" s="30">
        <v>226039040</v>
      </c>
      <c r="F29" s="30"/>
      <c r="G29" s="30">
        <v>0</v>
      </c>
      <c r="H29" s="18"/>
      <c r="I29" s="30">
        <f t="shared" si="0"/>
        <v>226039040</v>
      </c>
      <c r="J29" s="18"/>
      <c r="K29" s="39">
        <f t="shared" si="1"/>
        <v>-2.0937915685421971E-3</v>
      </c>
      <c r="L29" s="18"/>
      <c r="M29" s="30">
        <v>0</v>
      </c>
      <c r="N29" s="18"/>
      <c r="O29" s="30">
        <v>226039040</v>
      </c>
      <c r="P29" s="30"/>
      <c r="Q29" s="30">
        <v>841369091</v>
      </c>
      <c r="R29" s="30"/>
      <c r="S29" s="30">
        <f t="shared" si="2"/>
        <v>1067408131</v>
      </c>
      <c r="T29" s="18"/>
      <c r="U29" s="39">
        <f t="shared" si="3"/>
        <v>1.445489433645651E-3</v>
      </c>
      <c r="V29" s="18"/>
      <c r="W29" s="53"/>
      <c r="X29" s="34"/>
    </row>
    <row r="30" spans="1:24" x14ac:dyDescent="0.45">
      <c r="A30" s="1" t="s">
        <v>47</v>
      </c>
      <c r="C30" s="30">
        <v>3697111650</v>
      </c>
      <c r="D30" s="30"/>
      <c r="E30" s="30">
        <v>-6100515212</v>
      </c>
      <c r="F30" s="30"/>
      <c r="G30" s="30">
        <v>0</v>
      </c>
      <c r="H30" s="18"/>
      <c r="I30" s="30">
        <f t="shared" si="0"/>
        <v>-2403403562</v>
      </c>
      <c r="J30" s="18"/>
      <c r="K30" s="39">
        <f t="shared" si="1"/>
        <v>2.2262641506174699E-2</v>
      </c>
      <c r="L30" s="18"/>
      <c r="M30" s="30">
        <v>3697111650</v>
      </c>
      <c r="N30" s="18"/>
      <c r="O30" s="30">
        <v>9028572014</v>
      </c>
      <c r="P30" s="30"/>
      <c r="Q30" s="30">
        <v>-3453</v>
      </c>
      <c r="R30" s="30"/>
      <c r="S30" s="30">
        <f t="shared" si="2"/>
        <v>12725680211</v>
      </c>
      <c r="T30" s="18"/>
      <c r="U30" s="39">
        <f t="shared" si="3"/>
        <v>1.7233179836957845E-2</v>
      </c>
      <c r="V30" s="18"/>
      <c r="W30" s="53"/>
      <c r="X30" s="34"/>
    </row>
    <row r="31" spans="1:24" x14ac:dyDescent="0.45">
      <c r="A31" s="1" t="s">
        <v>45</v>
      </c>
      <c r="C31" s="30">
        <v>0</v>
      </c>
      <c r="D31" s="30"/>
      <c r="E31" s="30">
        <v>-5555633197</v>
      </c>
      <c r="F31" s="30"/>
      <c r="G31" s="30">
        <v>0</v>
      </c>
      <c r="H31" s="18"/>
      <c r="I31" s="30">
        <f t="shared" si="0"/>
        <v>-5555633197</v>
      </c>
      <c r="J31" s="18"/>
      <c r="K31" s="39">
        <f t="shared" si="1"/>
        <v>5.1461632228626215E-2</v>
      </c>
      <c r="L31" s="18"/>
      <c r="M31" s="30">
        <v>0</v>
      </c>
      <c r="N31" s="18"/>
      <c r="O31" s="30">
        <v>18414739476</v>
      </c>
      <c r="P31" s="30"/>
      <c r="Q31" s="30">
        <v>5152975982</v>
      </c>
      <c r="R31" s="30"/>
      <c r="S31" s="30">
        <f t="shared" si="2"/>
        <v>23567715458</v>
      </c>
      <c r="T31" s="18"/>
      <c r="U31" s="39">
        <f t="shared" si="3"/>
        <v>3.1915518235551339E-2</v>
      </c>
      <c r="V31" s="18"/>
      <c r="W31" s="53"/>
      <c r="X31" s="34"/>
    </row>
    <row r="32" spans="1:24" x14ac:dyDescent="0.45">
      <c r="A32" s="1" t="s">
        <v>140</v>
      </c>
      <c r="C32" s="30">
        <v>0</v>
      </c>
      <c r="D32" s="30"/>
      <c r="E32" s="30">
        <v>0</v>
      </c>
      <c r="F32" s="30"/>
      <c r="G32" s="30">
        <v>0</v>
      </c>
      <c r="H32" s="18"/>
      <c r="I32" s="30">
        <f t="shared" si="0"/>
        <v>0</v>
      </c>
      <c r="J32" s="18"/>
      <c r="K32" s="39">
        <f t="shared" si="1"/>
        <v>0</v>
      </c>
      <c r="L32" s="18"/>
      <c r="M32" s="30">
        <v>0</v>
      </c>
      <c r="N32" s="18"/>
      <c r="O32" s="30">
        <v>0</v>
      </c>
      <c r="P32" s="30"/>
      <c r="Q32" s="30">
        <v>12679</v>
      </c>
      <c r="R32" s="30"/>
      <c r="S32" s="30">
        <f t="shared" si="2"/>
        <v>12679</v>
      </c>
      <c r="T32" s="18"/>
      <c r="U32" s="39">
        <f t="shared" si="3"/>
        <v>1.716996526157548E-8</v>
      </c>
      <c r="V32" s="18"/>
      <c r="W32" s="53"/>
      <c r="X32" s="34"/>
    </row>
    <row r="33" spans="1:24" x14ac:dyDescent="0.45">
      <c r="A33" s="1" t="s">
        <v>141</v>
      </c>
      <c r="C33" s="30">
        <v>0</v>
      </c>
      <c r="D33" s="30"/>
      <c r="E33" s="30">
        <v>0</v>
      </c>
      <c r="F33" s="30"/>
      <c r="G33" s="30">
        <v>0</v>
      </c>
      <c r="H33" s="18"/>
      <c r="I33" s="30">
        <f t="shared" si="0"/>
        <v>0</v>
      </c>
      <c r="J33" s="18"/>
      <c r="K33" s="39">
        <f t="shared" si="1"/>
        <v>0</v>
      </c>
      <c r="L33" s="18"/>
      <c r="M33" s="30">
        <v>0</v>
      </c>
      <c r="N33" s="18"/>
      <c r="O33" s="30">
        <v>0</v>
      </c>
      <c r="P33" s="30"/>
      <c r="Q33" s="30">
        <v>1499788871</v>
      </c>
      <c r="R33" s="30"/>
      <c r="S33" s="30">
        <f t="shared" si="2"/>
        <v>1499788871</v>
      </c>
      <c r="T33" s="18"/>
      <c r="U33" s="39">
        <f t="shared" si="3"/>
        <v>2.0310215959277156E-3</v>
      </c>
      <c r="V33" s="18"/>
      <c r="W33" s="53"/>
      <c r="X33" s="34"/>
    </row>
    <row r="34" spans="1:24" x14ac:dyDescent="0.45">
      <c r="A34" s="1" t="s">
        <v>142</v>
      </c>
      <c r="C34" s="30">
        <v>0</v>
      </c>
      <c r="D34" s="30"/>
      <c r="E34" s="30">
        <v>0</v>
      </c>
      <c r="F34" s="30"/>
      <c r="G34" s="30">
        <v>0</v>
      </c>
      <c r="H34" s="18"/>
      <c r="I34" s="30">
        <f t="shared" si="0"/>
        <v>0</v>
      </c>
      <c r="J34" s="18"/>
      <c r="K34" s="39">
        <f t="shared" si="1"/>
        <v>0</v>
      </c>
      <c r="L34" s="18"/>
      <c r="M34" s="30">
        <v>0</v>
      </c>
      <c r="N34" s="18"/>
      <c r="O34" s="30">
        <v>0</v>
      </c>
      <c r="P34" s="30"/>
      <c r="Q34" s="30">
        <v>7562819669</v>
      </c>
      <c r="R34" s="30"/>
      <c r="S34" s="30">
        <f t="shared" si="2"/>
        <v>7562819669</v>
      </c>
      <c r="T34" s="18"/>
      <c r="U34" s="39">
        <f t="shared" si="3"/>
        <v>1.0241608249569347E-2</v>
      </c>
      <c r="V34" s="18"/>
      <c r="W34" s="53"/>
      <c r="X34" s="34"/>
    </row>
    <row r="35" spans="1:24" x14ac:dyDescent="0.45">
      <c r="A35" s="1" t="s">
        <v>54</v>
      </c>
      <c r="C35" s="30">
        <v>0</v>
      </c>
      <c r="D35" s="30"/>
      <c r="E35" s="30">
        <v>1276488075</v>
      </c>
      <c r="F35" s="30"/>
      <c r="G35" s="30">
        <v>0</v>
      </c>
      <c r="H35" s="18"/>
      <c r="I35" s="30">
        <f t="shared" si="0"/>
        <v>1276488075</v>
      </c>
      <c r="J35" s="18"/>
      <c r="K35" s="39">
        <f t="shared" si="1"/>
        <v>-1.1824063528050993E-2</v>
      </c>
      <c r="L35" s="18"/>
      <c r="M35" s="30">
        <v>1734668639</v>
      </c>
      <c r="N35" s="18"/>
      <c r="O35" s="30">
        <v>11892632046</v>
      </c>
      <c r="P35" s="30"/>
      <c r="Q35" s="30">
        <v>4136765603</v>
      </c>
      <c r="R35" s="30"/>
      <c r="S35" s="30">
        <f t="shared" si="2"/>
        <v>17764066288</v>
      </c>
      <c r="T35" s="18"/>
      <c r="U35" s="39">
        <f t="shared" si="3"/>
        <v>2.405618748081742E-2</v>
      </c>
      <c r="V35" s="18"/>
      <c r="W35" s="53"/>
      <c r="X35" s="34"/>
    </row>
    <row r="36" spans="1:24" x14ac:dyDescent="0.45">
      <c r="A36" s="1" t="s">
        <v>143</v>
      </c>
      <c r="C36" s="30">
        <v>0</v>
      </c>
      <c r="D36" s="30"/>
      <c r="E36" s="30">
        <v>0</v>
      </c>
      <c r="F36" s="30"/>
      <c r="G36" s="30">
        <v>0</v>
      </c>
      <c r="H36" s="18"/>
      <c r="I36" s="30">
        <f t="shared" si="0"/>
        <v>0</v>
      </c>
      <c r="J36" s="18"/>
      <c r="K36" s="39">
        <f t="shared" si="1"/>
        <v>0</v>
      </c>
      <c r="L36" s="18"/>
      <c r="M36" s="30">
        <v>0</v>
      </c>
      <c r="N36" s="18"/>
      <c r="O36" s="30">
        <v>0</v>
      </c>
      <c r="P36" s="30"/>
      <c r="Q36" s="30">
        <v>783521</v>
      </c>
      <c r="R36" s="30"/>
      <c r="S36" s="30">
        <f t="shared" si="2"/>
        <v>783521</v>
      </c>
      <c r="T36" s="18"/>
      <c r="U36" s="39">
        <f t="shared" si="3"/>
        <v>1.0610480599191483E-6</v>
      </c>
      <c r="V36" s="18"/>
      <c r="W36" s="53"/>
      <c r="X36" s="34"/>
    </row>
    <row r="37" spans="1:24" x14ac:dyDescent="0.45">
      <c r="A37" s="1" t="s">
        <v>144</v>
      </c>
      <c r="C37" s="30">
        <v>0</v>
      </c>
      <c r="D37" s="30"/>
      <c r="E37" s="30">
        <v>0</v>
      </c>
      <c r="F37" s="30"/>
      <c r="G37" s="30">
        <v>0</v>
      </c>
      <c r="H37" s="18"/>
      <c r="I37" s="30">
        <f t="shared" si="0"/>
        <v>0</v>
      </c>
      <c r="J37" s="18"/>
      <c r="K37" s="39">
        <f t="shared" si="1"/>
        <v>0</v>
      </c>
      <c r="L37" s="18"/>
      <c r="M37" s="30">
        <v>0</v>
      </c>
      <c r="N37" s="18"/>
      <c r="O37" s="30">
        <v>0</v>
      </c>
      <c r="P37" s="30"/>
      <c r="Q37" s="30">
        <v>0</v>
      </c>
      <c r="R37" s="30"/>
      <c r="S37" s="30">
        <f t="shared" si="2"/>
        <v>0</v>
      </c>
      <c r="T37" s="18"/>
      <c r="U37" s="39">
        <f t="shared" si="3"/>
        <v>0</v>
      </c>
      <c r="V37" s="18"/>
      <c r="W37" s="53"/>
      <c r="X37" s="34"/>
    </row>
    <row r="38" spans="1:24" x14ac:dyDescent="0.45">
      <c r="A38" s="1" t="s">
        <v>145</v>
      </c>
      <c r="C38" s="30">
        <v>0</v>
      </c>
      <c r="D38" s="30"/>
      <c r="E38" s="30">
        <v>0</v>
      </c>
      <c r="F38" s="30"/>
      <c r="G38" s="30">
        <v>0</v>
      </c>
      <c r="H38" s="18"/>
      <c r="I38" s="30">
        <f t="shared" si="0"/>
        <v>0</v>
      </c>
      <c r="J38" s="18"/>
      <c r="K38" s="39">
        <f t="shared" si="1"/>
        <v>0</v>
      </c>
      <c r="L38" s="18"/>
      <c r="M38" s="30">
        <v>0</v>
      </c>
      <c r="N38" s="18"/>
      <c r="O38" s="30">
        <v>0</v>
      </c>
      <c r="P38" s="30"/>
      <c r="Q38" s="30">
        <v>23345142</v>
      </c>
      <c r="R38" s="30"/>
      <c r="S38" s="30">
        <f t="shared" si="2"/>
        <v>23345142</v>
      </c>
      <c r="T38" s="18"/>
      <c r="U38" s="39">
        <f t="shared" si="3"/>
        <v>3.1614108144691748E-5</v>
      </c>
      <c r="V38" s="18"/>
      <c r="W38" s="53"/>
      <c r="X38" s="34"/>
    </row>
    <row r="39" spans="1:24" x14ac:dyDescent="0.45">
      <c r="A39" s="1" t="s">
        <v>146</v>
      </c>
      <c r="C39" s="30">
        <v>0</v>
      </c>
      <c r="D39" s="30"/>
      <c r="E39" s="30">
        <v>0</v>
      </c>
      <c r="F39" s="30"/>
      <c r="G39" s="30">
        <v>0</v>
      </c>
      <c r="H39" s="18"/>
      <c r="I39" s="30">
        <f t="shared" si="0"/>
        <v>0</v>
      </c>
      <c r="J39" s="18"/>
      <c r="K39" s="39">
        <f t="shared" si="1"/>
        <v>0</v>
      </c>
      <c r="L39" s="18"/>
      <c r="M39" s="30">
        <v>0</v>
      </c>
      <c r="N39" s="18"/>
      <c r="O39" s="30">
        <v>0</v>
      </c>
      <c r="P39" s="30"/>
      <c r="Q39" s="30">
        <v>196978</v>
      </c>
      <c r="R39" s="30"/>
      <c r="S39" s="30">
        <f t="shared" si="2"/>
        <v>196978</v>
      </c>
      <c r="T39" s="18"/>
      <c r="U39" s="39">
        <f t="shared" si="3"/>
        <v>2.6674859352430117E-7</v>
      </c>
      <c r="V39" s="18"/>
      <c r="W39" s="53"/>
      <c r="X39" s="34"/>
    </row>
    <row r="40" spans="1:24" x14ac:dyDescent="0.45">
      <c r="A40" s="1" t="s">
        <v>48</v>
      </c>
      <c r="C40" s="30">
        <v>0</v>
      </c>
      <c r="D40" s="30"/>
      <c r="E40" s="30">
        <v>0</v>
      </c>
      <c r="F40" s="30"/>
      <c r="G40" s="30">
        <v>0</v>
      </c>
      <c r="H40" s="18"/>
      <c r="I40" s="30">
        <f t="shared" si="0"/>
        <v>0</v>
      </c>
      <c r="J40" s="18"/>
      <c r="K40" s="39">
        <f t="shared" si="1"/>
        <v>0</v>
      </c>
      <c r="L40" s="18"/>
      <c r="M40" s="30">
        <v>0</v>
      </c>
      <c r="N40" s="18"/>
      <c r="O40" s="30">
        <v>0</v>
      </c>
      <c r="P40" s="30"/>
      <c r="Q40" s="30">
        <v>46812251515</v>
      </c>
      <c r="R40" s="30"/>
      <c r="S40" s="30">
        <f t="shared" si="2"/>
        <v>46812251515</v>
      </c>
      <c r="T40" s="18"/>
      <c r="U40" s="39">
        <f t="shared" si="3"/>
        <v>6.3393385308674513E-2</v>
      </c>
      <c r="V40" s="18"/>
      <c r="W40" s="53"/>
      <c r="X40" s="34"/>
    </row>
    <row r="41" spans="1:24" x14ac:dyDescent="0.45">
      <c r="A41" s="1" t="s">
        <v>133</v>
      </c>
      <c r="C41" s="30">
        <v>0</v>
      </c>
      <c r="D41" s="30"/>
      <c r="E41" s="30">
        <v>0</v>
      </c>
      <c r="F41" s="30"/>
      <c r="G41" s="30">
        <v>0</v>
      </c>
      <c r="H41" s="18"/>
      <c r="I41" s="30">
        <f t="shared" si="0"/>
        <v>0</v>
      </c>
      <c r="J41" s="18"/>
      <c r="K41" s="39">
        <f t="shared" si="1"/>
        <v>0</v>
      </c>
      <c r="L41" s="18"/>
      <c r="M41" s="30">
        <v>0</v>
      </c>
      <c r="N41" s="18"/>
      <c r="O41" s="30">
        <v>0</v>
      </c>
      <c r="P41" s="30"/>
      <c r="Q41" s="30">
        <v>351786803</v>
      </c>
      <c r="R41" s="30"/>
      <c r="S41" s="30">
        <f t="shared" si="2"/>
        <v>351786803</v>
      </c>
      <c r="T41" s="18"/>
      <c r="U41" s="39">
        <f t="shared" si="3"/>
        <v>4.7639144940379337E-4</v>
      </c>
      <c r="V41" s="18"/>
      <c r="W41" s="53"/>
      <c r="X41" s="34"/>
    </row>
    <row r="42" spans="1:24" x14ac:dyDescent="0.45">
      <c r="A42" s="1" t="s">
        <v>17</v>
      </c>
      <c r="C42" s="30">
        <v>0</v>
      </c>
      <c r="D42" s="30"/>
      <c r="E42" s="30">
        <v>3695074982</v>
      </c>
      <c r="F42" s="30"/>
      <c r="G42" s="30">
        <v>0</v>
      </c>
      <c r="H42" s="18"/>
      <c r="I42" s="30">
        <f t="shared" si="0"/>
        <v>3695074982</v>
      </c>
      <c r="J42" s="18"/>
      <c r="K42" s="39">
        <f t="shared" si="1"/>
        <v>-3.4227347817628359E-2</v>
      </c>
      <c r="L42" s="18"/>
      <c r="M42" s="30">
        <v>0</v>
      </c>
      <c r="N42" s="18"/>
      <c r="O42" s="30">
        <v>15960127666</v>
      </c>
      <c r="P42" s="30"/>
      <c r="Q42" s="30">
        <v>504167507</v>
      </c>
      <c r="R42" s="30"/>
      <c r="S42" s="30">
        <f t="shared" si="2"/>
        <v>16464295173</v>
      </c>
      <c r="T42" s="18"/>
      <c r="U42" s="39">
        <f t="shared" si="3"/>
        <v>2.2296030931203945E-2</v>
      </c>
      <c r="V42" s="18"/>
      <c r="W42" s="53"/>
      <c r="X42" s="34"/>
    </row>
    <row r="43" spans="1:24" x14ac:dyDescent="0.45">
      <c r="A43" s="1" t="s">
        <v>134</v>
      </c>
      <c r="C43" s="30">
        <v>0</v>
      </c>
      <c r="D43" s="30"/>
      <c r="E43" s="30">
        <v>0</v>
      </c>
      <c r="F43" s="30"/>
      <c r="G43" s="30">
        <v>0</v>
      </c>
      <c r="H43" s="18"/>
      <c r="I43" s="30">
        <f t="shared" si="0"/>
        <v>0</v>
      </c>
      <c r="J43" s="18"/>
      <c r="K43" s="39">
        <f t="shared" si="1"/>
        <v>0</v>
      </c>
      <c r="L43" s="18"/>
      <c r="M43" s="30">
        <v>0</v>
      </c>
      <c r="N43" s="18"/>
      <c r="O43" s="30">
        <v>0</v>
      </c>
      <c r="P43" s="30"/>
      <c r="Q43" s="30">
        <v>284830027</v>
      </c>
      <c r="R43" s="30"/>
      <c r="S43" s="30">
        <f t="shared" si="2"/>
        <v>284830027</v>
      </c>
      <c r="T43" s="18"/>
      <c r="U43" s="39">
        <f t="shared" si="3"/>
        <v>3.8571824820913365E-4</v>
      </c>
      <c r="V43" s="18"/>
      <c r="W43" s="53"/>
      <c r="X43" s="34"/>
    </row>
    <row r="44" spans="1:24" x14ac:dyDescent="0.45">
      <c r="A44" s="1" t="s">
        <v>135</v>
      </c>
      <c r="C44" s="30">
        <v>0</v>
      </c>
      <c r="D44" s="30"/>
      <c r="E44" s="30">
        <v>0</v>
      </c>
      <c r="F44" s="30"/>
      <c r="G44" s="30">
        <v>0</v>
      </c>
      <c r="H44" s="18"/>
      <c r="I44" s="30">
        <f t="shared" si="0"/>
        <v>0</v>
      </c>
      <c r="J44" s="18"/>
      <c r="K44" s="39">
        <f t="shared" si="1"/>
        <v>0</v>
      </c>
      <c r="L44" s="18"/>
      <c r="M44" s="30">
        <v>0</v>
      </c>
      <c r="N44" s="18"/>
      <c r="O44" s="30">
        <v>0</v>
      </c>
      <c r="P44" s="30"/>
      <c r="Q44" s="30">
        <v>87325180</v>
      </c>
      <c r="R44" s="30"/>
      <c r="S44" s="30">
        <f t="shared" si="2"/>
        <v>87325180</v>
      </c>
      <c r="T44" s="18"/>
      <c r="U44" s="39">
        <f t="shared" si="3"/>
        <v>1.1825619584043109E-4</v>
      </c>
      <c r="V44" s="18"/>
      <c r="W44" s="53"/>
      <c r="X44" s="34"/>
    </row>
    <row r="45" spans="1:24" x14ac:dyDescent="0.45">
      <c r="A45" s="1" t="s">
        <v>149</v>
      </c>
      <c r="C45" s="30">
        <v>0</v>
      </c>
      <c r="D45" s="30"/>
      <c r="E45" s="30">
        <v>0</v>
      </c>
      <c r="F45" s="30"/>
      <c r="G45" s="30">
        <v>0</v>
      </c>
      <c r="H45" s="18"/>
      <c r="I45" s="30">
        <f t="shared" si="0"/>
        <v>0</v>
      </c>
      <c r="J45" s="18"/>
      <c r="K45" s="39">
        <f t="shared" si="1"/>
        <v>0</v>
      </c>
      <c r="L45" s="18"/>
      <c r="M45" s="30">
        <v>0</v>
      </c>
      <c r="N45" s="18"/>
      <c r="O45" s="30">
        <v>0</v>
      </c>
      <c r="P45" s="30"/>
      <c r="Q45" s="30">
        <v>2548742047</v>
      </c>
      <c r="R45" s="30"/>
      <c r="S45" s="30">
        <f t="shared" si="2"/>
        <v>2548742047</v>
      </c>
      <c r="T45" s="18"/>
      <c r="U45" s="39">
        <f t="shared" si="3"/>
        <v>3.4515192371406874E-3</v>
      </c>
      <c r="V45" s="18"/>
      <c r="W45" s="53"/>
      <c r="X45" s="34"/>
    </row>
    <row r="46" spans="1:24" x14ac:dyDescent="0.45">
      <c r="A46" s="1" t="s">
        <v>53</v>
      </c>
      <c r="C46" s="30">
        <v>0</v>
      </c>
      <c r="D46" s="30"/>
      <c r="E46" s="30">
        <v>-4129349494</v>
      </c>
      <c r="F46" s="30"/>
      <c r="G46" s="30">
        <v>0</v>
      </c>
      <c r="H46" s="18"/>
      <c r="I46" s="30">
        <f t="shared" si="0"/>
        <v>-4129349494</v>
      </c>
      <c r="J46" s="18"/>
      <c r="K46" s="39">
        <f t="shared" si="1"/>
        <v>3.8250017139079988E-2</v>
      </c>
      <c r="L46" s="18"/>
      <c r="M46" s="30">
        <v>0</v>
      </c>
      <c r="N46" s="18"/>
      <c r="O46" s="30">
        <v>-3155931635</v>
      </c>
      <c r="P46" s="30"/>
      <c r="Q46" s="30">
        <v>47714410</v>
      </c>
      <c r="R46" s="30"/>
      <c r="S46" s="30">
        <f t="shared" si="2"/>
        <v>-3108217225</v>
      </c>
      <c r="T46" s="18"/>
      <c r="U46" s="39">
        <f t="shared" si="3"/>
        <v>-4.2091633235018956E-3</v>
      </c>
      <c r="V46" s="18"/>
      <c r="W46" s="53"/>
      <c r="X46" s="34"/>
    </row>
    <row r="47" spans="1:24" x14ac:dyDescent="0.45">
      <c r="A47" s="1" t="s">
        <v>150</v>
      </c>
      <c r="C47" s="30">
        <v>0</v>
      </c>
      <c r="D47" s="30"/>
      <c r="E47" s="30">
        <v>0</v>
      </c>
      <c r="F47" s="30"/>
      <c r="G47" s="30">
        <v>0</v>
      </c>
      <c r="H47" s="18"/>
      <c r="I47" s="30">
        <f t="shared" si="0"/>
        <v>0</v>
      </c>
      <c r="J47" s="18"/>
      <c r="K47" s="39">
        <f t="shared" si="1"/>
        <v>0</v>
      </c>
      <c r="L47" s="18"/>
      <c r="M47" s="30">
        <v>0</v>
      </c>
      <c r="N47" s="18"/>
      <c r="O47" s="30">
        <v>0</v>
      </c>
      <c r="P47" s="30"/>
      <c r="Q47" s="30">
        <v>3253615979</v>
      </c>
      <c r="R47" s="30"/>
      <c r="S47" s="30">
        <f t="shared" si="2"/>
        <v>3253615979</v>
      </c>
      <c r="T47" s="18"/>
      <c r="U47" s="39">
        <f t="shared" si="3"/>
        <v>4.4060630439259323E-3</v>
      </c>
      <c r="V47" s="18"/>
      <c r="W47" s="53"/>
      <c r="X47" s="34"/>
    </row>
    <row r="48" spans="1:24" x14ac:dyDescent="0.45">
      <c r="A48" s="1" t="s">
        <v>135</v>
      </c>
      <c r="C48" s="30">
        <v>0</v>
      </c>
      <c r="D48" s="30"/>
      <c r="E48" s="30">
        <v>0</v>
      </c>
      <c r="F48" s="30"/>
      <c r="G48" s="30">
        <v>0</v>
      </c>
      <c r="H48" s="18"/>
      <c r="I48" s="30">
        <f t="shared" si="0"/>
        <v>0</v>
      </c>
      <c r="J48" s="18"/>
      <c r="K48" s="39">
        <f t="shared" si="1"/>
        <v>0</v>
      </c>
      <c r="L48" s="18"/>
      <c r="M48" s="30">
        <v>0</v>
      </c>
      <c r="N48" s="18"/>
      <c r="O48" s="30">
        <v>0</v>
      </c>
      <c r="P48" s="30"/>
      <c r="Q48" s="30">
        <v>321458</v>
      </c>
      <c r="R48" s="30"/>
      <c r="S48" s="30">
        <f t="shared" si="2"/>
        <v>321458</v>
      </c>
      <c r="T48" s="18"/>
      <c r="U48" s="39">
        <f t="shared" si="3"/>
        <v>4.3532003257792652E-7</v>
      </c>
      <c r="V48" s="18"/>
      <c r="W48" s="53"/>
      <c r="X48" s="34"/>
    </row>
    <row r="49" spans="1:24" x14ac:dyDescent="0.45">
      <c r="A49" s="1" t="s">
        <v>151</v>
      </c>
      <c r="C49" s="30">
        <v>0</v>
      </c>
      <c r="D49" s="30"/>
      <c r="E49" s="30">
        <v>0</v>
      </c>
      <c r="F49" s="30"/>
      <c r="G49" s="30">
        <v>0</v>
      </c>
      <c r="H49" s="18"/>
      <c r="I49" s="30">
        <f t="shared" si="0"/>
        <v>0</v>
      </c>
      <c r="J49" s="18"/>
      <c r="K49" s="39">
        <f t="shared" si="1"/>
        <v>0</v>
      </c>
      <c r="L49" s="18"/>
      <c r="M49" s="30">
        <v>0</v>
      </c>
      <c r="N49" s="18"/>
      <c r="O49" s="30">
        <v>0</v>
      </c>
      <c r="P49" s="30"/>
      <c r="Q49" s="30">
        <v>52448341</v>
      </c>
      <c r="R49" s="30"/>
      <c r="S49" s="30">
        <f t="shared" si="2"/>
        <v>52448341</v>
      </c>
      <c r="T49" s="18"/>
      <c r="U49" s="39">
        <f t="shared" si="3"/>
        <v>7.1025805899303175E-5</v>
      </c>
      <c r="V49" s="18"/>
      <c r="W49" s="53"/>
      <c r="X49" s="34"/>
    </row>
    <row r="50" spans="1:24" x14ac:dyDescent="0.45">
      <c r="A50" s="1" t="s">
        <v>130</v>
      </c>
      <c r="C50" s="30">
        <v>0</v>
      </c>
      <c r="D50" s="30"/>
      <c r="E50" s="30">
        <v>346139139</v>
      </c>
      <c r="F50" s="30"/>
      <c r="G50" s="30">
        <v>0</v>
      </c>
      <c r="H50" s="18"/>
      <c r="I50" s="30">
        <f t="shared" si="0"/>
        <v>346139139</v>
      </c>
      <c r="J50" s="18"/>
      <c r="K50" s="39">
        <f t="shared" si="1"/>
        <v>-3.2062745036461645E-3</v>
      </c>
      <c r="L50" s="18"/>
      <c r="M50" s="30">
        <v>0</v>
      </c>
      <c r="N50" s="18"/>
      <c r="O50" s="30">
        <v>346139139</v>
      </c>
      <c r="P50" s="30"/>
      <c r="Q50" s="30">
        <v>673372332</v>
      </c>
      <c r="R50" s="30"/>
      <c r="S50" s="30">
        <f t="shared" si="2"/>
        <v>1019511471</v>
      </c>
      <c r="T50" s="18"/>
      <c r="U50" s="39">
        <f t="shared" si="3"/>
        <v>1.3806275369388529E-3</v>
      </c>
      <c r="V50" s="18"/>
      <c r="W50" s="53"/>
      <c r="X50" s="34"/>
    </row>
    <row r="51" spans="1:24" x14ac:dyDescent="0.45">
      <c r="A51" s="1" t="s">
        <v>131</v>
      </c>
      <c r="C51" s="30">
        <v>0</v>
      </c>
      <c r="D51" s="30"/>
      <c r="E51" s="30">
        <v>0</v>
      </c>
      <c r="F51" s="30"/>
      <c r="G51" s="30">
        <v>0</v>
      </c>
      <c r="H51" s="18"/>
      <c r="I51" s="30">
        <f t="shared" si="0"/>
        <v>0</v>
      </c>
      <c r="J51" s="18"/>
      <c r="K51" s="39">
        <f t="shared" si="1"/>
        <v>0</v>
      </c>
      <c r="L51" s="18"/>
      <c r="M51" s="30">
        <v>0</v>
      </c>
      <c r="N51" s="18"/>
      <c r="O51" s="30">
        <v>0</v>
      </c>
      <c r="P51" s="30"/>
      <c r="Q51" s="30">
        <v>-5623236467</v>
      </c>
      <c r="R51" s="30"/>
      <c r="S51" s="30">
        <f t="shared" si="2"/>
        <v>-5623236467</v>
      </c>
      <c r="T51" s="18"/>
      <c r="U51" s="39">
        <f t="shared" si="3"/>
        <v>-7.6150149693204848E-3</v>
      </c>
      <c r="V51" s="18"/>
      <c r="W51" s="53"/>
      <c r="X51" s="34"/>
    </row>
    <row r="52" spans="1:24" x14ac:dyDescent="0.45">
      <c r="A52" s="1" t="s">
        <v>132</v>
      </c>
      <c r="C52" s="30">
        <v>0</v>
      </c>
      <c r="D52" s="30"/>
      <c r="E52" s="30">
        <v>0</v>
      </c>
      <c r="F52" s="30"/>
      <c r="G52" s="30">
        <v>0</v>
      </c>
      <c r="H52" s="18"/>
      <c r="I52" s="30">
        <f t="shared" si="0"/>
        <v>0</v>
      </c>
      <c r="J52" s="18"/>
      <c r="K52" s="39">
        <f t="shared" si="1"/>
        <v>0</v>
      </c>
      <c r="L52" s="18"/>
      <c r="M52" s="30">
        <v>0</v>
      </c>
      <c r="N52" s="18"/>
      <c r="O52" s="30">
        <v>0</v>
      </c>
      <c r="P52" s="30"/>
      <c r="Q52" s="30">
        <v>4433400617</v>
      </c>
      <c r="R52" s="30"/>
      <c r="S52" s="30">
        <f t="shared" si="2"/>
        <v>4433400617</v>
      </c>
      <c r="T52" s="18"/>
      <c r="U52" s="39">
        <f t="shared" si="3"/>
        <v>6.0037333058235894E-3</v>
      </c>
      <c r="V52" s="18"/>
      <c r="W52" s="53"/>
      <c r="X52" s="34"/>
    </row>
    <row r="53" spans="1:24" x14ac:dyDescent="0.45">
      <c r="A53" s="1" t="s">
        <v>39</v>
      </c>
      <c r="C53" s="30">
        <v>0</v>
      </c>
      <c r="D53" s="30"/>
      <c r="E53" s="30">
        <v>0</v>
      </c>
      <c r="F53" s="30"/>
      <c r="G53" s="30">
        <v>0</v>
      </c>
      <c r="H53" s="18"/>
      <c r="I53" s="30">
        <f t="shared" si="0"/>
        <v>0</v>
      </c>
      <c r="J53" s="18"/>
      <c r="K53" s="39">
        <f t="shared" si="1"/>
        <v>0</v>
      </c>
      <c r="L53" s="18"/>
      <c r="M53" s="30">
        <v>0</v>
      </c>
      <c r="N53" s="18"/>
      <c r="O53" s="30">
        <v>0</v>
      </c>
      <c r="P53" s="30"/>
      <c r="Q53" s="30">
        <v>32326552087</v>
      </c>
      <c r="R53" s="30"/>
      <c r="S53" s="30">
        <f t="shared" si="2"/>
        <v>32326552087</v>
      </c>
      <c r="T53" s="18"/>
      <c r="U53" s="39">
        <f t="shared" si="3"/>
        <v>4.3776778638717588E-2</v>
      </c>
      <c r="V53" s="18"/>
      <c r="W53" s="53"/>
      <c r="X53" s="34"/>
    </row>
    <row r="54" spans="1:24" x14ac:dyDescent="0.45">
      <c r="A54" s="1" t="s">
        <v>43</v>
      </c>
      <c r="C54" s="30">
        <v>1983321901</v>
      </c>
      <c r="D54" s="30"/>
      <c r="E54" s="30">
        <v>-4333637938</v>
      </c>
      <c r="F54" s="30"/>
      <c r="G54" s="30">
        <v>0</v>
      </c>
      <c r="H54" s="18"/>
      <c r="I54" s="30">
        <f t="shared" si="0"/>
        <v>-2350316037</v>
      </c>
      <c r="J54" s="18"/>
      <c r="K54" s="39">
        <f t="shared" si="1"/>
        <v>2.1770893654831085E-2</v>
      </c>
      <c r="L54" s="18"/>
      <c r="M54" s="30">
        <v>1983321901</v>
      </c>
      <c r="N54" s="18"/>
      <c r="O54" s="30">
        <v>2293129497</v>
      </c>
      <c r="P54" s="30"/>
      <c r="Q54" s="30">
        <v>1585793423</v>
      </c>
      <c r="R54" s="30"/>
      <c r="S54" s="30">
        <f t="shared" si="2"/>
        <v>5862244821</v>
      </c>
      <c r="T54" s="18"/>
      <c r="U54" s="39">
        <f t="shared" si="3"/>
        <v>7.9386812786040508E-3</v>
      </c>
      <c r="V54" s="18"/>
      <c r="W54" s="53"/>
      <c r="X54" s="34"/>
    </row>
    <row r="55" spans="1:24" x14ac:dyDescent="0.45">
      <c r="A55" s="1" t="s">
        <v>147</v>
      </c>
      <c r="C55" s="30">
        <v>0</v>
      </c>
      <c r="D55" s="30"/>
      <c r="E55" s="30">
        <v>0</v>
      </c>
      <c r="F55" s="30"/>
      <c r="G55" s="30">
        <v>0</v>
      </c>
      <c r="H55" s="18"/>
      <c r="I55" s="30">
        <f t="shared" si="0"/>
        <v>0</v>
      </c>
      <c r="J55" s="18"/>
      <c r="K55" s="39">
        <f t="shared" si="1"/>
        <v>0</v>
      </c>
      <c r="L55" s="18"/>
      <c r="M55" s="30">
        <v>0</v>
      </c>
      <c r="N55" s="18"/>
      <c r="O55" s="30">
        <v>0</v>
      </c>
      <c r="P55" s="30"/>
      <c r="Q55" s="30">
        <v>4632422928</v>
      </c>
      <c r="R55" s="30"/>
      <c r="S55" s="30">
        <f t="shared" si="2"/>
        <v>4632422928</v>
      </c>
      <c r="T55" s="18"/>
      <c r="U55" s="39">
        <f t="shared" si="3"/>
        <v>6.2732503155363802E-3</v>
      </c>
      <c r="V55" s="18"/>
      <c r="W55" s="53"/>
      <c r="X55" s="34"/>
    </row>
    <row r="56" spans="1:24" x14ac:dyDescent="0.45">
      <c r="A56" s="1" t="s">
        <v>22</v>
      </c>
      <c r="C56" s="30">
        <v>0</v>
      </c>
      <c r="D56" s="30"/>
      <c r="E56" s="30">
        <v>0</v>
      </c>
      <c r="F56" s="30"/>
      <c r="G56" s="30">
        <v>0</v>
      </c>
      <c r="H56" s="18"/>
      <c r="I56" s="30">
        <f t="shared" si="0"/>
        <v>0</v>
      </c>
      <c r="J56" s="18"/>
      <c r="K56" s="39">
        <f t="shared" si="1"/>
        <v>0</v>
      </c>
      <c r="L56" s="18"/>
      <c r="M56" s="30">
        <v>0</v>
      </c>
      <c r="N56" s="18"/>
      <c r="O56" s="30">
        <v>0</v>
      </c>
      <c r="P56" s="30"/>
      <c r="Q56" s="30">
        <v>23948450468</v>
      </c>
      <c r="R56" s="30"/>
      <c r="S56" s="30">
        <f t="shared" si="2"/>
        <v>23948450468</v>
      </c>
      <c r="T56" s="18"/>
      <c r="U56" s="39">
        <f t="shared" si="3"/>
        <v>3.243111149176757E-2</v>
      </c>
      <c r="V56" s="18"/>
      <c r="W56" s="53"/>
      <c r="X56" s="34"/>
    </row>
    <row r="57" spans="1:24" x14ac:dyDescent="0.45">
      <c r="A57" s="1" t="s">
        <v>148</v>
      </c>
      <c r="C57" s="30">
        <v>0</v>
      </c>
      <c r="D57" s="30"/>
      <c r="E57" s="30">
        <v>0</v>
      </c>
      <c r="F57" s="30"/>
      <c r="G57" s="30">
        <v>0</v>
      </c>
      <c r="H57" s="18"/>
      <c r="I57" s="30">
        <f t="shared" si="0"/>
        <v>0</v>
      </c>
      <c r="J57" s="18"/>
      <c r="K57" s="39">
        <f t="shared" si="1"/>
        <v>0</v>
      </c>
      <c r="L57" s="18"/>
      <c r="M57" s="30">
        <v>0</v>
      </c>
      <c r="N57" s="18"/>
      <c r="O57" s="30">
        <v>0</v>
      </c>
      <c r="P57" s="30"/>
      <c r="Q57" s="30">
        <v>1468312714</v>
      </c>
      <c r="R57" s="30"/>
      <c r="S57" s="30">
        <f t="shared" si="2"/>
        <v>1468312714</v>
      </c>
      <c r="T57" s="18"/>
      <c r="U57" s="39">
        <f t="shared" si="3"/>
        <v>1.988396426572254E-3</v>
      </c>
      <c r="V57" s="18"/>
      <c r="W57" s="53"/>
      <c r="X57" s="34"/>
    </row>
    <row r="58" spans="1:24" x14ac:dyDescent="0.45">
      <c r="A58" s="1" t="s">
        <v>30</v>
      </c>
      <c r="C58" s="30">
        <v>0</v>
      </c>
      <c r="D58" s="30"/>
      <c r="E58" s="30">
        <v>0</v>
      </c>
      <c r="F58" s="30"/>
      <c r="G58" s="30">
        <v>0</v>
      </c>
      <c r="H58" s="18"/>
      <c r="I58" s="30">
        <f t="shared" si="0"/>
        <v>0</v>
      </c>
      <c r="J58" s="18"/>
      <c r="K58" s="39">
        <f t="shared" si="1"/>
        <v>0</v>
      </c>
      <c r="L58" s="18"/>
      <c r="M58" s="30">
        <v>0</v>
      </c>
      <c r="N58" s="18"/>
      <c r="O58" s="30">
        <v>0</v>
      </c>
      <c r="P58" s="30"/>
      <c r="Q58" s="30">
        <v>8191224468</v>
      </c>
      <c r="R58" s="30"/>
      <c r="S58" s="30">
        <f t="shared" si="2"/>
        <v>8191224468</v>
      </c>
      <c r="T58" s="18"/>
      <c r="U58" s="39">
        <f t="shared" si="3"/>
        <v>1.1092597173698799E-2</v>
      </c>
      <c r="V58" s="18"/>
      <c r="W58" s="53"/>
      <c r="X58" s="34"/>
    </row>
    <row r="59" spans="1:24" x14ac:dyDescent="0.45">
      <c r="A59" s="1" t="s">
        <v>44</v>
      </c>
      <c r="C59" s="30">
        <v>0</v>
      </c>
      <c r="D59" s="30"/>
      <c r="E59" s="30">
        <v>-376687806</v>
      </c>
      <c r="F59" s="30"/>
      <c r="G59" s="30">
        <v>0</v>
      </c>
      <c r="H59" s="18"/>
      <c r="I59" s="30">
        <f t="shared" si="0"/>
        <v>-376687806</v>
      </c>
      <c r="J59" s="18"/>
      <c r="K59" s="39">
        <f t="shared" si="1"/>
        <v>3.4892457169144707E-3</v>
      </c>
      <c r="L59" s="18"/>
      <c r="M59" s="30">
        <v>2971548800</v>
      </c>
      <c r="N59" s="18"/>
      <c r="O59" s="30">
        <v>-376687806</v>
      </c>
      <c r="P59" s="30"/>
      <c r="Q59" s="30">
        <v>19564907299</v>
      </c>
      <c r="R59" s="30"/>
      <c r="S59" s="30">
        <f t="shared" si="2"/>
        <v>22159768293</v>
      </c>
      <c r="T59" s="18"/>
      <c r="U59" s="39">
        <f t="shared" si="3"/>
        <v>3.0008869137579601E-2</v>
      </c>
      <c r="V59" s="18"/>
      <c r="W59" s="53"/>
      <c r="X59" s="34"/>
    </row>
    <row r="60" spans="1:24" x14ac:dyDescent="0.45">
      <c r="A60" s="1" t="s">
        <v>31</v>
      </c>
      <c r="C60" s="30">
        <v>3578451240</v>
      </c>
      <c r="D60" s="30"/>
      <c r="E60" s="30">
        <v>-426371852</v>
      </c>
      <c r="F60" s="30"/>
      <c r="G60" s="30">
        <v>0</v>
      </c>
      <c r="H60" s="18"/>
      <c r="I60" s="30">
        <f t="shared" si="0"/>
        <v>3152079388</v>
      </c>
      <c r="J60" s="18"/>
      <c r="K60" s="39">
        <f t="shared" si="1"/>
        <v>-2.9197598989847275E-2</v>
      </c>
      <c r="L60" s="18"/>
      <c r="M60" s="30">
        <v>3578451240</v>
      </c>
      <c r="N60" s="18"/>
      <c r="O60" s="30">
        <v>9682728460</v>
      </c>
      <c r="P60" s="30"/>
      <c r="Q60" s="30">
        <v>0</v>
      </c>
      <c r="R60" s="30"/>
      <c r="S60" s="30">
        <f t="shared" si="2"/>
        <v>13261179700</v>
      </c>
      <c r="T60" s="18"/>
      <c r="U60" s="39">
        <f t="shared" si="3"/>
        <v>1.7958355925270914E-2</v>
      </c>
      <c r="V60" s="18"/>
      <c r="W60" s="53"/>
      <c r="X60" s="34"/>
    </row>
    <row r="61" spans="1:24" x14ac:dyDescent="0.45">
      <c r="A61" s="1" t="s">
        <v>37</v>
      </c>
      <c r="C61" s="30">
        <v>0</v>
      </c>
      <c r="D61" s="30"/>
      <c r="E61" s="30">
        <v>7546723722</v>
      </c>
      <c r="F61" s="30"/>
      <c r="G61" s="30">
        <v>0</v>
      </c>
      <c r="H61" s="18"/>
      <c r="I61" s="30">
        <f t="shared" si="0"/>
        <v>7546723722</v>
      </c>
      <c r="J61" s="18"/>
      <c r="K61" s="39">
        <f t="shared" si="1"/>
        <v>-6.9905032773281042E-2</v>
      </c>
      <c r="L61" s="18"/>
      <c r="M61" s="30">
        <v>9014048970</v>
      </c>
      <c r="N61" s="18"/>
      <c r="O61" s="30">
        <v>32570643453</v>
      </c>
      <c r="P61" s="30"/>
      <c r="Q61" s="30">
        <v>0</v>
      </c>
      <c r="R61" s="30"/>
      <c r="S61" s="30">
        <f t="shared" si="2"/>
        <v>41584692423</v>
      </c>
      <c r="T61" s="18"/>
      <c r="U61" s="39">
        <f t="shared" si="3"/>
        <v>5.6314198621043539E-2</v>
      </c>
      <c r="V61" s="18"/>
      <c r="W61" s="53"/>
      <c r="X61" s="34"/>
    </row>
    <row r="62" spans="1:24" x14ac:dyDescent="0.45">
      <c r="A62" s="1" t="s">
        <v>36</v>
      </c>
      <c r="C62" s="30">
        <v>0</v>
      </c>
      <c r="D62" s="30"/>
      <c r="E62" s="30">
        <v>-3092140266</v>
      </c>
      <c r="F62" s="30"/>
      <c r="G62" s="30">
        <v>0</v>
      </c>
      <c r="H62" s="18"/>
      <c r="I62" s="30">
        <f t="shared" si="0"/>
        <v>-3092140266</v>
      </c>
      <c r="J62" s="18"/>
      <c r="K62" s="39">
        <f t="shared" si="1"/>
        <v>2.8642385039772889E-2</v>
      </c>
      <c r="L62" s="18"/>
      <c r="M62" s="30">
        <v>7273555028</v>
      </c>
      <c r="N62" s="18"/>
      <c r="O62" s="30">
        <v>21263283033</v>
      </c>
      <c r="P62" s="30"/>
      <c r="Q62" s="30">
        <v>0</v>
      </c>
      <c r="R62" s="30"/>
      <c r="S62" s="30">
        <f t="shared" si="2"/>
        <v>28536838061</v>
      </c>
      <c r="T62" s="18"/>
      <c r="U62" s="39">
        <f t="shared" si="3"/>
        <v>3.8644728936239055E-2</v>
      </c>
      <c r="V62" s="18"/>
      <c r="W62" s="53"/>
      <c r="X62" s="34"/>
    </row>
    <row r="63" spans="1:24" x14ac:dyDescent="0.45">
      <c r="A63" s="1" t="s">
        <v>60</v>
      </c>
      <c r="C63" s="30">
        <v>0</v>
      </c>
      <c r="D63" s="30"/>
      <c r="E63" s="30">
        <v>-1628702465</v>
      </c>
      <c r="F63" s="30"/>
      <c r="G63" s="30">
        <v>0</v>
      </c>
      <c r="H63" s="18"/>
      <c r="I63" s="30">
        <f t="shared" si="0"/>
        <v>-1628702465</v>
      </c>
      <c r="J63" s="18"/>
      <c r="K63" s="39">
        <f t="shared" si="1"/>
        <v>1.508661286510902E-2</v>
      </c>
      <c r="L63" s="18"/>
      <c r="M63" s="30">
        <v>130378960</v>
      </c>
      <c r="N63" s="18"/>
      <c r="O63" s="30">
        <v>-1742482546</v>
      </c>
      <c r="P63" s="30"/>
      <c r="Q63" s="30">
        <v>0</v>
      </c>
      <c r="R63" s="30"/>
      <c r="S63" s="30">
        <f t="shared" si="2"/>
        <v>-1612103586</v>
      </c>
      <c r="T63" s="18"/>
      <c r="U63" s="39">
        <f t="shared" si="3"/>
        <v>-2.183118745144038E-3</v>
      </c>
      <c r="V63" s="18"/>
      <c r="W63" s="53"/>
      <c r="X63" s="34"/>
    </row>
    <row r="64" spans="1:24" x14ac:dyDescent="0.45">
      <c r="A64" s="1" t="s">
        <v>26</v>
      </c>
      <c r="C64" s="30">
        <v>4250638450</v>
      </c>
      <c r="D64" s="30"/>
      <c r="E64" s="30">
        <v>-5977738946</v>
      </c>
      <c r="F64" s="30"/>
      <c r="G64" s="30">
        <v>0</v>
      </c>
      <c r="H64" s="18"/>
      <c r="I64" s="30">
        <f t="shared" si="0"/>
        <v>-1727100496</v>
      </c>
      <c r="J64" s="18"/>
      <c r="K64" s="39">
        <f t="shared" si="1"/>
        <v>1.5998070318073578E-2</v>
      </c>
      <c r="L64" s="18"/>
      <c r="M64" s="30">
        <v>4250638450</v>
      </c>
      <c r="N64" s="18"/>
      <c r="O64" s="30">
        <v>-7340956190</v>
      </c>
      <c r="P64" s="30"/>
      <c r="Q64" s="30">
        <v>0</v>
      </c>
      <c r="R64" s="30"/>
      <c r="S64" s="30">
        <f t="shared" si="2"/>
        <v>-3090317740</v>
      </c>
      <c r="T64" s="18"/>
      <c r="U64" s="39">
        <f t="shared" si="3"/>
        <v>-4.1849237513234827E-3</v>
      </c>
      <c r="V64" s="18"/>
      <c r="W64" s="53"/>
      <c r="X64" s="34"/>
    </row>
    <row r="65" spans="1:24" x14ac:dyDescent="0.45">
      <c r="A65" s="1" t="s">
        <v>25</v>
      </c>
      <c r="C65" s="30">
        <v>4022522887</v>
      </c>
      <c r="D65" s="30"/>
      <c r="E65" s="30">
        <v>-7603785869</v>
      </c>
      <c r="F65" s="30"/>
      <c r="G65" s="30">
        <v>0</v>
      </c>
      <c r="H65" s="18"/>
      <c r="I65" s="30">
        <f t="shared" si="0"/>
        <v>-3581262982</v>
      </c>
      <c r="J65" s="18"/>
      <c r="K65" s="39">
        <f t="shared" si="1"/>
        <v>3.3173111319371583E-2</v>
      </c>
      <c r="L65" s="18"/>
      <c r="M65" s="30">
        <v>4022522887</v>
      </c>
      <c r="N65" s="18"/>
      <c r="O65" s="30">
        <v>1185319792</v>
      </c>
      <c r="P65" s="30"/>
      <c r="Q65" s="30">
        <v>0</v>
      </c>
      <c r="R65" s="30"/>
      <c r="S65" s="30">
        <f t="shared" si="2"/>
        <v>5207842679</v>
      </c>
      <c r="T65" s="18"/>
      <c r="U65" s="39">
        <f t="shared" si="3"/>
        <v>7.0524866224607758E-3</v>
      </c>
      <c r="V65" s="18"/>
      <c r="W65" s="53"/>
      <c r="X65" s="34"/>
    </row>
    <row r="66" spans="1:24" x14ac:dyDescent="0.45">
      <c r="A66" s="1" t="s">
        <v>28</v>
      </c>
      <c r="C66" s="30">
        <v>2587901833</v>
      </c>
      <c r="D66" s="30"/>
      <c r="E66" s="30">
        <v>-3712251890</v>
      </c>
      <c r="F66" s="30"/>
      <c r="G66" s="30">
        <v>0</v>
      </c>
      <c r="H66" s="18"/>
      <c r="I66" s="30">
        <f t="shared" si="0"/>
        <v>-1124350057</v>
      </c>
      <c r="J66" s="18"/>
      <c r="K66" s="39">
        <f t="shared" si="1"/>
        <v>1.0414814491499072E-2</v>
      </c>
      <c r="L66" s="18"/>
      <c r="M66" s="30">
        <v>2587901833</v>
      </c>
      <c r="N66" s="18"/>
      <c r="O66" s="30">
        <v>4443464341</v>
      </c>
      <c r="P66" s="30"/>
      <c r="Q66" s="30">
        <v>0</v>
      </c>
      <c r="R66" s="30"/>
      <c r="S66" s="30">
        <f t="shared" si="2"/>
        <v>7031366174</v>
      </c>
      <c r="T66" s="18"/>
      <c r="U66" s="39">
        <f t="shared" si="3"/>
        <v>9.5219112665822919E-3</v>
      </c>
      <c r="V66" s="18"/>
      <c r="W66" s="53"/>
      <c r="X66" s="34"/>
    </row>
    <row r="67" spans="1:24" x14ac:dyDescent="0.45">
      <c r="A67" s="1" t="s">
        <v>23</v>
      </c>
      <c r="C67" s="30">
        <v>5022118400</v>
      </c>
      <c r="D67" s="30"/>
      <c r="E67" s="30">
        <v>-14362281241</v>
      </c>
      <c r="F67" s="30"/>
      <c r="G67" s="30">
        <v>0</v>
      </c>
      <c r="H67" s="18"/>
      <c r="I67" s="30">
        <f t="shared" si="0"/>
        <v>-9340162841</v>
      </c>
      <c r="J67" s="18"/>
      <c r="K67" s="39">
        <f t="shared" si="1"/>
        <v>8.6517595391030377E-2</v>
      </c>
      <c r="L67" s="18"/>
      <c r="M67" s="30">
        <v>5022118400</v>
      </c>
      <c r="N67" s="18"/>
      <c r="O67" s="30">
        <v>13099065592</v>
      </c>
      <c r="P67" s="30"/>
      <c r="Q67" s="30">
        <v>0</v>
      </c>
      <c r="R67" s="30"/>
      <c r="S67" s="30">
        <f t="shared" si="2"/>
        <v>18121183992</v>
      </c>
      <c r="T67" s="18"/>
      <c r="U67" s="39">
        <f t="shared" si="3"/>
        <v>2.453979806303791E-2</v>
      </c>
      <c r="V67" s="18"/>
      <c r="W67" s="53"/>
      <c r="X67" s="34"/>
    </row>
    <row r="68" spans="1:24" x14ac:dyDescent="0.45">
      <c r="A68" s="1" t="s">
        <v>18</v>
      </c>
      <c r="C68" s="30">
        <v>0</v>
      </c>
      <c r="D68" s="30"/>
      <c r="E68" s="30">
        <v>10794807013</v>
      </c>
      <c r="F68" s="30"/>
      <c r="G68" s="30">
        <v>0</v>
      </c>
      <c r="H68" s="18"/>
      <c r="I68" s="30">
        <f t="shared" si="0"/>
        <v>10794807013</v>
      </c>
      <c r="J68" s="18"/>
      <c r="K68" s="39">
        <f t="shared" si="1"/>
        <v>-9.9991912493786805E-2</v>
      </c>
      <c r="L68" s="18"/>
      <c r="M68" s="30">
        <v>0</v>
      </c>
      <c r="N68" s="18"/>
      <c r="O68" s="30">
        <v>29949637381</v>
      </c>
      <c r="P68" s="30"/>
      <c r="Q68" s="30">
        <v>0</v>
      </c>
      <c r="R68" s="30"/>
      <c r="S68" s="30">
        <f t="shared" si="2"/>
        <v>29949637381</v>
      </c>
      <c r="T68" s="18"/>
      <c r="U68" s="39">
        <f t="shared" si="3"/>
        <v>4.0557948846798045E-2</v>
      </c>
      <c r="V68" s="18"/>
      <c r="W68" s="53"/>
      <c r="X68" s="34"/>
    </row>
    <row r="69" spans="1:24" x14ac:dyDescent="0.45">
      <c r="A69" s="1" t="s">
        <v>171</v>
      </c>
      <c r="C69" s="30">
        <v>0</v>
      </c>
      <c r="D69" s="30"/>
      <c r="E69" s="30">
        <v>-2681474845</v>
      </c>
      <c r="F69" s="30"/>
      <c r="G69" s="30">
        <v>0</v>
      </c>
      <c r="H69" s="18"/>
      <c r="I69" s="30">
        <f t="shared" si="0"/>
        <v>-2681474845</v>
      </c>
      <c r="J69" s="18"/>
      <c r="K69" s="39">
        <f t="shared" si="1"/>
        <v>2.4838405886518516E-2</v>
      </c>
      <c r="L69" s="18"/>
      <c r="M69" s="30">
        <v>0</v>
      </c>
      <c r="N69" s="18"/>
      <c r="O69" s="30">
        <v>-2681474845</v>
      </c>
      <c r="P69" s="30"/>
      <c r="Q69" s="30">
        <v>0</v>
      </c>
      <c r="R69" s="30"/>
      <c r="S69" s="30">
        <f t="shared" si="2"/>
        <v>-2681474845</v>
      </c>
      <c r="T69" s="18"/>
      <c r="U69" s="39">
        <f t="shared" si="3"/>
        <v>-3.6312666565532369E-3</v>
      </c>
      <c r="V69" s="18"/>
      <c r="W69" s="53"/>
      <c r="X69" s="34"/>
    </row>
    <row r="70" spans="1:24" x14ac:dyDescent="0.45">
      <c r="A70" s="1" t="s">
        <v>49</v>
      </c>
      <c r="C70" s="30">
        <v>0</v>
      </c>
      <c r="D70" s="30"/>
      <c r="E70" s="30">
        <v>-10537905599</v>
      </c>
      <c r="F70" s="30"/>
      <c r="G70" s="30">
        <v>0</v>
      </c>
      <c r="H70" s="18"/>
      <c r="I70" s="30">
        <f t="shared" si="0"/>
        <v>-10537905599</v>
      </c>
      <c r="J70" s="18"/>
      <c r="K70" s="39">
        <f t="shared" si="1"/>
        <v>9.761224385521991E-2</v>
      </c>
      <c r="L70" s="18"/>
      <c r="M70" s="30">
        <v>0</v>
      </c>
      <c r="N70" s="18"/>
      <c r="O70" s="30">
        <v>-3021092457</v>
      </c>
      <c r="P70" s="30"/>
      <c r="Q70" s="30">
        <v>0</v>
      </c>
      <c r="R70" s="30"/>
      <c r="S70" s="30">
        <f t="shared" si="2"/>
        <v>-3021092457</v>
      </c>
      <c r="T70" s="18"/>
      <c r="U70" s="39">
        <f t="shared" si="3"/>
        <v>-4.0911785265949768E-3</v>
      </c>
      <c r="V70" s="18"/>
      <c r="W70" s="53"/>
      <c r="X70" s="34"/>
    </row>
    <row r="71" spans="1:24" x14ac:dyDescent="0.45">
      <c r="A71" s="1" t="s">
        <v>57</v>
      </c>
      <c r="C71" s="30">
        <v>0</v>
      </c>
      <c r="D71" s="30"/>
      <c r="E71" s="30">
        <v>-6141143741</v>
      </c>
      <c r="F71" s="30"/>
      <c r="G71" s="30">
        <v>0</v>
      </c>
      <c r="H71" s="18"/>
      <c r="I71" s="30">
        <f t="shared" si="0"/>
        <v>-6141143741</v>
      </c>
      <c r="J71" s="18"/>
      <c r="K71" s="39">
        <f t="shared" si="1"/>
        <v>5.6885195522470296E-2</v>
      </c>
      <c r="L71" s="18"/>
      <c r="M71" s="30">
        <v>0</v>
      </c>
      <c r="N71" s="18"/>
      <c r="O71" s="30">
        <v>-12253288867</v>
      </c>
      <c r="P71" s="30"/>
      <c r="Q71" s="30">
        <v>0</v>
      </c>
      <c r="R71" s="30"/>
      <c r="S71" s="30">
        <f t="shared" si="2"/>
        <v>-12253288867</v>
      </c>
      <c r="T71" s="18"/>
      <c r="U71" s="39">
        <f t="shared" si="3"/>
        <v>-1.6593465114475871E-2</v>
      </c>
      <c r="V71" s="18"/>
      <c r="W71" s="53"/>
      <c r="X71" s="34"/>
    </row>
    <row r="72" spans="1:24" x14ac:dyDescent="0.45">
      <c r="A72" s="1" t="s">
        <v>41</v>
      </c>
      <c r="C72" s="30">
        <v>0</v>
      </c>
      <c r="D72" s="30"/>
      <c r="E72" s="30">
        <v>-1954027693</v>
      </c>
      <c r="F72" s="30"/>
      <c r="G72" s="30">
        <v>0</v>
      </c>
      <c r="H72" s="18"/>
      <c r="I72" s="30">
        <f t="shared" si="0"/>
        <v>-1954027693</v>
      </c>
      <c r="J72" s="18"/>
      <c r="K72" s="39">
        <f t="shared" si="1"/>
        <v>1.8100088853241283E-2</v>
      </c>
      <c r="L72" s="18"/>
      <c r="M72" s="30">
        <v>0</v>
      </c>
      <c r="N72" s="18"/>
      <c r="O72" s="30">
        <v>11165475109</v>
      </c>
      <c r="P72" s="30"/>
      <c r="Q72" s="30">
        <v>0</v>
      </c>
      <c r="R72" s="30"/>
      <c r="S72" s="30">
        <f t="shared" si="2"/>
        <v>11165475109</v>
      </c>
      <c r="T72" s="18"/>
      <c r="U72" s="39">
        <f t="shared" si="3"/>
        <v>1.5120342278611537E-2</v>
      </c>
      <c r="V72" s="18"/>
      <c r="W72" s="53"/>
      <c r="X72" s="34"/>
    </row>
    <row r="73" spans="1:24" x14ac:dyDescent="0.45">
      <c r="A73" s="1" t="s">
        <v>172</v>
      </c>
      <c r="C73" s="30">
        <v>0</v>
      </c>
      <c r="D73" s="30"/>
      <c r="E73" s="30">
        <v>-5558362</v>
      </c>
      <c r="F73" s="30"/>
      <c r="G73" s="30">
        <v>0</v>
      </c>
      <c r="H73" s="18"/>
      <c r="I73" s="30">
        <f t="shared" ref="I73:I91" si="4">C73+E73+G73</f>
        <v>-5558362</v>
      </c>
      <c r="J73" s="18"/>
      <c r="K73" s="39">
        <f t="shared" ref="K73:K91" si="5">I73/-107956801143</f>
        <v>5.1486909033525105E-5</v>
      </c>
      <c r="L73" s="18"/>
      <c r="M73" s="30">
        <v>0</v>
      </c>
      <c r="N73" s="18"/>
      <c r="O73" s="30">
        <v>-5558362</v>
      </c>
      <c r="P73" s="30"/>
      <c r="Q73" s="30">
        <v>0</v>
      </c>
      <c r="R73" s="30"/>
      <c r="S73" s="30">
        <f t="shared" ref="S73:S91" si="6">M73+O73+Q73</f>
        <v>-5558362</v>
      </c>
      <c r="T73" s="18"/>
      <c r="U73" s="39">
        <f t="shared" ref="U73:U91" si="7">S73/738440632048</f>
        <v>-7.5271616413961037E-6</v>
      </c>
      <c r="V73" s="18"/>
      <c r="W73" s="53"/>
      <c r="X73" s="34"/>
    </row>
    <row r="74" spans="1:24" x14ac:dyDescent="0.45">
      <c r="A74" s="1" t="s">
        <v>56</v>
      </c>
      <c r="C74" s="30">
        <v>0</v>
      </c>
      <c r="D74" s="30"/>
      <c r="E74" s="30">
        <v>0</v>
      </c>
      <c r="F74" s="30"/>
      <c r="G74" s="30">
        <v>0</v>
      </c>
      <c r="H74" s="18"/>
      <c r="I74" s="30">
        <f t="shared" si="4"/>
        <v>0</v>
      </c>
      <c r="J74" s="18"/>
      <c r="K74" s="39">
        <f t="shared" si="5"/>
        <v>0</v>
      </c>
      <c r="L74" s="18"/>
      <c r="M74" s="30">
        <v>0</v>
      </c>
      <c r="N74" s="18"/>
      <c r="O74" s="30">
        <v>-330144000</v>
      </c>
      <c r="P74" s="30"/>
      <c r="Q74" s="30">
        <v>0</v>
      </c>
      <c r="R74" s="30"/>
      <c r="S74" s="30">
        <f t="shared" si="6"/>
        <v>-330144000</v>
      </c>
      <c r="T74" s="18"/>
      <c r="U74" s="39">
        <f t="shared" si="7"/>
        <v>-4.4708265725353536E-4</v>
      </c>
      <c r="V74" s="18"/>
      <c r="W74" s="53"/>
      <c r="X74" s="34"/>
    </row>
    <row r="75" spans="1:24" x14ac:dyDescent="0.45">
      <c r="A75" s="1" t="s">
        <v>34</v>
      </c>
      <c r="C75" s="30">
        <v>0</v>
      </c>
      <c r="D75" s="30"/>
      <c r="E75" s="30">
        <v>-640168200</v>
      </c>
      <c r="F75" s="30"/>
      <c r="G75" s="30">
        <v>0</v>
      </c>
      <c r="H75" s="18"/>
      <c r="I75" s="30">
        <f t="shared" si="4"/>
        <v>-640168200</v>
      </c>
      <c r="J75" s="18"/>
      <c r="K75" s="39">
        <f t="shared" si="5"/>
        <v>5.9298552126607635E-3</v>
      </c>
      <c r="L75" s="18"/>
      <c r="M75" s="30">
        <v>0</v>
      </c>
      <c r="N75" s="18"/>
      <c r="O75" s="30">
        <v>6262515000</v>
      </c>
      <c r="P75" s="30"/>
      <c r="Q75" s="30">
        <v>0</v>
      </c>
      <c r="R75" s="30"/>
      <c r="S75" s="30">
        <f t="shared" si="6"/>
        <v>6262515000</v>
      </c>
      <c r="T75" s="18"/>
      <c r="U75" s="39">
        <f t="shared" si="7"/>
        <v>8.4807291584585026E-3</v>
      </c>
      <c r="V75" s="18"/>
      <c r="W75" s="53"/>
      <c r="X75" s="34"/>
    </row>
    <row r="76" spans="1:24" x14ac:dyDescent="0.45">
      <c r="A76" s="1" t="s">
        <v>16</v>
      </c>
      <c r="C76" s="30">
        <v>0</v>
      </c>
      <c r="D76" s="30"/>
      <c r="E76" s="30">
        <v>-310607996</v>
      </c>
      <c r="F76" s="30"/>
      <c r="G76" s="30">
        <v>0</v>
      </c>
      <c r="H76" s="18"/>
      <c r="I76" s="30">
        <f t="shared" si="4"/>
        <v>-310607996</v>
      </c>
      <c r="J76" s="18"/>
      <c r="K76" s="39">
        <f t="shared" si="5"/>
        <v>2.8771507928302491E-3</v>
      </c>
      <c r="L76" s="18"/>
      <c r="M76" s="30">
        <v>0</v>
      </c>
      <c r="N76" s="18"/>
      <c r="O76" s="30">
        <v>-327636581</v>
      </c>
      <c r="P76" s="30"/>
      <c r="Q76" s="30">
        <v>0</v>
      </c>
      <c r="R76" s="30"/>
      <c r="S76" s="30">
        <f t="shared" si="6"/>
        <v>-327636581</v>
      </c>
      <c r="T76" s="18"/>
      <c r="U76" s="39">
        <f t="shared" si="7"/>
        <v>-4.4368709789347426E-4</v>
      </c>
      <c r="V76" s="18"/>
      <c r="W76" s="53"/>
      <c r="X76" s="34"/>
    </row>
    <row r="77" spans="1:24" x14ac:dyDescent="0.45">
      <c r="A77" s="1" t="s">
        <v>63</v>
      </c>
      <c r="C77" s="30">
        <v>0</v>
      </c>
      <c r="D77" s="30"/>
      <c r="E77" s="30">
        <v>-8420815107</v>
      </c>
      <c r="F77" s="30"/>
      <c r="G77" s="30">
        <v>0</v>
      </c>
      <c r="H77" s="18"/>
      <c r="I77" s="30">
        <f t="shared" si="4"/>
        <v>-8420815107</v>
      </c>
      <c r="J77" s="18"/>
      <c r="K77" s="39">
        <f t="shared" si="5"/>
        <v>7.8001710108525316E-2</v>
      </c>
      <c r="L77" s="18"/>
      <c r="M77" s="30">
        <v>0</v>
      </c>
      <c r="N77" s="18"/>
      <c r="O77" s="30">
        <v>-9255653313</v>
      </c>
      <c r="P77" s="30"/>
      <c r="Q77" s="30">
        <v>0</v>
      </c>
      <c r="R77" s="30"/>
      <c r="S77" s="30">
        <f t="shared" si="6"/>
        <v>-9255653313</v>
      </c>
      <c r="T77" s="18"/>
      <c r="U77" s="39">
        <f t="shared" si="7"/>
        <v>-1.2534052043331176E-2</v>
      </c>
      <c r="V77" s="18"/>
      <c r="W77" s="53"/>
      <c r="X77" s="34"/>
    </row>
    <row r="78" spans="1:24" x14ac:dyDescent="0.45">
      <c r="A78" s="1" t="s">
        <v>51</v>
      </c>
      <c r="C78" s="30">
        <v>0</v>
      </c>
      <c r="D78" s="30"/>
      <c r="E78" s="30">
        <v>131060662</v>
      </c>
      <c r="F78" s="30"/>
      <c r="G78" s="30">
        <v>0</v>
      </c>
      <c r="H78" s="18"/>
      <c r="I78" s="30">
        <f t="shared" si="4"/>
        <v>131060662</v>
      </c>
      <c r="J78" s="18"/>
      <c r="K78" s="39">
        <f t="shared" si="5"/>
        <v>-1.2140102393956313E-3</v>
      </c>
      <c r="L78" s="18"/>
      <c r="M78" s="30">
        <v>0</v>
      </c>
      <c r="N78" s="18"/>
      <c r="O78" s="30">
        <v>14329298982</v>
      </c>
      <c r="P78" s="30"/>
      <c r="Q78" s="30">
        <v>0</v>
      </c>
      <c r="R78" s="30"/>
      <c r="S78" s="30">
        <f t="shared" si="6"/>
        <v>14329298982</v>
      </c>
      <c r="T78" s="18"/>
      <c r="U78" s="39">
        <f t="shared" si="7"/>
        <v>1.9404808403160254E-2</v>
      </c>
      <c r="V78" s="18"/>
      <c r="W78" s="53"/>
      <c r="X78" s="34"/>
    </row>
    <row r="79" spans="1:24" x14ac:dyDescent="0.45">
      <c r="A79" s="1" t="s">
        <v>33</v>
      </c>
      <c r="C79" s="30">
        <v>0</v>
      </c>
      <c r="D79" s="30"/>
      <c r="E79" s="30">
        <v>-8798876676</v>
      </c>
      <c r="F79" s="30"/>
      <c r="G79" s="30">
        <v>0</v>
      </c>
      <c r="H79" s="18"/>
      <c r="I79" s="30">
        <f t="shared" si="4"/>
        <v>-8798876676</v>
      </c>
      <c r="J79" s="18"/>
      <c r="K79" s="39">
        <f t="shared" si="5"/>
        <v>8.1503680943129958E-2</v>
      </c>
      <c r="L79" s="18"/>
      <c r="M79" s="30">
        <v>0</v>
      </c>
      <c r="N79" s="18"/>
      <c r="O79" s="30">
        <v>31650473656</v>
      </c>
      <c r="P79" s="30"/>
      <c r="Q79" s="30">
        <v>0</v>
      </c>
      <c r="R79" s="30"/>
      <c r="S79" s="30">
        <f t="shared" si="6"/>
        <v>31650473656</v>
      </c>
      <c r="T79" s="18"/>
      <c r="U79" s="39">
        <f t="shared" si="7"/>
        <v>4.2861229843515251E-2</v>
      </c>
      <c r="V79" s="18"/>
      <c r="W79" s="53"/>
      <c r="X79" s="34"/>
    </row>
    <row r="80" spans="1:24" x14ac:dyDescent="0.45">
      <c r="A80" s="1" t="s">
        <v>178</v>
      </c>
      <c r="C80" s="30">
        <v>0</v>
      </c>
      <c r="D80" s="30"/>
      <c r="E80" s="30">
        <v>-1155738114</v>
      </c>
      <c r="F80" s="30"/>
      <c r="G80" s="30">
        <v>0</v>
      </c>
      <c r="H80" s="18"/>
      <c r="I80" s="30">
        <f t="shared" si="4"/>
        <v>-1155738114</v>
      </c>
      <c r="J80" s="18"/>
      <c r="K80" s="39">
        <f t="shared" si="5"/>
        <v>1.0705560944410577E-2</v>
      </c>
      <c r="L80" s="18"/>
      <c r="M80" s="30">
        <v>0</v>
      </c>
      <c r="N80" s="18"/>
      <c r="O80" s="30">
        <v>-1155738114</v>
      </c>
      <c r="P80" s="30"/>
      <c r="Q80" s="30">
        <v>0</v>
      </c>
      <c r="R80" s="30"/>
      <c r="S80" s="30">
        <f t="shared" si="6"/>
        <v>-1155738114</v>
      </c>
      <c r="T80" s="18"/>
      <c r="U80" s="39">
        <f t="shared" si="7"/>
        <v>-1.5651063387379731E-3</v>
      </c>
      <c r="V80" s="18"/>
      <c r="W80" s="53"/>
      <c r="X80" s="34"/>
    </row>
    <row r="81" spans="1:24" x14ac:dyDescent="0.45">
      <c r="A81" s="1" t="s">
        <v>173</v>
      </c>
      <c r="C81" s="30">
        <v>0</v>
      </c>
      <c r="D81" s="30"/>
      <c r="E81" s="30">
        <v>685059163</v>
      </c>
      <c r="F81" s="30"/>
      <c r="G81" s="30">
        <v>0</v>
      </c>
      <c r="H81" s="18"/>
      <c r="I81" s="30">
        <f t="shared" si="4"/>
        <v>685059163</v>
      </c>
      <c r="J81" s="18"/>
      <c r="K81" s="39">
        <f t="shared" si="5"/>
        <v>-6.3456786024306882E-3</v>
      </c>
      <c r="L81" s="18"/>
      <c r="M81" s="30">
        <v>0</v>
      </c>
      <c r="N81" s="18"/>
      <c r="O81" s="30">
        <v>685059147</v>
      </c>
      <c r="P81" s="30"/>
      <c r="Q81" s="30">
        <v>0</v>
      </c>
      <c r="R81" s="30"/>
      <c r="S81" s="30">
        <f t="shared" si="6"/>
        <v>685059147</v>
      </c>
      <c r="T81" s="18"/>
      <c r="U81" s="39">
        <f t="shared" si="7"/>
        <v>9.2771052576027515E-4</v>
      </c>
      <c r="V81" s="18"/>
      <c r="W81" s="53"/>
      <c r="X81" s="34"/>
    </row>
    <row r="82" spans="1:24" x14ac:dyDescent="0.45">
      <c r="A82" s="1" t="s">
        <v>32</v>
      </c>
      <c r="C82" s="30">
        <v>0</v>
      </c>
      <c r="D82" s="30"/>
      <c r="E82" s="30">
        <v>-8548830000</v>
      </c>
      <c r="F82" s="30"/>
      <c r="G82" s="30">
        <v>0</v>
      </c>
      <c r="H82" s="18"/>
      <c r="I82" s="30">
        <f t="shared" si="4"/>
        <v>-8548830000</v>
      </c>
      <c r="J82" s="18"/>
      <c r="K82" s="39">
        <f t="shared" si="5"/>
        <v>7.918750749826485E-2</v>
      </c>
      <c r="L82" s="18"/>
      <c r="M82" s="30">
        <v>0</v>
      </c>
      <c r="N82" s="18"/>
      <c r="O82" s="30">
        <v>22425768000</v>
      </c>
      <c r="P82" s="30"/>
      <c r="Q82" s="30">
        <v>0</v>
      </c>
      <c r="R82" s="30"/>
      <c r="S82" s="30">
        <f t="shared" si="6"/>
        <v>22425768000</v>
      </c>
      <c r="T82" s="18"/>
      <c r="U82" s="39">
        <f t="shared" si="7"/>
        <v>3.0369087272194256E-2</v>
      </c>
      <c r="V82" s="18"/>
      <c r="W82" s="53"/>
      <c r="X82" s="34"/>
    </row>
    <row r="83" spans="1:24" x14ac:dyDescent="0.45">
      <c r="A83" s="1" t="s">
        <v>59</v>
      </c>
      <c r="C83" s="30">
        <v>0</v>
      </c>
      <c r="D83" s="30"/>
      <c r="E83" s="30">
        <v>1262134574</v>
      </c>
      <c r="F83" s="30"/>
      <c r="G83" s="30">
        <v>0</v>
      </c>
      <c r="H83" s="18"/>
      <c r="I83" s="30">
        <f t="shared" si="4"/>
        <v>1262134574</v>
      </c>
      <c r="J83" s="18"/>
      <c r="K83" s="39">
        <f t="shared" si="5"/>
        <v>-1.1691107560033866E-2</v>
      </c>
      <c r="L83" s="18"/>
      <c r="M83" s="30">
        <v>0</v>
      </c>
      <c r="N83" s="18"/>
      <c r="O83" s="30">
        <v>3222294604</v>
      </c>
      <c r="P83" s="30"/>
      <c r="Q83" s="30">
        <v>0</v>
      </c>
      <c r="R83" s="30"/>
      <c r="S83" s="30">
        <f t="shared" si="6"/>
        <v>3222294604</v>
      </c>
      <c r="T83" s="18"/>
      <c r="U83" s="39">
        <f t="shared" si="7"/>
        <v>4.3636474811295936E-3</v>
      </c>
      <c r="V83" s="18"/>
      <c r="W83" s="53"/>
      <c r="X83" s="34"/>
    </row>
    <row r="84" spans="1:24" x14ac:dyDescent="0.45">
      <c r="A84" s="1" t="s">
        <v>174</v>
      </c>
      <c r="C84" s="30">
        <v>0</v>
      </c>
      <c r="D84" s="30"/>
      <c r="E84" s="30">
        <v>-1265418570</v>
      </c>
      <c r="F84" s="30"/>
      <c r="G84" s="30">
        <v>0</v>
      </c>
      <c r="H84" s="18"/>
      <c r="I84" s="30">
        <f t="shared" si="4"/>
        <v>-1265418570</v>
      </c>
      <c r="J84" s="18"/>
      <c r="K84" s="39">
        <f t="shared" si="5"/>
        <v>1.1721527097897441E-2</v>
      </c>
      <c r="L84" s="18"/>
      <c r="M84" s="30">
        <v>0</v>
      </c>
      <c r="N84" s="18"/>
      <c r="O84" s="30">
        <v>-1265418570</v>
      </c>
      <c r="P84" s="30"/>
      <c r="Q84" s="30">
        <v>0</v>
      </c>
      <c r="R84" s="30"/>
      <c r="S84" s="30">
        <f t="shared" si="6"/>
        <v>-1265418570</v>
      </c>
      <c r="T84" s="18"/>
      <c r="U84" s="39">
        <f t="shared" si="7"/>
        <v>-1.7136361612313683E-3</v>
      </c>
      <c r="V84" s="18"/>
      <c r="W84" s="53"/>
      <c r="X84" s="34"/>
    </row>
    <row r="85" spans="1:24" x14ac:dyDescent="0.45">
      <c r="A85" s="1" t="s">
        <v>15</v>
      </c>
      <c r="C85" s="30">
        <v>0</v>
      </c>
      <c r="D85" s="30"/>
      <c r="E85" s="30">
        <v>-669337601</v>
      </c>
      <c r="F85" s="30"/>
      <c r="G85" s="30">
        <v>0</v>
      </c>
      <c r="H85" s="18"/>
      <c r="I85" s="30">
        <f t="shared" si="4"/>
        <v>-669337601</v>
      </c>
      <c r="J85" s="18"/>
      <c r="K85" s="39">
        <f t="shared" si="5"/>
        <v>6.2000503341460888E-3</v>
      </c>
      <c r="L85" s="18"/>
      <c r="M85" s="30">
        <v>0</v>
      </c>
      <c r="N85" s="18"/>
      <c r="O85" s="30">
        <v>-700630018</v>
      </c>
      <c r="P85" s="30"/>
      <c r="Q85" s="30">
        <v>0</v>
      </c>
      <c r="R85" s="30"/>
      <c r="S85" s="30">
        <f t="shared" si="6"/>
        <v>-700630018</v>
      </c>
      <c r="T85" s="18"/>
      <c r="U85" s="39">
        <f t="shared" si="7"/>
        <v>-9.4879667720459049E-4</v>
      </c>
      <c r="V85" s="18"/>
      <c r="W85" s="53"/>
      <c r="X85" s="34"/>
    </row>
    <row r="86" spans="1:24" x14ac:dyDescent="0.45">
      <c r="A86" s="1" t="s">
        <v>176</v>
      </c>
      <c r="C86" s="30">
        <v>0</v>
      </c>
      <c r="D86" s="30"/>
      <c r="E86" s="30">
        <v>-96077427</v>
      </c>
      <c r="F86" s="30"/>
      <c r="G86" s="30">
        <v>0</v>
      </c>
      <c r="H86" s="18"/>
      <c r="I86" s="30">
        <f t="shared" si="4"/>
        <v>-96077427</v>
      </c>
      <c r="J86" s="18"/>
      <c r="K86" s="39">
        <f t="shared" si="5"/>
        <v>8.8996178084913306E-4</v>
      </c>
      <c r="L86" s="18"/>
      <c r="M86" s="30">
        <v>0</v>
      </c>
      <c r="N86" s="18"/>
      <c r="O86" s="30">
        <v>-96077427</v>
      </c>
      <c r="P86" s="30"/>
      <c r="Q86" s="30">
        <v>0</v>
      </c>
      <c r="R86" s="30"/>
      <c r="S86" s="30">
        <f t="shared" si="6"/>
        <v>-96077427</v>
      </c>
      <c r="T86" s="18"/>
      <c r="U86" s="39">
        <f t="shared" si="7"/>
        <v>-1.3010853253502279E-4</v>
      </c>
      <c r="V86" s="18"/>
      <c r="W86" s="53"/>
      <c r="X86" s="34"/>
    </row>
    <row r="87" spans="1:24" x14ac:dyDescent="0.45">
      <c r="A87" s="1" t="s">
        <v>177</v>
      </c>
      <c r="C87" s="30">
        <v>0</v>
      </c>
      <c r="D87" s="30"/>
      <c r="E87" s="30">
        <v>14376200</v>
      </c>
      <c r="F87" s="30"/>
      <c r="G87" s="30">
        <v>0</v>
      </c>
      <c r="H87" s="18"/>
      <c r="I87" s="30">
        <f t="shared" si="4"/>
        <v>14376200</v>
      </c>
      <c r="J87" s="18"/>
      <c r="K87" s="39">
        <f t="shared" si="5"/>
        <v>-1.3316622804483832E-4</v>
      </c>
      <c r="L87" s="18"/>
      <c r="M87" s="30">
        <v>0</v>
      </c>
      <c r="N87" s="18"/>
      <c r="O87" s="30">
        <v>14376233</v>
      </c>
      <c r="P87" s="30"/>
      <c r="Q87" s="30">
        <v>0</v>
      </c>
      <c r="R87" s="30"/>
      <c r="S87" s="30">
        <f t="shared" si="6"/>
        <v>14376233</v>
      </c>
      <c r="T87" s="18"/>
      <c r="U87" s="39">
        <f t="shared" si="7"/>
        <v>1.9468366685252387E-5</v>
      </c>
      <c r="V87" s="18"/>
      <c r="W87" s="53"/>
      <c r="X87" s="34"/>
    </row>
    <row r="88" spans="1:24" x14ac:dyDescent="0.45">
      <c r="A88" s="1" t="s">
        <v>19</v>
      </c>
      <c r="C88" s="30">
        <v>0</v>
      </c>
      <c r="D88" s="30"/>
      <c r="E88" s="30">
        <v>2008138140</v>
      </c>
      <c r="F88" s="30"/>
      <c r="G88" s="30">
        <v>0</v>
      </c>
      <c r="H88" s="18"/>
      <c r="I88" s="30">
        <f t="shared" si="4"/>
        <v>2008138140</v>
      </c>
      <c r="J88" s="18"/>
      <c r="K88" s="39">
        <f t="shared" si="5"/>
        <v>-1.8601311994600623E-2</v>
      </c>
      <c r="L88" s="18"/>
      <c r="M88" s="30">
        <v>0</v>
      </c>
      <c r="N88" s="18"/>
      <c r="O88" s="30">
        <v>18417369362</v>
      </c>
      <c r="P88" s="30"/>
      <c r="Q88" s="30">
        <v>0</v>
      </c>
      <c r="R88" s="30"/>
      <c r="S88" s="30">
        <f t="shared" si="6"/>
        <v>18417369362</v>
      </c>
      <c r="T88" s="18"/>
      <c r="U88" s="39">
        <f t="shared" si="7"/>
        <v>2.4940893773573985E-2</v>
      </c>
      <c r="V88" s="18"/>
      <c r="W88" s="53"/>
      <c r="X88" s="34"/>
    </row>
    <row r="89" spans="1:24" x14ac:dyDescent="0.45">
      <c r="A89" s="1" t="s">
        <v>175</v>
      </c>
      <c r="C89" s="30">
        <v>0</v>
      </c>
      <c r="D89" s="30"/>
      <c r="E89" s="30">
        <v>94537</v>
      </c>
      <c r="F89" s="30"/>
      <c r="G89" s="30">
        <v>0</v>
      </c>
      <c r="H89" s="18"/>
      <c r="I89" s="30">
        <f t="shared" si="4"/>
        <v>94537</v>
      </c>
      <c r="J89" s="18"/>
      <c r="K89" s="39">
        <f t="shared" si="5"/>
        <v>-8.7569286046903081E-7</v>
      </c>
      <c r="L89" s="18"/>
      <c r="M89" s="30">
        <v>0</v>
      </c>
      <c r="N89" s="18"/>
      <c r="O89" s="30">
        <v>94537</v>
      </c>
      <c r="P89" s="30"/>
      <c r="Q89" s="30">
        <v>0</v>
      </c>
      <c r="R89" s="30"/>
      <c r="S89" s="30">
        <f t="shared" si="6"/>
        <v>94537</v>
      </c>
      <c r="T89" s="18"/>
      <c r="U89" s="39">
        <f t="shared" si="7"/>
        <v>1.2802247858139925E-7</v>
      </c>
      <c r="V89" s="18"/>
      <c r="W89" s="53"/>
      <c r="X89" s="34"/>
    </row>
    <row r="90" spans="1:24" x14ac:dyDescent="0.45">
      <c r="A90" s="1" t="s">
        <v>27</v>
      </c>
      <c r="C90" s="30">
        <v>0</v>
      </c>
      <c r="D90" s="30"/>
      <c r="E90" s="30">
        <v>-2025041</v>
      </c>
      <c r="F90" s="30"/>
      <c r="G90" s="30">
        <v>0</v>
      </c>
      <c r="H90" s="18"/>
      <c r="I90" s="30">
        <f t="shared" si="4"/>
        <v>-2025041</v>
      </c>
      <c r="J90" s="18"/>
      <c r="K90" s="39">
        <f t="shared" si="5"/>
        <v>1.8757882584142363E-5</v>
      </c>
      <c r="L90" s="18"/>
      <c r="M90" s="30">
        <v>0</v>
      </c>
      <c r="N90" s="18"/>
      <c r="O90" s="30">
        <v>-2025041</v>
      </c>
      <c r="P90" s="30"/>
      <c r="Q90" s="30">
        <v>0</v>
      </c>
      <c r="R90" s="30"/>
      <c r="S90" s="30">
        <f t="shared" si="6"/>
        <v>-2025041</v>
      </c>
      <c r="T90" s="18"/>
      <c r="U90" s="39">
        <f t="shared" si="7"/>
        <v>-2.7423206580381789E-6</v>
      </c>
      <c r="V90" s="18"/>
      <c r="W90" s="53"/>
      <c r="X90" s="34"/>
    </row>
    <row r="91" spans="1:24" x14ac:dyDescent="0.45">
      <c r="A91" s="1" t="s">
        <v>52</v>
      </c>
      <c r="C91" s="30">
        <v>0</v>
      </c>
      <c r="D91" s="30"/>
      <c r="E91" s="30">
        <v>-2320478847</v>
      </c>
      <c r="F91" s="30"/>
      <c r="G91" s="30">
        <v>0</v>
      </c>
      <c r="H91" s="18"/>
      <c r="I91" s="30">
        <f t="shared" si="4"/>
        <v>-2320478847</v>
      </c>
      <c r="J91" s="18"/>
      <c r="K91" s="39">
        <f t="shared" si="5"/>
        <v>2.1494512827647465E-2</v>
      </c>
      <c r="L91" s="18"/>
      <c r="M91" s="30">
        <v>0</v>
      </c>
      <c r="N91" s="18"/>
      <c r="O91" s="30">
        <v>8998098227</v>
      </c>
      <c r="P91" s="30"/>
      <c r="Q91" s="30">
        <v>0</v>
      </c>
      <c r="R91" s="30"/>
      <c r="S91" s="30">
        <f t="shared" si="6"/>
        <v>8998098227</v>
      </c>
      <c r="T91" s="18"/>
      <c r="U91" s="39">
        <f t="shared" si="7"/>
        <v>1.2185269656742164E-2</v>
      </c>
      <c r="V91" s="18"/>
      <c r="W91" s="53"/>
      <c r="X91" s="34"/>
    </row>
    <row r="92" spans="1:24" ht="19.5" thickBot="1" x14ac:dyDescent="0.5">
      <c r="C92" s="31">
        <f>SUM(C8:C91)</f>
        <v>26189977002</v>
      </c>
      <c r="D92" s="30"/>
      <c r="E92" s="31">
        <f>SUM(E8:E91)</f>
        <v>-167733912500</v>
      </c>
      <c r="F92" s="30"/>
      <c r="G92" s="31">
        <f>SUM(G8:G91)</f>
        <v>33542743344</v>
      </c>
      <c r="H92" s="18"/>
      <c r="I92" s="31">
        <f>SUM(I8:I91)</f>
        <v>-108001192154</v>
      </c>
      <c r="J92" s="18"/>
      <c r="K92" s="40">
        <f>SUM(K8:K91)</f>
        <v>1.0004111923522188</v>
      </c>
      <c r="L92" s="18"/>
      <c r="M92" s="31">
        <f>SUM(M8:M91)</f>
        <v>76441865899</v>
      </c>
      <c r="N92" s="18"/>
      <c r="O92" s="31">
        <f>SUM(O8:O91)</f>
        <v>390149526425</v>
      </c>
      <c r="P92" s="30"/>
      <c r="Q92" s="31">
        <f>SUM(Q8:Q91)</f>
        <v>270257447270</v>
      </c>
      <c r="R92" s="30"/>
      <c r="S92" s="31">
        <f>SUM(S8:S91)</f>
        <v>736848839594</v>
      </c>
      <c r="T92" s="18"/>
      <c r="U92" s="40">
        <v>-1.6999999999999999E-3</v>
      </c>
      <c r="W92" s="53"/>
    </row>
    <row r="93" spans="1:24" ht="19.5" thickTop="1" x14ac:dyDescent="0.45">
      <c r="C93" s="27"/>
      <c r="D93" s="27"/>
      <c r="E93" s="27"/>
      <c r="F93" s="27"/>
      <c r="G93" s="27"/>
      <c r="W93" s="53"/>
    </row>
    <row r="94" spans="1:24" x14ac:dyDescent="0.45">
      <c r="C94" s="27"/>
      <c r="D94" s="27"/>
      <c r="E94" s="27"/>
      <c r="F94" s="27"/>
      <c r="G94" s="27"/>
      <c r="M94" s="34"/>
      <c r="W94" s="53"/>
    </row>
    <row r="95" spans="1:24" x14ac:dyDescent="0.45">
      <c r="C95" s="27"/>
      <c r="D95" s="27"/>
      <c r="E95" s="27"/>
      <c r="F95" s="27"/>
      <c r="G95" s="27"/>
      <c r="O95" s="30"/>
      <c r="Q95" s="34"/>
      <c r="W95" s="53"/>
    </row>
    <row r="96" spans="1:24" x14ac:dyDescent="0.45">
      <c r="C96" s="27"/>
      <c r="D96" s="27"/>
      <c r="E96" s="27"/>
      <c r="F96" s="27"/>
      <c r="G96" s="27"/>
      <c r="W96" s="53"/>
    </row>
    <row r="97" spans="3:23" x14ac:dyDescent="0.45">
      <c r="C97" s="27"/>
      <c r="D97" s="27"/>
      <c r="E97" s="27"/>
      <c r="F97" s="27"/>
      <c r="G97" s="27"/>
      <c r="O97" s="34"/>
      <c r="Q97" s="34"/>
      <c r="W97" s="53"/>
    </row>
    <row r="98" spans="3:23" x14ac:dyDescent="0.45">
      <c r="C98" s="27"/>
      <c r="D98" s="27"/>
      <c r="E98" s="27"/>
      <c r="F98" s="27"/>
      <c r="G98" s="27"/>
      <c r="W98" s="53"/>
    </row>
    <row r="99" spans="3:23" x14ac:dyDescent="0.45">
      <c r="C99" s="27"/>
      <c r="D99" s="27"/>
      <c r="E99" s="27"/>
      <c r="F99" s="27"/>
      <c r="G99" s="27"/>
      <c r="W99" s="53"/>
    </row>
    <row r="100" spans="3:23" x14ac:dyDescent="0.45">
      <c r="C100" s="27"/>
      <c r="D100" s="27"/>
      <c r="E100" s="27"/>
      <c r="F100" s="27"/>
      <c r="G100" s="27"/>
      <c r="W100" s="53"/>
    </row>
    <row r="101" spans="3:23" x14ac:dyDescent="0.45">
      <c r="C101" s="27"/>
      <c r="D101" s="27"/>
      <c r="E101" s="27"/>
      <c r="F101" s="27"/>
      <c r="G101" s="27"/>
      <c r="I101" s="30"/>
      <c r="W101" s="53"/>
    </row>
    <row r="102" spans="3:23" x14ac:dyDescent="0.45">
      <c r="C102" s="27"/>
      <c r="D102" s="27"/>
      <c r="E102" s="27"/>
      <c r="F102" s="27"/>
      <c r="G102" s="27"/>
      <c r="W102" s="53"/>
    </row>
    <row r="103" spans="3:23" x14ac:dyDescent="0.45">
      <c r="C103" s="27"/>
      <c r="D103" s="27"/>
      <c r="E103" s="27"/>
      <c r="F103" s="27"/>
      <c r="G103" s="27"/>
      <c r="W103" s="53"/>
    </row>
    <row r="104" spans="3:23" x14ac:dyDescent="0.45">
      <c r="C104" s="27"/>
      <c r="D104" s="27"/>
      <c r="E104" s="27"/>
      <c r="F104" s="27"/>
      <c r="G104" s="27"/>
      <c r="W104" s="53"/>
    </row>
    <row r="105" spans="3:23" x14ac:dyDescent="0.45">
      <c r="C105" s="27"/>
      <c r="D105" s="27"/>
      <c r="E105" s="27"/>
      <c r="F105" s="27"/>
      <c r="G105" s="27"/>
      <c r="W105" s="53"/>
    </row>
    <row r="106" spans="3:23" x14ac:dyDescent="0.45">
      <c r="C106" s="27"/>
      <c r="D106" s="27"/>
      <c r="E106" s="27"/>
      <c r="F106" s="27"/>
      <c r="G106" s="27"/>
      <c r="W106" s="53"/>
    </row>
    <row r="107" spans="3:23" x14ac:dyDescent="0.45">
      <c r="C107" s="27"/>
      <c r="D107" s="27"/>
      <c r="E107" s="27"/>
      <c r="F107" s="27"/>
      <c r="G107" s="27"/>
      <c r="W107" s="53"/>
    </row>
    <row r="108" spans="3:23" x14ac:dyDescent="0.45">
      <c r="C108" s="27"/>
      <c r="D108" s="27"/>
      <c r="E108" s="27"/>
      <c r="F108" s="27"/>
      <c r="G108" s="27"/>
      <c r="W108" s="53"/>
    </row>
    <row r="109" spans="3:23" x14ac:dyDescent="0.45">
      <c r="C109" s="27"/>
      <c r="D109" s="27"/>
      <c r="E109" s="27"/>
      <c r="F109" s="27"/>
      <c r="G109" s="27"/>
      <c r="W109" s="53"/>
    </row>
    <row r="110" spans="3:23" x14ac:dyDescent="0.45">
      <c r="C110" s="27"/>
      <c r="D110" s="27"/>
      <c r="E110" s="27"/>
      <c r="F110" s="27"/>
      <c r="G110" s="27"/>
      <c r="W110" s="53"/>
    </row>
    <row r="111" spans="3:23" x14ac:dyDescent="0.45">
      <c r="C111" s="27"/>
      <c r="D111" s="27"/>
      <c r="E111" s="27"/>
      <c r="F111" s="27"/>
      <c r="G111" s="27"/>
      <c r="W111" s="53"/>
    </row>
    <row r="112" spans="3:23" x14ac:dyDescent="0.45">
      <c r="C112" s="27"/>
      <c r="D112" s="27"/>
      <c r="E112" s="27"/>
      <c r="F112" s="27"/>
      <c r="G112" s="27"/>
      <c r="W112" s="53"/>
    </row>
    <row r="113" spans="3:23" x14ac:dyDescent="0.45">
      <c r="C113" s="27"/>
      <c r="D113" s="27"/>
      <c r="E113" s="27"/>
      <c r="F113" s="27"/>
      <c r="G113" s="27"/>
      <c r="W113" s="53"/>
    </row>
    <row r="114" spans="3:23" x14ac:dyDescent="0.45">
      <c r="C114" s="27"/>
      <c r="D114" s="27"/>
      <c r="E114" s="27"/>
      <c r="F114" s="27"/>
      <c r="G114" s="27"/>
      <c r="W114" s="53"/>
    </row>
    <row r="115" spans="3:23" x14ac:dyDescent="0.45">
      <c r="C115" s="27"/>
      <c r="D115" s="27"/>
      <c r="E115" s="27"/>
      <c r="F115" s="27"/>
      <c r="G115" s="27"/>
      <c r="W115" s="53"/>
    </row>
    <row r="116" spans="3:23" x14ac:dyDescent="0.45">
      <c r="C116" s="27"/>
      <c r="D116" s="27"/>
      <c r="E116" s="27"/>
      <c r="F116" s="27"/>
      <c r="G116" s="27"/>
      <c r="W116" s="53"/>
    </row>
    <row r="117" spans="3:23" x14ac:dyDescent="0.45">
      <c r="C117" s="27"/>
      <c r="D117" s="27"/>
      <c r="E117" s="27"/>
      <c r="F117" s="27"/>
      <c r="G117" s="27"/>
      <c r="W117" s="53"/>
    </row>
    <row r="118" spans="3:23" x14ac:dyDescent="0.45">
      <c r="C118" s="27"/>
      <c r="D118" s="27"/>
      <c r="E118" s="27"/>
      <c r="F118" s="27"/>
      <c r="G118" s="27"/>
      <c r="W118" s="53"/>
    </row>
    <row r="119" spans="3:23" x14ac:dyDescent="0.45">
      <c r="C119" s="27"/>
      <c r="D119" s="27"/>
      <c r="E119" s="27"/>
      <c r="F119" s="27"/>
      <c r="G119" s="27"/>
      <c r="W119" s="53"/>
    </row>
    <row r="120" spans="3:23" x14ac:dyDescent="0.45">
      <c r="C120" s="27"/>
      <c r="D120" s="27"/>
      <c r="E120" s="27"/>
      <c r="F120" s="27"/>
      <c r="G120" s="27"/>
      <c r="W120" s="53"/>
    </row>
    <row r="121" spans="3:23" x14ac:dyDescent="0.45">
      <c r="C121" s="27"/>
      <c r="D121" s="27"/>
      <c r="E121" s="27"/>
      <c r="F121" s="27"/>
      <c r="G121" s="27"/>
      <c r="W121" s="53"/>
    </row>
    <row r="122" spans="3:23" x14ac:dyDescent="0.45">
      <c r="C122" s="27"/>
      <c r="D122" s="27"/>
      <c r="E122" s="27"/>
      <c r="F122" s="27"/>
      <c r="G122" s="27"/>
      <c r="W122" s="53"/>
    </row>
    <row r="123" spans="3:23" x14ac:dyDescent="0.45">
      <c r="C123" s="27"/>
      <c r="D123" s="27"/>
      <c r="E123" s="27"/>
      <c r="F123" s="27"/>
      <c r="G123" s="27"/>
      <c r="W123" s="53"/>
    </row>
    <row r="124" spans="3:23" x14ac:dyDescent="0.45">
      <c r="C124" s="27"/>
      <c r="D124" s="27"/>
      <c r="E124" s="27"/>
      <c r="F124" s="27"/>
      <c r="G124" s="27"/>
      <c r="W124" s="53"/>
    </row>
    <row r="125" spans="3:23" x14ac:dyDescent="0.45">
      <c r="C125" s="27"/>
      <c r="D125" s="27"/>
      <c r="E125" s="27"/>
      <c r="F125" s="27"/>
      <c r="G125" s="27"/>
      <c r="W125" s="53"/>
    </row>
    <row r="126" spans="3:23" x14ac:dyDescent="0.45">
      <c r="C126" s="27"/>
      <c r="D126" s="27"/>
      <c r="E126" s="27"/>
      <c r="F126" s="27"/>
      <c r="G126" s="27"/>
      <c r="W126" s="53"/>
    </row>
    <row r="127" spans="3:23" x14ac:dyDescent="0.45">
      <c r="C127" s="27"/>
      <c r="D127" s="27"/>
      <c r="E127" s="27"/>
      <c r="F127" s="27"/>
      <c r="G127" s="27"/>
      <c r="W127" s="53"/>
    </row>
    <row r="128" spans="3:23" x14ac:dyDescent="0.45">
      <c r="C128" s="27"/>
      <c r="D128" s="27"/>
      <c r="E128" s="27"/>
      <c r="F128" s="27"/>
      <c r="G128" s="27"/>
      <c r="W128" s="53"/>
    </row>
    <row r="129" spans="3:23" x14ac:dyDescent="0.45">
      <c r="C129" s="27"/>
      <c r="D129" s="27"/>
      <c r="E129" s="27"/>
      <c r="F129" s="27"/>
      <c r="G129" s="27"/>
      <c r="W129" s="53"/>
    </row>
    <row r="130" spans="3:23" x14ac:dyDescent="0.45">
      <c r="C130" s="27"/>
      <c r="D130" s="27"/>
      <c r="E130" s="27"/>
      <c r="F130" s="27"/>
      <c r="G130" s="27"/>
      <c r="W130" s="53"/>
    </row>
    <row r="131" spans="3:23" x14ac:dyDescent="0.45">
      <c r="C131" s="27"/>
      <c r="D131" s="27"/>
      <c r="E131" s="27"/>
      <c r="F131" s="27"/>
      <c r="G131" s="27"/>
      <c r="W131" s="53"/>
    </row>
    <row r="132" spans="3:23" x14ac:dyDescent="0.45">
      <c r="C132" s="27"/>
      <c r="D132" s="27"/>
      <c r="E132" s="27"/>
      <c r="F132" s="27"/>
      <c r="G132" s="27"/>
      <c r="W132" s="53"/>
    </row>
    <row r="133" spans="3:23" x14ac:dyDescent="0.45">
      <c r="C133" s="27"/>
      <c r="D133" s="27"/>
      <c r="E133" s="27"/>
      <c r="F133" s="27"/>
      <c r="G133" s="27"/>
      <c r="W133" s="53"/>
    </row>
    <row r="134" spans="3:23" x14ac:dyDescent="0.45">
      <c r="C134" s="27"/>
      <c r="D134" s="27"/>
      <c r="E134" s="27"/>
      <c r="F134" s="27"/>
      <c r="G134" s="27"/>
    </row>
    <row r="135" spans="3:23" x14ac:dyDescent="0.45">
      <c r="C135" s="27"/>
      <c r="D135" s="27"/>
      <c r="E135" s="27"/>
      <c r="F135" s="27"/>
      <c r="G135" s="27"/>
    </row>
    <row r="136" spans="3:23" x14ac:dyDescent="0.45">
      <c r="C136" s="27"/>
      <c r="D136" s="27"/>
      <c r="E136" s="27"/>
      <c r="F136" s="27"/>
      <c r="G136" s="27"/>
    </row>
    <row r="137" spans="3:23" x14ac:dyDescent="0.45">
      <c r="C137" s="27"/>
      <c r="D137" s="27"/>
      <c r="E137" s="27"/>
      <c r="F137" s="27"/>
      <c r="G137" s="27"/>
    </row>
    <row r="138" spans="3:23" x14ac:dyDescent="0.45">
      <c r="C138" s="27"/>
      <c r="D138" s="27"/>
      <c r="E138" s="27"/>
      <c r="F138" s="27"/>
      <c r="G138" s="27"/>
    </row>
    <row r="139" spans="3:23" x14ac:dyDescent="0.45">
      <c r="C139" s="27"/>
      <c r="D139" s="27"/>
      <c r="E139" s="27"/>
      <c r="F139" s="27"/>
      <c r="G139" s="27"/>
    </row>
    <row r="140" spans="3:23" x14ac:dyDescent="0.45">
      <c r="C140" s="27"/>
      <c r="D140" s="27"/>
      <c r="E140" s="27"/>
      <c r="F140" s="27"/>
      <c r="G140" s="27"/>
    </row>
    <row r="141" spans="3:23" x14ac:dyDescent="0.45">
      <c r="C141" s="27"/>
      <c r="D141" s="27"/>
      <c r="E141" s="27"/>
      <c r="F141" s="27"/>
      <c r="G141" s="27"/>
    </row>
    <row r="142" spans="3:23" x14ac:dyDescent="0.45">
      <c r="C142" s="27"/>
      <c r="D142" s="27"/>
      <c r="E142" s="27"/>
      <c r="F142" s="27"/>
      <c r="G142" s="27"/>
    </row>
    <row r="143" spans="3:23" x14ac:dyDescent="0.45">
      <c r="C143" s="27"/>
      <c r="D143" s="27"/>
      <c r="E143" s="27"/>
      <c r="F143" s="27"/>
      <c r="G143" s="27"/>
    </row>
    <row r="144" spans="3:23" x14ac:dyDescent="0.45">
      <c r="C144" s="27"/>
      <c r="D144" s="27"/>
      <c r="E144" s="27"/>
      <c r="F144" s="27"/>
      <c r="G144" s="27"/>
    </row>
    <row r="145" spans="3:7" x14ac:dyDescent="0.45">
      <c r="C145" s="27"/>
      <c r="D145" s="27"/>
      <c r="E145" s="27"/>
      <c r="F145" s="27"/>
      <c r="G145" s="27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60" zoomScaleNormal="100" workbookViewId="0">
      <selection activeCell="N21" sqref="N21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">
        <v>188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s="7" customFormat="1" ht="19.5" x14ac:dyDescent="0.45">
      <c r="A6" s="66" t="s">
        <v>103</v>
      </c>
      <c r="C6" s="65" t="s">
        <v>101</v>
      </c>
      <c r="D6" s="65" t="s">
        <v>101</v>
      </c>
      <c r="E6" s="65" t="s">
        <v>101</v>
      </c>
      <c r="F6" s="65" t="s">
        <v>101</v>
      </c>
      <c r="G6" s="65" t="s">
        <v>101</v>
      </c>
      <c r="H6" s="65" t="s">
        <v>101</v>
      </c>
      <c r="I6" s="65" t="s">
        <v>101</v>
      </c>
      <c r="K6" s="65" t="s">
        <v>102</v>
      </c>
      <c r="L6" s="65" t="s">
        <v>102</v>
      </c>
      <c r="M6" s="65" t="s">
        <v>102</v>
      </c>
      <c r="N6" s="65" t="s">
        <v>102</v>
      </c>
      <c r="O6" s="65" t="s">
        <v>102</v>
      </c>
      <c r="P6" s="65" t="s">
        <v>102</v>
      </c>
      <c r="Q6" s="65" t="s">
        <v>102</v>
      </c>
    </row>
    <row r="7" spans="1:17" s="7" customFormat="1" ht="19.5" x14ac:dyDescent="0.45">
      <c r="A7" s="65" t="s">
        <v>103</v>
      </c>
      <c r="C7" s="38" t="s">
        <v>156</v>
      </c>
      <c r="E7" s="38" t="s">
        <v>153</v>
      </c>
      <c r="G7" s="38" t="s">
        <v>154</v>
      </c>
      <c r="I7" s="38" t="s">
        <v>157</v>
      </c>
      <c r="K7" s="38" t="s">
        <v>156</v>
      </c>
      <c r="M7" s="38" t="s">
        <v>153</v>
      </c>
      <c r="O7" s="38" t="s">
        <v>154</v>
      </c>
      <c r="Q7" s="38" t="s">
        <v>157</v>
      </c>
    </row>
    <row r="8" spans="1:17" x14ac:dyDescent="0.45">
      <c r="A8" s="1" t="s">
        <v>108</v>
      </c>
      <c r="C8" s="30">
        <v>0</v>
      </c>
      <c r="D8" s="30"/>
      <c r="E8" s="30">
        <v>0</v>
      </c>
      <c r="F8" s="30"/>
      <c r="G8" s="30">
        <v>0</v>
      </c>
      <c r="H8" s="30"/>
      <c r="I8" s="30">
        <v>0</v>
      </c>
      <c r="J8" s="30"/>
      <c r="K8" s="30">
        <v>136117346</v>
      </c>
      <c r="L8" s="30"/>
      <c r="M8" s="30">
        <v>0</v>
      </c>
      <c r="N8" s="30"/>
      <c r="O8" s="30">
        <v>-3439375</v>
      </c>
      <c r="P8" s="30"/>
      <c r="Q8" s="30">
        <v>132677971</v>
      </c>
    </row>
    <row r="9" spans="1:17" x14ac:dyDescent="0.45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x14ac:dyDescent="0.45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45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4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45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45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45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5"/>
  <sheetViews>
    <sheetView rightToLeft="1" view="pageBreakPreview" zoomScale="60" zoomScaleNormal="100" workbookViewId="0">
      <selection activeCell="L8" sqref="L8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15.7109375" style="1" customWidth="1"/>
    <col min="10" max="10" width="17.140625" style="1" customWidth="1"/>
    <col min="11" max="11" width="0.5703125" style="1" customWidth="1"/>
    <col min="12" max="12" width="30.85546875" style="1" customWidth="1"/>
    <col min="13" max="16384" width="9.140625" style="1"/>
  </cols>
  <sheetData>
    <row r="2" spans="1:1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3" ht="30" x14ac:dyDescent="0.45">
      <c r="A3" s="55" t="s">
        <v>99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3" ht="30" x14ac:dyDescent="0.45">
      <c r="A4" s="55" t="s">
        <v>187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6" spans="1:13" s="5" customFormat="1" ht="24" x14ac:dyDescent="0.55000000000000004">
      <c r="A6" s="54" t="s">
        <v>158</v>
      </c>
      <c r="B6" s="54" t="s">
        <v>158</v>
      </c>
      <c r="C6" s="54" t="s">
        <v>158</v>
      </c>
      <c r="E6" s="54" t="s">
        <v>101</v>
      </c>
      <c r="F6" s="56"/>
      <c r="G6" s="54"/>
      <c r="I6" s="56" t="s">
        <v>102</v>
      </c>
      <c r="J6" s="56"/>
      <c r="K6" s="56"/>
      <c r="L6" s="56"/>
      <c r="M6" s="35"/>
    </row>
    <row r="7" spans="1:13" s="22" customFormat="1" ht="15.75" x14ac:dyDescent="0.4">
      <c r="A7" s="42" t="s">
        <v>159</v>
      </c>
      <c r="C7" s="42" t="s">
        <v>70</v>
      </c>
      <c r="E7" s="42" t="s">
        <v>160</v>
      </c>
      <c r="F7" s="47"/>
      <c r="G7" s="42" t="s">
        <v>161</v>
      </c>
      <c r="H7" s="47"/>
      <c r="I7" s="70" t="s">
        <v>160</v>
      </c>
      <c r="J7" s="70"/>
      <c r="K7" s="44"/>
      <c r="L7" s="43" t="s">
        <v>161</v>
      </c>
      <c r="M7" s="46"/>
    </row>
    <row r="8" spans="1:13" x14ac:dyDescent="0.45">
      <c r="A8" s="1" t="s">
        <v>76</v>
      </c>
      <c r="C8" s="1" t="s">
        <v>77</v>
      </c>
      <c r="E8" s="30">
        <v>4276</v>
      </c>
      <c r="F8" s="27"/>
      <c r="G8" s="25">
        <f>E8/$E$14</f>
        <v>9.0749994800339397E-4</v>
      </c>
      <c r="H8" s="45"/>
      <c r="I8" s="71">
        <v>386452</v>
      </c>
      <c r="J8" s="71"/>
      <c r="K8" s="45"/>
      <c r="L8" s="25">
        <f>I8/$I$14</f>
        <v>1.6815150779277803E-2</v>
      </c>
    </row>
    <row r="9" spans="1:13" x14ac:dyDescent="0.45">
      <c r="A9" s="1" t="s">
        <v>80</v>
      </c>
      <c r="C9" s="1" t="s">
        <v>81</v>
      </c>
      <c r="E9" s="30">
        <v>3767279</v>
      </c>
      <c r="F9" s="27"/>
      <c r="G9" s="25">
        <f t="shared" ref="G9:G13" si="0">E9/$E$14</f>
        <v>0.79953355860951314</v>
      </c>
      <c r="H9" s="45"/>
      <c r="I9" s="67">
        <v>16950028</v>
      </c>
      <c r="J9" s="67"/>
      <c r="K9" s="45"/>
      <c r="L9" s="25">
        <f t="shared" ref="L9:L13" si="1">I9/$I$14</f>
        <v>0.73752309868490928</v>
      </c>
    </row>
    <row r="10" spans="1:13" x14ac:dyDescent="0.45">
      <c r="A10" s="1" t="s">
        <v>83</v>
      </c>
      <c r="C10" s="1" t="s">
        <v>84</v>
      </c>
      <c r="E10" s="30">
        <v>208061</v>
      </c>
      <c r="F10" s="27"/>
      <c r="G10" s="25">
        <f t="shared" si="0"/>
        <v>4.4157003433473847E-2</v>
      </c>
      <c r="H10" s="45"/>
      <c r="I10" s="67">
        <v>10090420</v>
      </c>
      <c r="J10" s="67"/>
      <c r="K10" s="45"/>
      <c r="L10" s="25">
        <f t="shared" si="1"/>
        <v>0.43905047386542267</v>
      </c>
    </row>
    <row r="11" spans="1:13" x14ac:dyDescent="0.45">
      <c r="A11" s="1" t="s">
        <v>86</v>
      </c>
      <c r="C11" s="1" t="s">
        <v>87</v>
      </c>
      <c r="E11" s="30">
        <v>17307</v>
      </c>
      <c r="F11" s="27"/>
      <c r="G11" s="25">
        <f t="shared" si="0"/>
        <v>3.6730826941287981E-3</v>
      </c>
      <c r="H11" s="45"/>
      <c r="I11" s="67">
        <v>115880</v>
      </c>
      <c r="J11" s="67"/>
      <c r="K11" s="45"/>
      <c r="L11" s="25">
        <f t="shared" si="1"/>
        <v>5.0421259879692999E-3</v>
      </c>
    </row>
    <row r="12" spans="1:13" x14ac:dyDescent="0.45">
      <c r="A12" s="1" t="s">
        <v>89</v>
      </c>
      <c r="C12" s="1" t="s">
        <v>90</v>
      </c>
      <c r="E12" s="30">
        <v>714923</v>
      </c>
      <c r="F12" s="27"/>
      <c r="G12" s="25">
        <f t="shared" si="0"/>
        <v>0.15172885531488084</v>
      </c>
      <c r="H12" s="45"/>
      <c r="I12" s="67">
        <v>-4561693</v>
      </c>
      <c r="J12" s="67"/>
      <c r="K12" s="45"/>
      <c r="L12" s="25">
        <f t="shared" si="1"/>
        <v>-0.19848663120847115</v>
      </c>
    </row>
    <row r="13" spans="1:13" x14ac:dyDescent="0.45">
      <c r="A13" s="1" t="s">
        <v>93</v>
      </c>
      <c r="C13" s="1" t="s">
        <v>94</v>
      </c>
      <c r="E13" s="30">
        <v>0</v>
      </c>
      <c r="F13" s="27"/>
      <c r="G13" s="25">
        <f t="shared" si="0"/>
        <v>0</v>
      </c>
      <c r="H13" s="45"/>
      <c r="I13" s="68">
        <v>1282</v>
      </c>
      <c r="J13" s="68"/>
      <c r="K13" s="45"/>
      <c r="L13" s="25">
        <f t="shared" si="1"/>
        <v>5.5781890892100807E-5</v>
      </c>
    </row>
    <row r="14" spans="1:13" ht="19.5" thickBot="1" x14ac:dyDescent="0.5">
      <c r="E14" s="31">
        <f>SUM(E8:E13)</f>
        <v>4711846</v>
      </c>
      <c r="G14" s="26">
        <f>SUM(G8:G13)</f>
        <v>1</v>
      </c>
      <c r="I14" s="69">
        <f>SUM(I8:I13)</f>
        <v>22982369</v>
      </c>
      <c r="J14" s="69"/>
      <c r="L14" s="26">
        <f>SUM(L8:L13)</f>
        <v>0.99999999999999989</v>
      </c>
      <c r="M14" s="41"/>
    </row>
    <row r="15" spans="1:13" ht="19.5" thickTop="1" x14ac:dyDescent="0.45"/>
  </sheetData>
  <mergeCells count="14">
    <mergeCell ref="I12:J12"/>
    <mergeCell ref="I13:J13"/>
    <mergeCell ref="I14:J14"/>
    <mergeCell ref="I7:J7"/>
    <mergeCell ref="A4:L4"/>
    <mergeCell ref="I6:L6"/>
    <mergeCell ref="I8:J8"/>
    <mergeCell ref="I9:J9"/>
    <mergeCell ref="I10:J10"/>
    <mergeCell ref="A2:L2"/>
    <mergeCell ref="A3:L3"/>
    <mergeCell ref="A6:C6"/>
    <mergeCell ref="E6:G6"/>
    <mergeCell ref="I11:J11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2023-06-25T13:11:04Z</cp:lastPrinted>
  <dcterms:created xsi:type="dcterms:W3CDTF">2023-05-24T06:10:55Z</dcterms:created>
  <dcterms:modified xsi:type="dcterms:W3CDTF">2023-06-27T07:24:09Z</dcterms:modified>
</cp:coreProperties>
</file>