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5A9DB4E9-1EA5-4F5B-A65E-011525E63B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5">'درآمد ناشی از فروش'!$A$1:$R$92</definedName>
    <definedName name="_xlnm.Print_Area" localSheetId="6">'سرمایه‌گذاری در سهام'!$A$1:$U$110</definedName>
    <definedName name="_xlnm.Print_Area" localSheetId="0">سهام!$A$1:$Y$50</definedName>
  </definedNames>
  <calcPr calcId="191029"/>
</workbook>
</file>

<file path=xl/calcChain.xml><?xml version="1.0" encoding="utf-8"?>
<calcChain xmlns="http://schemas.openxmlformats.org/spreadsheetml/2006/main">
  <c r="G8" i="15" l="1"/>
  <c r="G9" i="15"/>
  <c r="G10" i="15"/>
  <c r="G7" i="15"/>
  <c r="E8" i="15"/>
  <c r="E9" i="15"/>
  <c r="E10" i="15"/>
  <c r="E7" i="15"/>
  <c r="U110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8" i="11"/>
  <c r="U5" i="11"/>
  <c r="K110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8" i="11"/>
  <c r="C10" i="15"/>
  <c r="C9" i="15"/>
  <c r="C8" i="15"/>
  <c r="C7" i="15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8" i="11"/>
  <c r="Q110" i="11"/>
  <c r="Q49" i="11"/>
  <c r="M101" i="11"/>
  <c r="M110" i="11" s="1"/>
  <c r="Q45" i="9"/>
  <c r="Q47" i="9" s="1"/>
  <c r="I46" i="8"/>
  <c r="K46" i="8"/>
  <c r="M46" i="8"/>
  <c r="M49" i="10"/>
  <c r="Q79" i="10"/>
  <c r="M92" i="10"/>
  <c r="Q78" i="10"/>
  <c r="S45" i="8"/>
  <c r="Q15" i="7"/>
  <c r="M9" i="7"/>
  <c r="M10" i="7"/>
  <c r="M11" i="7"/>
  <c r="M12" i="7"/>
  <c r="M13" i="7"/>
  <c r="M14" i="7"/>
  <c r="M8" i="7"/>
  <c r="Y50" i="1"/>
  <c r="K9" i="13"/>
  <c r="K10" i="13"/>
  <c r="K11" i="13"/>
  <c r="I14" i="13"/>
  <c r="K12" i="13" s="1"/>
  <c r="G110" i="11"/>
  <c r="O110" i="11"/>
  <c r="E110" i="11"/>
  <c r="C110" i="11"/>
  <c r="O47" i="9"/>
  <c r="M47" i="9"/>
  <c r="I47" i="9"/>
  <c r="G47" i="9"/>
  <c r="E47" i="9"/>
  <c r="S46" i="8"/>
  <c r="Q46" i="8"/>
  <c r="O46" i="8"/>
  <c r="S16" i="6"/>
  <c r="O50" i="1"/>
  <c r="K50" i="1"/>
  <c r="G50" i="1"/>
  <c r="E50" i="1"/>
  <c r="K6" i="6"/>
  <c r="Q6" i="6"/>
  <c r="A4" i="6"/>
  <c r="A4" i="7" s="1"/>
  <c r="A4" i="8" s="1"/>
  <c r="A4" i="9" s="1"/>
  <c r="A4" i="10" s="1"/>
  <c r="A4" i="11" s="1"/>
  <c r="A4" i="12" s="1"/>
  <c r="A4" i="13" s="1"/>
  <c r="A4" i="14" s="1"/>
  <c r="A4" i="15" s="1"/>
  <c r="I92" i="10"/>
  <c r="G97" i="10"/>
  <c r="O92" i="10"/>
  <c r="G92" i="10"/>
  <c r="E92" i="10"/>
  <c r="I15" i="7"/>
  <c r="E10" i="14"/>
  <c r="C10" i="14"/>
  <c r="K8" i="13" l="1"/>
  <c r="K13" i="13"/>
  <c r="S110" i="11"/>
  <c r="Q49" i="10"/>
  <c r="Q92" i="10" s="1"/>
  <c r="I110" i="11"/>
  <c r="W50" i="1"/>
  <c r="K16" i="6" l="1"/>
  <c r="M16" i="6"/>
  <c r="O16" i="6"/>
  <c r="Q16" i="6"/>
  <c r="U50" i="1" l="1"/>
  <c r="K15" i="7" l="1"/>
  <c r="E14" i="13" l="1"/>
  <c r="G10" i="13" l="1"/>
  <c r="G11" i="13"/>
  <c r="G12" i="13"/>
  <c r="G8" i="13"/>
  <c r="G14" i="13" s="1"/>
  <c r="G9" i="13"/>
  <c r="G13" i="13"/>
  <c r="M15" i="7"/>
  <c r="G11" i="15" l="1"/>
  <c r="C11" i="15"/>
  <c r="K14" i="13"/>
  <c r="E11" i="15" l="1"/>
</calcChain>
</file>

<file path=xl/sharedStrings.xml><?xml version="1.0" encoding="utf-8"?>
<sst xmlns="http://schemas.openxmlformats.org/spreadsheetml/2006/main" count="687" uniqueCount="216">
  <si>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</si>
  <si>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</si>
  <si>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</si>
  <si>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</si>
  <si>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</si>
  <si>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</si>
  <si>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</si>
  <si>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</si>
  <si>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</si>
  <si>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</si>
  <si>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</si>
  <si>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</si>
  <si>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</si>
  <si>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</si>
  <si>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</si>
  <si>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</si>
  <si>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</si>
  <si>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</si>
  <si>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</si>
  <si>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</si>
  <si>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</si>
  <si>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</si>
  <si>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</si>
  <si>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</si>
  <si>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</si>
  <si>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</si>
  <si>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</si>
  <si>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</si>
  <si>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</si>
  <si>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</si>
  <si>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</si>
  <si>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</si>
  <si>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</si>
  <si>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</si>
  <si>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</si>
  <si>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</si>
  <si>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</si>
  <si>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</si>
  <si>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</si>
  <si>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</si>
  <si>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</si>
  <si>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</si>
  <si>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</si>
  <si>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</si>
  <si>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</si>
  <si>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</si>
  <si>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</si>
  <si>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</si>
  <si>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</si>
  <si>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</si>
  <si>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</si>
  <si>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</si>
  <si>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</si>
  <si>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</si>
  <si>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</si>
  <si>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</si>
  <si>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</si>
  <si>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</si>
  <si>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</si>
  <si>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</si>
  <si>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</si>
  <si>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</si>
  <si>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</si>
  <si>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</si>
  <si>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</si>
  <si>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</si>
  <si>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</si>
  <si>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</si>
  <si>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</si>
  <si>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</si>
  <si>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</si>
  <si>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</si>
  <si>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</si>
  <si>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</si>
  <si>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</si>
  <si>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</si>
  <si>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</si>
  <si>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</si>
  <si>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</si>
  <si>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</si>
  <si>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</si>
  <si>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</si>
  <si>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</si>
  <si>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</si>
  <si>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</si>
  <si>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</si>
  <si>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</si>
  <si>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</si>
  <si>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</si>
  <si>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</si>
  <si>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</si>
  <si>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</si>
  <si>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</si>
  <si>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</si>
  <si>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</si>
  <si>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</si>
  <si>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</si>
  <si>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</si>
  <si>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</si>
  <si>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</si>
  <si>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</si>
  <si>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</si>
  <si>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</si>
  <si>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</si>
  <si>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</si>
  <si>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</si>
  <si>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</si>
  <si>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</si>
  <si>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</si>
  <si>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</si>
  <si>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</si>
  <si>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</si>
  <si>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</si>
  <si>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</si>
  <si>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</si>
  <si>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</si>
  <si>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</si>
  <si>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</si>
  <si>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</si>
  <si>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</si>
  <si>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</si>
  <si>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</si>
  <si>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</si>
  <si>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</si>
  <si>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</si>
  <si>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</si>
  <si>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</si>
  <si>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</si>
  <si>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</si>
  <si>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</si>
  <si>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</si>
  <si>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</si>
  <si>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</si>
  <si>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</si>
  <si>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</si>
  <si>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</si>
  <si>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</si>
  <si>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</si>
  <si>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</si>
  <si>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</si>
  <si>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</si>
  <si>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</si>
  <si>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</si>
  <si>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</si>
  <si>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</si>
  <si>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</si>
  <si>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</si>
  <si>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</si>
  <si>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</si>
  <si>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</si>
  <si>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</si>
  <si>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</si>
  <si>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</si>
  <si>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</si>
  <si>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</si>
  <si>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</si>
  <si>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</si>
  <si>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</si>
  <si>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</si>
  <si>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</si>
  <si>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</si>
  <si>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</si>
  <si>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</si>
  <si>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</si>
  <si>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</si>
  <si>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</si>
  <si>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</si>
  <si>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سرمایه گذاری سبحان</t>
  </si>
  <si>
    <t>شرکت آهن و فولاد ارفع</t>
  </si>
  <si>
    <t>قند لرستان‌</t>
  </si>
  <si>
    <t>ایران خودرو دیزل</t>
  </si>
  <si>
    <t>سایپا</t>
  </si>
  <si>
    <t>پارس فولاد سبزوار</t>
  </si>
  <si>
    <t>فولاد شاهرود</t>
  </si>
  <si>
    <t>داروسازی دانا</t>
  </si>
  <si>
    <t>1402/03/30</t>
  </si>
  <si>
    <t>1402/03/24</t>
  </si>
  <si>
    <t>1402/03/03</t>
  </si>
  <si>
    <t>1402/03/07</t>
  </si>
  <si>
    <t>1402/03/17</t>
  </si>
  <si>
    <t>1402/03/22</t>
  </si>
  <si>
    <t>1402/03/20</t>
  </si>
  <si>
    <t>1402/04/31</t>
  </si>
  <si>
    <t>پویا زرکان آق دره</t>
  </si>
  <si>
    <t>بین المللی توسعه ص. معادن غدیر</t>
  </si>
  <si>
    <t>تولیدی مخازن گازطبیعی آسیاناما</t>
  </si>
  <si>
    <t>کارخانجات‌تولیدی‌شیشه‌رازی‌</t>
  </si>
  <si>
    <t>توسعه صنایع و معادن کوثر</t>
  </si>
  <si>
    <t>1402/04/21</t>
  </si>
  <si>
    <t>1402/04/29</t>
  </si>
  <si>
    <t>1402/04/24</t>
  </si>
  <si>
    <t>1402/04/25</t>
  </si>
  <si>
    <t>1402/04/14</t>
  </si>
  <si>
    <t>1402/04/30</t>
  </si>
  <si>
    <t>1402/04/28</t>
  </si>
  <si>
    <t>1402/04/10</t>
  </si>
  <si>
    <t>1402/04/19</t>
  </si>
  <si>
    <t>1402/04/01</t>
  </si>
  <si>
    <t>پتروشیمی پردیس</t>
  </si>
  <si>
    <t>کربن‌ ایران‌</t>
  </si>
  <si>
    <t>تولیدات پتروشیمی قائد بصیر</t>
  </si>
  <si>
    <t>بهار رز عالیس چناران</t>
  </si>
  <si>
    <t>فولاد  خوزستان</t>
  </si>
  <si>
    <t>توسعه فن افزار توسن</t>
  </si>
  <si>
    <t>بین المللی ساروج بوشهر</t>
  </si>
  <si>
    <t>ح . تامین سرمایه نوین</t>
  </si>
  <si>
    <t>1402/06/06</t>
  </si>
  <si>
    <t>پرتو بار فرابر خلیج فارس</t>
  </si>
  <si>
    <t>1402/07/17</t>
  </si>
  <si>
    <t>اختیارخ شستا-865-1402/06/08</t>
  </si>
  <si>
    <t>1402/08/30</t>
  </si>
  <si>
    <t>توسعه معادن کرومیت کاوندگان</t>
  </si>
  <si>
    <t>سرمایه‌گذاری صنایع پتروشیمی‌</t>
  </si>
  <si>
    <t>1402/08/28</t>
  </si>
  <si>
    <t>برای ماه منتهی به 1402/09/30</t>
  </si>
  <si>
    <t>1402/09/30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</si>
</sst>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/>
    <xf numFmtId="0" fontId="1" fillId="0" borderId="0" xfId="0" applyFont="1" applyFill="1"/>
    <xf numFmtId="0" fontId="1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4"/>
  <sheetViews>
    <sheetView rightToLeft="1" tabSelected="1" view="pageBreakPreview" zoomScale="41" zoomScaleNormal="86" zoomScaleSheetLayoutView="41" workbookViewId="0">
      <selection activeCell="Y50" sqref="Y50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3.425781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21.71093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21.710937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4.140625" style="4" bestFit="1" customWidth="1"/>
    <col min="22" max="22" width="1" style="4" customWidth="1"/>
    <col min="23" max="23" width="24.140625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23.71093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8" s="1" customFormat="1" ht="30" x14ac:dyDescent="0.4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8" s="1" customFormat="1" ht="30" x14ac:dyDescent="0.45">
      <c r="A4" s="56" t="s">
        <v>214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8" s="1" customFormat="1" x14ac:dyDescent="0.45"/>
    <row r="6" spans="1:28" ht="24" x14ac:dyDescent="0.55000000000000004">
      <c r="A6" s="54" t="s">
        <v>3</v>
      </c>
      <c r="B6" s="5"/>
      <c r="C6" s="55" t="s">
        <v>210</v>
      </c>
      <c r="D6" s="55" t="s">
        <v>4</v>
      </c>
      <c r="E6" s="55" t="s">
        <v>4</v>
      </c>
      <c r="F6" s="55" t="s">
        <v>4</v>
      </c>
      <c r="G6" s="55" t="s">
        <v>4</v>
      </c>
      <c r="H6" s="5"/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P6" s="5"/>
      <c r="Q6" s="55" t="s">
        <v>215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8" ht="24" x14ac:dyDescent="0.55000000000000004">
      <c r="A7" s="54" t="s">
        <v>3</v>
      </c>
      <c r="B7" s="5"/>
      <c r="C7" s="54" t="s">
        <v>7</v>
      </c>
      <c r="D7" s="5"/>
      <c r="E7" s="54" t="s">
        <v>8</v>
      </c>
      <c r="F7" s="5"/>
      <c r="G7" s="54" t="s">
        <v>9</v>
      </c>
      <c r="H7" s="5"/>
      <c r="I7" s="55" t="s">
        <v>10</v>
      </c>
      <c r="J7" s="55" t="s">
        <v>10</v>
      </c>
      <c r="K7" s="55" t="s">
        <v>10</v>
      </c>
      <c r="L7" s="5"/>
      <c r="M7" s="55" t="s">
        <v>11</v>
      </c>
      <c r="N7" s="55" t="s">
        <v>11</v>
      </c>
      <c r="O7" s="55" t="s">
        <v>11</v>
      </c>
      <c r="P7" s="5"/>
      <c r="Q7" s="54" t="s">
        <v>7</v>
      </c>
      <c r="R7" s="5"/>
      <c r="S7" s="54" t="s">
        <v>12</v>
      </c>
      <c r="T7" s="5"/>
      <c r="U7" s="54" t="s">
        <v>8</v>
      </c>
      <c r="V7" s="5"/>
      <c r="W7" s="54" t="s">
        <v>9</v>
      </c>
      <c r="X7" s="5"/>
      <c r="Y7" s="57" t="s">
        <v>13</v>
      </c>
    </row>
    <row r="8" spans="1:28" ht="43.5" customHeight="1" x14ac:dyDescent="0.55000000000000004">
      <c r="A8" s="55" t="s">
        <v>3</v>
      </c>
      <c r="B8" s="5"/>
      <c r="C8" s="55" t="s">
        <v>7</v>
      </c>
      <c r="D8" s="5"/>
      <c r="E8" s="55" t="s">
        <v>8</v>
      </c>
      <c r="F8" s="5"/>
      <c r="G8" s="55" t="s">
        <v>9</v>
      </c>
      <c r="H8" s="5"/>
      <c r="I8" s="26" t="s">
        <v>7</v>
      </c>
      <c r="J8" s="5"/>
      <c r="K8" s="26" t="s">
        <v>8</v>
      </c>
      <c r="L8" s="5"/>
      <c r="M8" s="26" t="s">
        <v>7</v>
      </c>
      <c r="N8" s="5"/>
      <c r="O8" s="26" t="s">
        <v>14</v>
      </c>
      <c r="P8" s="5"/>
      <c r="Q8" s="55" t="s">
        <v>7</v>
      </c>
      <c r="R8" s="5"/>
      <c r="S8" s="55" t="s">
        <v>12</v>
      </c>
      <c r="T8" s="5"/>
      <c r="U8" s="55" t="s">
        <v>8</v>
      </c>
      <c r="V8" s="5"/>
      <c r="W8" s="55" t="s">
        <v>9</v>
      </c>
      <c r="X8" s="5"/>
      <c r="Y8" s="58" t="s">
        <v>13</v>
      </c>
    </row>
    <row r="9" spans="1:28" s="11" customFormat="1" ht="22.5" x14ac:dyDescent="0.55000000000000004">
      <c r="A9" s="43" t="s">
        <v>170</v>
      </c>
      <c r="B9" s="8"/>
      <c r="C9" s="9">
        <v>8391625</v>
      </c>
      <c r="D9" s="9"/>
      <c r="E9" s="9">
        <v>42440445304</v>
      </c>
      <c r="F9" s="9"/>
      <c r="G9" s="9">
        <v>28219953614.118801</v>
      </c>
      <c r="H9" s="9"/>
      <c r="I9" s="9">
        <v>5235012</v>
      </c>
      <c r="J9" s="9"/>
      <c r="K9" s="9">
        <v>20343928775</v>
      </c>
      <c r="L9" s="9"/>
      <c r="M9" s="9">
        <v>0</v>
      </c>
      <c r="N9" s="9"/>
      <c r="O9" s="9">
        <v>0</v>
      </c>
      <c r="P9" s="9"/>
      <c r="Q9" s="9">
        <v>13626637</v>
      </c>
      <c r="R9" s="9"/>
      <c r="S9" s="9">
        <v>3860</v>
      </c>
      <c r="T9" s="9"/>
      <c r="U9" s="9">
        <v>62784374079</v>
      </c>
      <c r="V9" s="9"/>
      <c r="W9" s="9">
        <v>52285855848.021004</v>
      </c>
      <c r="X9" s="8"/>
      <c r="Y9" s="10">
        <v>2.18E-2</v>
      </c>
      <c r="AB9" s="13"/>
    </row>
    <row r="10" spans="1:28" s="11" customFormat="1" ht="22.5" x14ac:dyDescent="0.55000000000000004">
      <c r="A10" s="43" t="s">
        <v>16</v>
      </c>
      <c r="B10" s="8"/>
      <c r="C10" s="9">
        <v>10681587</v>
      </c>
      <c r="D10" s="9"/>
      <c r="E10" s="9">
        <v>28967737916</v>
      </c>
      <c r="F10" s="9"/>
      <c r="G10" s="9">
        <v>33308764995.406898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10681587</v>
      </c>
      <c r="R10" s="9"/>
      <c r="S10" s="9">
        <v>3411</v>
      </c>
      <c r="T10" s="9"/>
      <c r="U10" s="9">
        <v>28967737916</v>
      </c>
      <c r="V10" s="9"/>
      <c r="W10" s="9">
        <v>36218105642.120796</v>
      </c>
      <c r="X10" s="8"/>
      <c r="Y10" s="10">
        <v>1.5100000000000001E-2</v>
      </c>
      <c r="AA10" s="48"/>
    </row>
    <row r="11" spans="1:28" s="11" customFormat="1" ht="22.5" x14ac:dyDescent="0.55000000000000004">
      <c r="A11" s="43" t="s">
        <v>17</v>
      </c>
      <c r="B11" s="8"/>
      <c r="C11" s="9">
        <v>18251127</v>
      </c>
      <c r="D11" s="9"/>
      <c r="E11" s="9">
        <v>78082852278</v>
      </c>
      <c r="F11" s="9"/>
      <c r="G11" s="9">
        <v>104319563567.51199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18251127</v>
      </c>
      <c r="R11" s="9"/>
      <c r="S11" s="9">
        <v>5940</v>
      </c>
      <c r="T11" s="9"/>
      <c r="U11" s="9">
        <v>78082852278</v>
      </c>
      <c r="V11" s="9"/>
      <c r="W11" s="9">
        <v>107766644798.439</v>
      </c>
      <c r="X11" s="8"/>
      <c r="Y11" s="10">
        <v>4.4900000000000002E-2</v>
      </c>
      <c r="AA11" s="48"/>
    </row>
    <row r="12" spans="1:28" s="11" customFormat="1" ht="22.5" x14ac:dyDescent="0.55000000000000004">
      <c r="A12" s="43" t="s">
        <v>142</v>
      </c>
      <c r="B12" s="8"/>
      <c r="C12" s="9">
        <v>15764576</v>
      </c>
      <c r="D12" s="9"/>
      <c r="E12" s="9">
        <v>48162558064</v>
      </c>
      <c r="F12" s="9"/>
      <c r="G12" s="9">
        <v>51055390725.782402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15764576</v>
      </c>
      <c r="R12" s="9"/>
      <c r="S12" s="9">
        <v>3487</v>
      </c>
      <c r="T12" s="9"/>
      <c r="U12" s="9">
        <v>48162558064</v>
      </c>
      <c r="V12" s="9"/>
      <c r="W12" s="9">
        <v>54643998606.753601</v>
      </c>
      <c r="X12" s="8"/>
      <c r="Y12" s="10">
        <v>2.2800000000000001E-2</v>
      </c>
      <c r="AA12" s="48"/>
    </row>
    <row r="13" spans="1:28" s="11" customFormat="1" ht="22.5" x14ac:dyDescent="0.55000000000000004">
      <c r="A13" s="43" t="s">
        <v>184</v>
      </c>
      <c r="B13" s="8"/>
      <c r="C13" s="9">
        <v>3767752</v>
      </c>
      <c r="D13" s="9"/>
      <c r="E13" s="9">
        <v>47984450040</v>
      </c>
      <c r="F13" s="9"/>
      <c r="G13" s="9">
        <v>51198714079.452003</v>
      </c>
      <c r="H13" s="9"/>
      <c r="I13" s="9">
        <v>469782</v>
      </c>
      <c r="J13" s="9"/>
      <c r="K13" s="9">
        <v>6854361948</v>
      </c>
      <c r="L13" s="9"/>
      <c r="M13" s="9">
        <v>0</v>
      </c>
      <c r="N13" s="9"/>
      <c r="O13" s="9">
        <v>0</v>
      </c>
      <c r="P13" s="9"/>
      <c r="Q13" s="9">
        <v>4237534</v>
      </c>
      <c r="R13" s="9"/>
      <c r="S13" s="9">
        <v>14580</v>
      </c>
      <c r="T13" s="9"/>
      <c r="U13" s="9">
        <v>54838811988</v>
      </c>
      <c r="V13" s="9"/>
      <c r="W13" s="9">
        <v>61415635407.966003</v>
      </c>
      <c r="X13" s="8"/>
      <c r="Y13" s="10">
        <v>2.5600000000000001E-2</v>
      </c>
      <c r="AA13" s="48"/>
    </row>
    <row r="14" spans="1:28" s="11" customFormat="1" ht="22.5" x14ac:dyDescent="0.55000000000000004">
      <c r="A14" s="43" t="s">
        <v>172</v>
      </c>
      <c r="B14" s="8"/>
      <c r="C14" s="9">
        <v>1601232</v>
      </c>
      <c r="D14" s="9"/>
      <c r="E14" s="9">
        <v>53391358284</v>
      </c>
      <c r="F14" s="9"/>
      <c r="G14" s="9">
        <v>70146424789.272003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1601232</v>
      </c>
      <c r="R14" s="9"/>
      <c r="S14" s="9">
        <v>45470</v>
      </c>
      <c r="T14" s="9"/>
      <c r="U14" s="9">
        <v>53391358284</v>
      </c>
      <c r="V14" s="9"/>
      <c r="W14" s="9">
        <v>72374811326.712006</v>
      </c>
      <c r="X14" s="8"/>
      <c r="Y14" s="10">
        <v>3.0200000000000001E-2</v>
      </c>
      <c r="AA14" s="48"/>
    </row>
    <row r="15" spans="1:28" s="11" customFormat="1" ht="22.5" x14ac:dyDescent="0.55000000000000004">
      <c r="A15" s="43" t="s">
        <v>62</v>
      </c>
      <c r="B15" s="8"/>
      <c r="C15" s="9">
        <v>11673987</v>
      </c>
      <c r="D15" s="9"/>
      <c r="E15" s="9">
        <v>100524317583</v>
      </c>
      <c r="F15" s="9"/>
      <c r="G15" s="9">
        <v>95389210109.817001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11673987</v>
      </c>
      <c r="R15" s="9"/>
      <c r="S15" s="9">
        <v>8760</v>
      </c>
      <c r="T15" s="9"/>
      <c r="U15" s="9">
        <v>100524317583</v>
      </c>
      <c r="V15" s="9"/>
      <c r="W15" s="9">
        <v>101655654569.586</v>
      </c>
      <c r="X15" s="8"/>
      <c r="Y15" s="10">
        <v>4.24E-2</v>
      </c>
      <c r="AA15" s="48"/>
    </row>
    <row r="16" spans="1:28" s="11" customFormat="1" ht="22.5" x14ac:dyDescent="0.55000000000000004">
      <c r="A16" s="43" t="s">
        <v>198</v>
      </c>
      <c r="B16" s="8"/>
      <c r="C16" s="9">
        <v>486873</v>
      </c>
      <c r="D16" s="9"/>
      <c r="E16" s="9">
        <v>68804508435</v>
      </c>
      <c r="F16" s="9"/>
      <c r="G16" s="9">
        <v>79193010167.509506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486873</v>
      </c>
      <c r="R16" s="9"/>
      <c r="S16" s="9">
        <v>174490</v>
      </c>
      <c r="T16" s="9"/>
      <c r="U16" s="9">
        <v>68804508435</v>
      </c>
      <c r="V16" s="9"/>
      <c r="W16" s="9">
        <v>84448990674.8685</v>
      </c>
      <c r="X16" s="8"/>
      <c r="Y16" s="10">
        <v>3.5200000000000002E-2</v>
      </c>
      <c r="AA16" s="48"/>
    </row>
    <row r="17" spans="1:27" s="11" customFormat="1" ht="22.5" x14ac:dyDescent="0.55000000000000004">
      <c r="A17" s="43" t="s">
        <v>22</v>
      </c>
      <c r="B17" s="8"/>
      <c r="C17" s="9">
        <v>3863168</v>
      </c>
      <c r="D17" s="9"/>
      <c r="E17" s="9">
        <v>45578917666</v>
      </c>
      <c r="F17" s="9"/>
      <c r="G17" s="9">
        <v>58985197830.143997</v>
      </c>
      <c r="H17" s="9"/>
      <c r="I17" s="9">
        <v>520835</v>
      </c>
      <c r="J17" s="9"/>
      <c r="K17" s="9">
        <v>9106335534</v>
      </c>
      <c r="L17" s="9"/>
      <c r="M17" s="9">
        <v>0</v>
      </c>
      <c r="N17" s="9"/>
      <c r="O17" s="9">
        <v>0</v>
      </c>
      <c r="P17" s="9"/>
      <c r="Q17" s="9">
        <v>4384003</v>
      </c>
      <c r="R17" s="9"/>
      <c r="S17" s="9">
        <v>17470</v>
      </c>
      <c r="T17" s="9"/>
      <c r="U17" s="9">
        <v>54685253200</v>
      </c>
      <c r="V17" s="9"/>
      <c r="W17" s="9">
        <v>76132830642.160507</v>
      </c>
      <c r="X17" s="8"/>
      <c r="Y17" s="10">
        <v>3.1699999999999999E-2</v>
      </c>
      <c r="AA17" s="48"/>
    </row>
    <row r="18" spans="1:27" s="11" customFormat="1" ht="22.5" x14ac:dyDescent="0.55000000000000004">
      <c r="A18" s="43" t="s">
        <v>24</v>
      </c>
      <c r="B18" s="8"/>
      <c r="C18" s="9">
        <v>1195203</v>
      </c>
      <c r="D18" s="9"/>
      <c r="E18" s="9">
        <v>41764189456</v>
      </c>
      <c r="F18" s="9"/>
      <c r="G18" s="9">
        <v>32256685369.372501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1195203</v>
      </c>
      <c r="R18" s="9"/>
      <c r="S18" s="9">
        <v>28250</v>
      </c>
      <c r="T18" s="9"/>
      <c r="U18" s="9">
        <v>41764189456</v>
      </c>
      <c r="V18" s="9"/>
      <c r="W18" s="9">
        <v>33563586065.737499</v>
      </c>
      <c r="X18" s="8"/>
      <c r="Y18" s="10">
        <v>1.4E-2</v>
      </c>
      <c r="AA18" s="48"/>
    </row>
    <row r="19" spans="1:27" s="11" customFormat="1" ht="22.5" x14ac:dyDescent="0.55000000000000004">
      <c r="A19" s="43" t="s">
        <v>207</v>
      </c>
      <c r="B19" s="8"/>
      <c r="C19" s="9">
        <v>1800000</v>
      </c>
      <c r="D19" s="9"/>
      <c r="E19" s="9">
        <v>9368498879</v>
      </c>
      <c r="F19" s="9"/>
      <c r="G19" s="9">
        <v>8821199700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1800000</v>
      </c>
      <c r="R19" s="9"/>
      <c r="S19" s="9">
        <v>5370</v>
      </c>
      <c r="T19" s="9"/>
      <c r="U19" s="9">
        <v>9368498879</v>
      </c>
      <c r="V19" s="9"/>
      <c r="W19" s="9">
        <v>9608487300</v>
      </c>
      <c r="X19" s="8"/>
      <c r="Y19" s="10">
        <v>4.0000000000000001E-3</v>
      </c>
      <c r="AA19" s="48"/>
    </row>
    <row r="20" spans="1:27" s="11" customFormat="1" ht="22.5" x14ac:dyDescent="0.55000000000000004">
      <c r="A20" s="43" t="s">
        <v>183</v>
      </c>
      <c r="B20" s="8"/>
      <c r="C20" s="9">
        <v>764931</v>
      </c>
      <c r="D20" s="9"/>
      <c r="E20" s="9">
        <v>29589117586</v>
      </c>
      <c r="F20" s="9"/>
      <c r="G20" s="9">
        <v>33000477267.869999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764931</v>
      </c>
      <c r="R20" s="9"/>
      <c r="S20" s="9">
        <v>46550</v>
      </c>
      <c r="T20" s="9"/>
      <c r="U20" s="9">
        <v>29589117586</v>
      </c>
      <c r="V20" s="9"/>
      <c r="W20" s="9">
        <v>35395673198.602501</v>
      </c>
      <c r="X20" s="8"/>
      <c r="Y20" s="10">
        <v>1.4800000000000001E-2</v>
      </c>
      <c r="AA20" s="48"/>
    </row>
    <row r="21" spans="1:27" s="11" customFormat="1" ht="22.5" x14ac:dyDescent="0.55000000000000004">
      <c r="A21" s="43" t="s">
        <v>25</v>
      </c>
      <c r="B21" s="8"/>
      <c r="C21" s="9">
        <v>1236522</v>
      </c>
      <c r="D21" s="9"/>
      <c r="E21" s="9">
        <v>4420771130</v>
      </c>
      <c r="F21" s="9"/>
      <c r="G21" s="9">
        <v>2790203855.6069999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1236522</v>
      </c>
      <c r="R21" s="9"/>
      <c r="S21" s="9">
        <v>2253</v>
      </c>
      <c r="T21" s="9"/>
      <c r="U21" s="9">
        <v>4420771130</v>
      </c>
      <c r="V21" s="9"/>
      <c r="W21" s="9">
        <v>2769308055.8073001</v>
      </c>
      <c r="X21" s="8"/>
      <c r="Y21" s="10">
        <v>1.1999999999999999E-3</v>
      </c>
      <c r="AA21" s="48"/>
    </row>
    <row r="22" spans="1:27" s="11" customFormat="1" ht="22.5" x14ac:dyDescent="0.55000000000000004">
      <c r="A22" s="43" t="s">
        <v>129</v>
      </c>
      <c r="B22" s="8"/>
      <c r="C22" s="9">
        <v>15131137</v>
      </c>
      <c r="D22" s="9"/>
      <c r="E22" s="9">
        <v>60949729757</v>
      </c>
      <c r="F22" s="9"/>
      <c r="G22" s="9">
        <v>71054188215.431396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15131137</v>
      </c>
      <c r="R22" s="9"/>
      <c r="S22" s="9">
        <v>5590</v>
      </c>
      <c r="T22" s="9"/>
      <c r="U22" s="9">
        <v>60949729757</v>
      </c>
      <c r="V22" s="9"/>
      <c r="W22" s="9">
        <v>84079786647.811493</v>
      </c>
      <c r="X22" s="8"/>
      <c r="Y22" s="10">
        <v>3.5099999999999999E-2</v>
      </c>
      <c r="AA22" s="48"/>
    </row>
    <row r="23" spans="1:27" s="11" customFormat="1" ht="22.5" x14ac:dyDescent="0.55000000000000004">
      <c r="A23" s="43" t="s">
        <v>211</v>
      </c>
      <c r="B23" s="8"/>
      <c r="C23" s="9">
        <v>885000</v>
      </c>
      <c r="D23" s="9"/>
      <c r="E23" s="9">
        <v>3576994963</v>
      </c>
      <c r="F23" s="9"/>
      <c r="G23" s="9">
        <v>6070166325</v>
      </c>
      <c r="H23" s="9"/>
      <c r="I23" s="9">
        <v>0</v>
      </c>
      <c r="J23" s="9"/>
      <c r="K23" s="9">
        <v>0</v>
      </c>
      <c r="L23" s="9"/>
      <c r="M23" s="9">
        <v>-885000</v>
      </c>
      <c r="N23" s="9"/>
      <c r="O23" s="9">
        <v>6750528120</v>
      </c>
      <c r="P23" s="9"/>
      <c r="Q23" s="9">
        <v>0</v>
      </c>
      <c r="R23" s="9"/>
      <c r="S23" s="9">
        <v>0</v>
      </c>
      <c r="T23" s="9"/>
      <c r="U23" s="9">
        <v>0</v>
      </c>
      <c r="V23" s="9"/>
      <c r="W23" s="9">
        <v>0</v>
      </c>
      <c r="X23" s="8"/>
      <c r="Y23" s="10">
        <v>0</v>
      </c>
      <c r="AA23" s="48"/>
    </row>
    <row r="24" spans="1:27" s="11" customFormat="1" ht="22.5" x14ac:dyDescent="0.55000000000000004">
      <c r="A24" s="43" t="s">
        <v>200</v>
      </c>
      <c r="B24" s="8"/>
      <c r="C24" s="9">
        <v>1730517</v>
      </c>
      <c r="D24" s="9"/>
      <c r="E24" s="9">
        <v>46956728677</v>
      </c>
      <c r="F24" s="9"/>
      <c r="G24" s="9">
        <v>49456337185.6875</v>
      </c>
      <c r="H24" s="9"/>
      <c r="I24" s="9">
        <v>0</v>
      </c>
      <c r="J24" s="9"/>
      <c r="K24" s="9">
        <v>0</v>
      </c>
      <c r="L24" s="9"/>
      <c r="M24" s="9">
        <v>-384967</v>
      </c>
      <c r="N24" s="9"/>
      <c r="O24" s="9">
        <v>11495204204</v>
      </c>
      <c r="P24" s="9"/>
      <c r="Q24" s="9">
        <v>1345550</v>
      </c>
      <c r="R24" s="9"/>
      <c r="S24" s="9">
        <v>32250</v>
      </c>
      <c r="T24" s="9"/>
      <c r="U24" s="9">
        <v>36510838248</v>
      </c>
      <c r="V24" s="9"/>
      <c r="W24" s="9">
        <v>43135793274.375</v>
      </c>
      <c r="X24" s="8"/>
      <c r="Y24" s="10">
        <v>1.7999999999999999E-2</v>
      </c>
      <c r="AA24" s="48"/>
    </row>
    <row r="25" spans="1:27" s="11" customFormat="1" ht="22.5" x14ac:dyDescent="0.55000000000000004">
      <c r="A25" s="43" t="s">
        <v>174</v>
      </c>
      <c r="B25" s="8"/>
      <c r="C25" s="9">
        <v>872738</v>
      </c>
      <c r="D25" s="9"/>
      <c r="E25" s="9">
        <v>42442529394</v>
      </c>
      <c r="F25" s="9"/>
      <c r="G25" s="9">
        <v>43464014965.889999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872738</v>
      </c>
      <c r="R25" s="9"/>
      <c r="S25" s="9">
        <v>52500</v>
      </c>
      <c r="T25" s="9"/>
      <c r="U25" s="9">
        <v>42442529394</v>
      </c>
      <c r="V25" s="9"/>
      <c r="W25" s="9">
        <v>45546123467.25</v>
      </c>
      <c r="X25" s="8"/>
      <c r="Y25" s="10">
        <v>1.9E-2</v>
      </c>
      <c r="AA25" s="48"/>
    </row>
    <row r="26" spans="1:27" s="11" customFormat="1" ht="22.5" x14ac:dyDescent="0.55000000000000004">
      <c r="A26" s="43" t="s">
        <v>30</v>
      </c>
      <c r="B26" s="8"/>
      <c r="C26" s="9">
        <v>1405861</v>
      </c>
      <c r="D26" s="9"/>
      <c r="E26" s="9">
        <v>36644249933</v>
      </c>
      <c r="F26" s="9"/>
      <c r="G26" s="9">
        <v>42176433114.369003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1405861</v>
      </c>
      <c r="R26" s="9"/>
      <c r="S26" s="9">
        <v>34030</v>
      </c>
      <c r="T26" s="9"/>
      <c r="U26" s="9">
        <v>36644249933</v>
      </c>
      <c r="V26" s="9"/>
      <c r="W26" s="9">
        <v>47556793203.511497</v>
      </c>
      <c r="X26" s="8"/>
      <c r="Y26" s="10">
        <v>1.9800000000000002E-2</v>
      </c>
      <c r="AA26" s="48"/>
    </row>
    <row r="27" spans="1:27" s="11" customFormat="1" ht="22.5" x14ac:dyDescent="0.55000000000000004">
      <c r="A27" s="43" t="s">
        <v>167</v>
      </c>
      <c r="B27" s="8"/>
      <c r="C27" s="9">
        <v>27077208</v>
      </c>
      <c r="D27" s="9"/>
      <c r="E27" s="9">
        <v>74593040415</v>
      </c>
      <c r="F27" s="9"/>
      <c r="G27" s="9">
        <v>62337684386.318398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27077208</v>
      </c>
      <c r="R27" s="9"/>
      <c r="S27" s="9">
        <v>2466</v>
      </c>
      <c r="T27" s="9"/>
      <c r="U27" s="9">
        <v>74593040415</v>
      </c>
      <c r="V27" s="9"/>
      <c r="W27" s="9">
        <v>66375099178.178398</v>
      </c>
      <c r="X27" s="8"/>
      <c r="Y27" s="10">
        <v>2.7699999999999999E-2</v>
      </c>
      <c r="AA27" s="48"/>
    </row>
    <row r="28" spans="1:27" s="11" customFormat="1" ht="22.5" x14ac:dyDescent="0.55000000000000004">
      <c r="A28" s="43" t="s">
        <v>32</v>
      </c>
      <c r="B28" s="8"/>
      <c r="C28" s="9">
        <v>11509789</v>
      </c>
      <c r="D28" s="9"/>
      <c r="E28" s="9">
        <v>67522698443</v>
      </c>
      <c r="F28" s="9"/>
      <c r="G28" s="9">
        <v>88212467374.519501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11509789</v>
      </c>
      <c r="R28" s="9"/>
      <c r="S28" s="9">
        <v>8880</v>
      </c>
      <c r="T28" s="9"/>
      <c r="U28" s="9">
        <v>67522698443</v>
      </c>
      <c r="V28" s="9"/>
      <c r="W28" s="9">
        <v>101598795108.396</v>
      </c>
      <c r="X28" s="8"/>
      <c r="Y28" s="10">
        <v>4.24E-2</v>
      </c>
      <c r="AA28" s="48"/>
    </row>
    <row r="29" spans="1:27" s="11" customFormat="1" ht="22.5" x14ac:dyDescent="0.55000000000000004">
      <c r="A29" s="43" t="s">
        <v>130</v>
      </c>
      <c r="B29" s="8"/>
      <c r="C29" s="9">
        <v>6924087</v>
      </c>
      <c r="D29" s="9"/>
      <c r="E29" s="9">
        <v>78528603669</v>
      </c>
      <c r="F29" s="9"/>
      <c r="G29" s="9">
        <v>70480780107.264008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6924087</v>
      </c>
      <c r="R29" s="9"/>
      <c r="S29" s="9">
        <v>11120</v>
      </c>
      <c r="T29" s="9"/>
      <c r="U29" s="9">
        <v>78528603669</v>
      </c>
      <c r="V29" s="9"/>
      <c r="W29" s="9">
        <v>76537722147.731995</v>
      </c>
      <c r="X29" s="8"/>
      <c r="Y29" s="10">
        <v>3.1899999999999998E-2</v>
      </c>
      <c r="AA29" s="48"/>
    </row>
    <row r="30" spans="1:27" s="11" customFormat="1" ht="22.5" x14ac:dyDescent="0.55000000000000004">
      <c r="A30" s="43" t="s">
        <v>212</v>
      </c>
      <c r="B30" s="8"/>
      <c r="C30" s="9">
        <v>2000000</v>
      </c>
      <c r="D30" s="9"/>
      <c r="E30" s="9">
        <v>49005434880</v>
      </c>
      <c r="F30" s="9"/>
      <c r="G30" s="9">
        <v>58847760000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2000000</v>
      </c>
      <c r="R30" s="9"/>
      <c r="S30" s="9">
        <v>37960</v>
      </c>
      <c r="T30" s="9"/>
      <c r="U30" s="9">
        <v>49005434880</v>
      </c>
      <c r="V30" s="9"/>
      <c r="W30" s="9">
        <v>75468276000</v>
      </c>
      <c r="X30" s="8"/>
      <c r="Y30" s="10">
        <v>3.15E-2</v>
      </c>
      <c r="AA30" s="48"/>
    </row>
    <row r="31" spans="1:27" s="11" customFormat="1" ht="22.5" x14ac:dyDescent="0.55000000000000004">
      <c r="A31" s="43" t="s">
        <v>56</v>
      </c>
      <c r="B31" s="8"/>
      <c r="C31" s="9">
        <v>4140365</v>
      </c>
      <c r="D31" s="9"/>
      <c r="E31" s="9">
        <v>84097284091</v>
      </c>
      <c r="F31" s="9"/>
      <c r="G31" s="9">
        <v>62641407985.964996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4140365</v>
      </c>
      <c r="R31" s="9"/>
      <c r="S31" s="9">
        <v>18040</v>
      </c>
      <c r="T31" s="9"/>
      <c r="U31" s="9">
        <v>84097284091</v>
      </c>
      <c r="V31" s="9"/>
      <c r="W31" s="9">
        <v>74247766101.630005</v>
      </c>
      <c r="X31" s="8"/>
      <c r="Y31" s="10">
        <v>3.1E-2</v>
      </c>
      <c r="AA31" s="48"/>
    </row>
    <row r="32" spans="1:27" s="11" customFormat="1" ht="22.5" x14ac:dyDescent="0.55000000000000004">
      <c r="A32" s="43" t="s">
        <v>35</v>
      </c>
      <c r="B32" s="8"/>
      <c r="C32" s="9">
        <v>1694254</v>
      </c>
      <c r="D32" s="9"/>
      <c r="E32" s="9">
        <v>37746115823</v>
      </c>
      <c r="F32" s="9"/>
      <c r="G32" s="9">
        <v>49885209849.293999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1694254</v>
      </c>
      <c r="R32" s="9"/>
      <c r="S32" s="9">
        <v>33440</v>
      </c>
      <c r="T32" s="9"/>
      <c r="U32" s="9">
        <v>37746115823</v>
      </c>
      <c r="V32" s="9"/>
      <c r="W32" s="9">
        <v>56318751430.127998</v>
      </c>
      <c r="X32" s="8"/>
      <c r="Y32" s="10">
        <v>2.35E-2</v>
      </c>
      <c r="AA32" s="48"/>
    </row>
    <row r="33" spans="1:27" s="11" customFormat="1" ht="22.5" x14ac:dyDescent="0.55000000000000004">
      <c r="A33" s="43" t="s">
        <v>36</v>
      </c>
      <c r="B33" s="8"/>
      <c r="C33" s="9">
        <v>2224603</v>
      </c>
      <c r="D33" s="9"/>
      <c r="E33" s="9">
        <v>35311027462</v>
      </c>
      <c r="F33" s="9"/>
      <c r="G33" s="9">
        <v>52409388707.955002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2224603</v>
      </c>
      <c r="R33" s="9"/>
      <c r="S33" s="9">
        <v>26640</v>
      </c>
      <c r="T33" s="9"/>
      <c r="U33" s="9">
        <v>35311027462</v>
      </c>
      <c r="V33" s="9"/>
      <c r="W33" s="9">
        <v>58910806547.676003</v>
      </c>
      <c r="X33" s="8"/>
      <c r="Y33" s="10">
        <v>2.46E-2</v>
      </c>
      <c r="AA33" s="48"/>
    </row>
    <row r="34" spans="1:27" s="11" customFormat="1" ht="22.5" x14ac:dyDescent="0.55000000000000004">
      <c r="A34" s="43" t="s">
        <v>168</v>
      </c>
      <c r="B34" s="8"/>
      <c r="C34" s="9">
        <v>1404731</v>
      </c>
      <c r="D34" s="9"/>
      <c r="E34" s="9">
        <v>35675494741</v>
      </c>
      <c r="F34" s="9"/>
      <c r="G34" s="9">
        <v>34699865336.167503</v>
      </c>
      <c r="H34" s="9"/>
      <c r="I34" s="9">
        <v>390404</v>
      </c>
      <c r="J34" s="9"/>
      <c r="K34" s="9">
        <v>9783360985</v>
      </c>
      <c r="L34" s="9"/>
      <c r="M34" s="9">
        <v>0</v>
      </c>
      <c r="N34" s="9"/>
      <c r="O34" s="9">
        <v>0</v>
      </c>
      <c r="P34" s="9"/>
      <c r="Q34" s="9">
        <v>1795135</v>
      </c>
      <c r="R34" s="9"/>
      <c r="S34" s="9">
        <v>25200</v>
      </c>
      <c r="T34" s="9"/>
      <c r="U34" s="9">
        <v>45458855726</v>
      </c>
      <c r="V34" s="9"/>
      <c r="W34" s="9">
        <v>44968239458.099998</v>
      </c>
      <c r="X34" s="8"/>
      <c r="Y34" s="10">
        <v>1.8800000000000001E-2</v>
      </c>
      <c r="AA34" s="48"/>
    </row>
    <row r="35" spans="1:27" s="11" customFormat="1" ht="22.5" x14ac:dyDescent="0.55000000000000004">
      <c r="A35" s="43" t="s">
        <v>59</v>
      </c>
      <c r="B35" s="8"/>
      <c r="C35" s="9">
        <v>4752413</v>
      </c>
      <c r="D35" s="9"/>
      <c r="E35" s="9">
        <v>51364889994</v>
      </c>
      <c r="F35" s="9"/>
      <c r="G35" s="9">
        <v>42895156175.262001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4752413</v>
      </c>
      <c r="R35" s="9"/>
      <c r="S35" s="9">
        <v>10350</v>
      </c>
      <c r="T35" s="9"/>
      <c r="U35" s="9">
        <v>51364889994</v>
      </c>
      <c r="V35" s="9"/>
      <c r="W35" s="9">
        <v>48894809076.427498</v>
      </c>
      <c r="X35" s="8"/>
      <c r="Y35" s="10">
        <v>2.0400000000000001E-2</v>
      </c>
      <c r="AA35" s="48"/>
    </row>
    <row r="36" spans="1:27" s="11" customFormat="1" ht="22.5" x14ac:dyDescent="0.55000000000000004">
      <c r="A36" s="43" t="s">
        <v>39</v>
      </c>
      <c r="B36" s="8"/>
      <c r="C36" s="9">
        <v>10656991</v>
      </c>
      <c r="D36" s="9"/>
      <c r="E36" s="9">
        <v>43112023825</v>
      </c>
      <c r="F36" s="9"/>
      <c r="G36" s="9">
        <v>46855412759.401604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10656991</v>
      </c>
      <c r="R36" s="9"/>
      <c r="S36" s="9">
        <v>4494</v>
      </c>
      <c r="T36" s="9"/>
      <c r="U36" s="9">
        <v>43112023825</v>
      </c>
      <c r="V36" s="9"/>
      <c r="W36" s="9">
        <v>47607557074.553703</v>
      </c>
      <c r="X36" s="8"/>
      <c r="Y36" s="10">
        <v>1.9900000000000001E-2</v>
      </c>
      <c r="AA36" s="48"/>
    </row>
    <row r="37" spans="1:27" s="11" customFormat="1" ht="22.5" x14ac:dyDescent="0.55000000000000004">
      <c r="A37" s="43" t="s">
        <v>58</v>
      </c>
      <c r="B37" s="8"/>
      <c r="C37" s="9">
        <v>7077391</v>
      </c>
      <c r="D37" s="9"/>
      <c r="E37" s="9">
        <v>35027917697</v>
      </c>
      <c r="F37" s="9"/>
      <c r="G37" s="9">
        <v>31588409550.739498</v>
      </c>
      <c r="H37" s="9"/>
      <c r="I37" s="9">
        <v>2200000</v>
      </c>
      <c r="J37" s="9"/>
      <c r="K37" s="9">
        <v>10664274318</v>
      </c>
      <c r="L37" s="9"/>
      <c r="M37" s="9">
        <v>0</v>
      </c>
      <c r="N37" s="9"/>
      <c r="O37" s="9">
        <v>0</v>
      </c>
      <c r="P37" s="9"/>
      <c r="Q37" s="9">
        <v>9277391</v>
      </c>
      <c r="R37" s="9"/>
      <c r="S37" s="9">
        <v>5340</v>
      </c>
      <c r="T37" s="9"/>
      <c r="U37" s="9">
        <v>45692192015</v>
      </c>
      <c r="V37" s="9"/>
      <c r="W37" s="9">
        <v>49246497395.757004</v>
      </c>
      <c r="X37" s="8"/>
      <c r="Y37" s="10">
        <v>2.0500000000000001E-2</v>
      </c>
      <c r="AA37" s="48"/>
    </row>
    <row r="38" spans="1:27" s="11" customFormat="1" ht="22.5" x14ac:dyDescent="0.55000000000000004">
      <c r="A38" s="43" t="s">
        <v>138</v>
      </c>
      <c r="B38" s="8"/>
      <c r="C38" s="9">
        <v>12515578</v>
      </c>
      <c r="D38" s="9"/>
      <c r="E38" s="9">
        <v>49425535846</v>
      </c>
      <c r="F38" s="9"/>
      <c r="G38" s="9">
        <v>39923522987.678101</v>
      </c>
      <c r="H38" s="9"/>
      <c r="I38" s="9">
        <v>4519514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17035092</v>
      </c>
      <c r="R38" s="9"/>
      <c r="S38" s="9">
        <v>2663</v>
      </c>
      <c r="T38" s="9"/>
      <c r="U38" s="9">
        <v>49425535846</v>
      </c>
      <c r="V38" s="9"/>
      <c r="W38" s="9">
        <v>45094531518.523804</v>
      </c>
      <c r="X38" s="8"/>
      <c r="Y38" s="10">
        <v>1.8800000000000001E-2</v>
      </c>
      <c r="AA38" s="48"/>
    </row>
    <row r="39" spans="1:27" s="11" customFormat="1" ht="22.5" x14ac:dyDescent="0.55000000000000004">
      <c r="A39" s="43" t="s">
        <v>40</v>
      </c>
      <c r="B39" s="8"/>
      <c r="C39" s="9">
        <v>2523921</v>
      </c>
      <c r="D39" s="9"/>
      <c r="E39" s="9">
        <v>25250706075</v>
      </c>
      <c r="F39" s="9"/>
      <c r="G39" s="9">
        <v>29931220783.696499</v>
      </c>
      <c r="H39" s="9"/>
      <c r="I39" s="9">
        <v>0</v>
      </c>
      <c r="J39" s="9"/>
      <c r="K39" s="9">
        <v>0</v>
      </c>
      <c r="L39" s="9"/>
      <c r="M39" s="9">
        <v>-1635685</v>
      </c>
      <c r="N39" s="9"/>
      <c r="O39" s="9">
        <v>23010232554</v>
      </c>
      <c r="P39" s="9"/>
      <c r="Q39" s="9">
        <v>888236</v>
      </c>
      <c r="R39" s="9"/>
      <c r="S39" s="9">
        <v>14900</v>
      </c>
      <c r="T39" s="9"/>
      <c r="U39" s="9">
        <v>8886405779</v>
      </c>
      <c r="V39" s="9"/>
      <c r="W39" s="9">
        <v>13155969837.42</v>
      </c>
      <c r="X39" s="8"/>
      <c r="Y39" s="10">
        <v>5.4999999999999997E-3</v>
      </c>
      <c r="AA39" s="48"/>
    </row>
    <row r="40" spans="1:27" s="11" customFormat="1" ht="22.5" x14ac:dyDescent="0.55000000000000004">
      <c r="A40" s="43" t="s">
        <v>202</v>
      </c>
      <c r="B40" s="8"/>
      <c r="C40" s="9">
        <v>3294490</v>
      </c>
      <c r="D40" s="9"/>
      <c r="E40" s="9">
        <v>10305565689</v>
      </c>
      <c r="F40" s="9"/>
      <c r="G40" s="9">
        <v>9965483528.2334995</v>
      </c>
      <c r="H40" s="9"/>
      <c r="I40" s="9">
        <v>0</v>
      </c>
      <c r="J40" s="9"/>
      <c r="K40" s="9">
        <v>0</v>
      </c>
      <c r="L40" s="9"/>
      <c r="M40" s="9">
        <v>-3294490</v>
      </c>
      <c r="N40" s="9"/>
      <c r="O40" s="9">
        <v>10861127367</v>
      </c>
      <c r="P40" s="9"/>
      <c r="Q40" s="9">
        <v>0</v>
      </c>
      <c r="R40" s="9"/>
      <c r="S40" s="9">
        <v>0</v>
      </c>
      <c r="T40" s="9"/>
      <c r="U40" s="9">
        <v>0</v>
      </c>
      <c r="V40" s="9"/>
      <c r="W40" s="9">
        <v>0</v>
      </c>
      <c r="X40" s="8"/>
      <c r="Y40" s="10">
        <v>0</v>
      </c>
      <c r="AA40" s="48"/>
    </row>
    <row r="41" spans="1:27" s="11" customFormat="1" ht="22.5" x14ac:dyDescent="0.55000000000000004">
      <c r="A41" s="43" t="s">
        <v>41</v>
      </c>
      <c r="B41" s="8"/>
      <c r="C41" s="9">
        <v>32028517</v>
      </c>
      <c r="D41" s="9"/>
      <c r="E41" s="9">
        <v>130639637383</v>
      </c>
      <c r="F41" s="9"/>
      <c r="G41" s="9">
        <v>169696259236.12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32028517</v>
      </c>
      <c r="R41" s="9"/>
      <c r="S41" s="9">
        <v>6370</v>
      </c>
      <c r="T41" s="9"/>
      <c r="U41" s="9">
        <v>130639637383</v>
      </c>
      <c r="V41" s="9"/>
      <c r="W41" s="9">
        <v>202807724452.92401</v>
      </c>
      <c r="X41" s="8"/>
      <c r="Y41" s="10">
        <v>8.4599999999999995E-2</v>
      </c>
      <c r="AA41" s="48"/>
    </row>
    <row r="42" spans="1:27" s="11" customFormat="1" ht="22.5" x14ac:dyDescent="0.55000000000000004">
      <c r="A42" s="43" t="s">
        <v>42</v>
      </c>
      <c r="B42" s="8"/>
      <c r="C42" s="9">
        <v>4853647</v>
      </c>
      <c r="D42" s="9"/>
      <c r="E42" s="9">
        <v>36868684029</v>
      </c>
      <c r="F42" s="9"/>
      <c r="G42" s="9">
        <v>32422439618.352001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4853647</v>
      </c>
      <c r="R42" s="9"/>
      <c r="S42" s="9">
        <v>7580</v>
      </c>
      <c r="T42" s="9"/>
      <c r="U42" s="9">
        <v>36868684029</v>
      </c>
      <c r="V42" s="9"/>
      <c r="W42" s="9">
        <v>36571739926.653</v>
      </c>
      <c r="X42" s="8"/>
      <c r="Y42" s="10">
        <v>1.5299999999999999E-2</v>
      </c>
      <c r="AA42" s="48"/>
    </row>
    <row r="43" spans="1:27" s="11" customFormat="1" ht="22.5" x14ac:dyDescent="0.55000000000000004">
      <c r="A43" s="43" t="s">
        <v>169</v>
      </c>
      <c r="B43" s="8"/>
      <c r="C43" s="9">
        <v>5353304</v>
      </c>
      <c r="D43" s="9"/>
      <c r="E43" s="9">
        <v>42996964933</v>
      </c>
      <c r="F43" s="9"/>
      <c r="G43" s="9">
        <v>39378743624.879997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5353304</v>
      </c>
      <c r="R43" s="9"/>
      <c r="S43" s="9">
        <v>7760</v>
      </c>
      <c r="T43" s="9"/>
      <c r="U43" s="9">
        <v>42996964933</v>
      </c>
      <c r="V43" s="9"/>
      <c r="W43" s="9">
        <v>41294466287.711998</v>
      </c>
      <c r="X43" s="8"/>
      <c r="Y43" s="10">
        <v>1.72E-2</v>
      </c>
      <c r="AA43" s="48"/>
    </row>
    <row r="44" spans="1:27" s="11" customFormat="1" ht="22.5" x14ac:dyDescent="0.55000000000000004">
      <c r="A44" s="43" t="s">
        <v>44</v>
      </c>
      <c r="B44" s="8"/>
      <c r="C44" s="9">
        <v>24898980</v>
      </c>
      <c r="D44" s="9"/>
      <c r="E44" s="9">
        <v>64974243436</v>
      </c>
      <c r="F44" s="9"/>
      <c r="G44" s="9">
        <v>43784220161.060997</v>
      </c>
      <c r="H44" s="9"/>
      <c r="I44" s="9">
        <v>0</v>
      </c>
      <c r="J44" s="9"/>
      <c r="K44" s="9">
        <v>0</v>
      </c>
      <c r="L44" s="9"/>
      <c r="M44" s="9">
        <v>-5050339</v>
      </c>
      <c r="N44" s="9"/>
      <c r="O44" s="9">
        <v>9702537740</v>
      </c>
      <c r="P44" s="9"/>
      <c r="Q44" s="9">
        <v>19848641</v>
      </c>
      <c r="R44" s="9"/>
      <c r="S44" s="9">
        <v>1989</v>
      </c>
      <c r="T44" s="9"/>
      <c r="U44" s="9">
        <v>51795311782</v>
      </c>
      <c r="V44" s="9"/>
      <c r="W44" s="9">
        <v>39244047214.653503</v>
      </c>
      <c r="X44" s="8"/>
      <c r="Y44" s="10">
        <v>1.6400000000000001E-2</v>
      </c>
      <c r="AA44" s="48"/>
    </row>
    <row r="45" spans="1:27" s="11" customFormat="1" ht="22.5" x14ac:dyDescent="0.55000000000000004">
      <c r="A45" s="43" t="s">
        <v>47</v>
      </c>
      <c r="B45" s="8"/>
      <c r="C45" s="9">
        <v>5000000</v>
      </c>
      <c r="D45" s="9"/>
      <c r="E45" s="9">
        <v>37383913800</v>
      </c>
      <c r="F45" s="9"/>
      <c r="G45" s="9">
        <v>39165570000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5000000</v>
      </c>
      <c r="R45" s="9"/>
      <c r="S45" s="9">
        <v>8840</v>
      </c>
      <c r="T45" s="9"/>
      <c r="U45" s="9">
        <v>37383913800</v>
      </c>
      <c r="V45" s="9"/>
      <c r="W45" s="9">
        <v>43937010000</v>
      </c>
      <c r="X45" s="8"/>
      <c r="Y45" s="10">
        <v>1.83E-2</v>
      </c>
      <c r="AA45" s="48"/>
    </row>
    <row r="46" spans="1:27" s="11" customFormat="1" ht="22.5" x14ac:dyDescent="0.55000000000000004">
      <c r="A46" s="43" t="s">
        <v>48</v>
      </c>
      <c r="B46" s="8"/>
      <c r="C46" s="9">
        <v>14157607</v>
      </c>
      <c r="D46" s="9"/>
      <c r="E46" s="9">
        <v>100882261636</v>
      </c>
      <c r="F46" s="9"/>
      <c r="G46" s="9">
        <v>97387715129.382004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14157607</v>
      </c>
      <c r="R46" s="9"/>
      <c r="S46" s="9">
        <v>7750</v>
      </c>
      <c r="T46" s="9"/>
      <c r="U46" s="9">
        <v>100882261636</v>
      </c>
      <c r="V46" s="9"/>
      <c r="W46" s="9">
        <v>109068611597.21201</v>
      </c>
      <c r="X46" s="8"/>
      <c r="Y46" s="10">
        <v>4.5499999999999999E-2</v>
      </c>
      <c r="AA46" s="48"/>
    </row>
    <row r="47" spans="1:27" s="11" customFormat="1" ht="22.5" x14ac:dyDescent="0.55000000000000004">
      <c r="A47" s="43" t="s">
        <v>50</v>
      </c>
      <c r="B47" s="8"/>
      <c r="C47" s="9">
        <v>2353821</v>
      </c>
      <c r="D47" s="9"/>
      <c r="E47" s="9">
        <v>45667805170</v>
      </c>
      <c r="F47" s="9"/>
      <c r="G47" s="9">
        <v>53651975492.596497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2353821</v>
      </c>
      <c r="R47" s="9"/>
      <c r="S47" s="9">
        <v>22900</v>
      </c>
      <c r="T47" s="9"/>
      <c r="U47" s="9">
        <v>45667805170</v>
      </c>
      <c r="V47" s="9"/>
      <c r="W47" s="9">
        <v>53581781019.644997</v>
      </c>
      <c r="X47" s="8"/>
      <c r="Y47" s="10">
        <v>2.23E-2</v>
      </c>
      <c r="AA47" s="48"/>
    </row>
    <row r="48" spans="1:27" s="11" customFormat="1" ht="22.5" x14ac:dyDescent="0.55000000000000004">
      <c r="A48" s="43" t="s">
        <v>51</v>
      </c>
      <c r="B48" s="8"/>
      <c r="C48" s="9">
        <v>994394</v>
      </c>
      <c r="D48" s="9"/>
      <c r="E48" s="9">
        <v>35307398802</v>
      </c>
      <c r="F48" s="9"/>
      <c r="G48" s="9">
        <v>44125629158.447998</v>
      </c>
      <c r="H48" s="9"/>
      <c r="I48" s="9">
        <v>0</v>
      </c>
      <c r="J48" s="9"/>
      <c r="K48" s="9">
        <v>0</v>
      </c>
      <c r="L48" s="9"/>
      <c r="M48" s="9">
        <v>-14603</v>
      </c>
      <c r="N48" s="9"/>
      <c r="O48" s="9">
        <v>631468080</v>
      </c>
      <c r="P48" s="9"/>
      <c r="Q48" s="9">
        <v>979791</v>
      </c>
      <c r="R48" s="9"/>
      <c r="S48" s="9">
        <v>45950</v>
      </c>
      <c r="T48" s="9"/>
      <c r="U48" s="9">
        <v>34788898141</v>
      </c>
      <c r="V48" s="9"/>
      <c r="W48" s="9">
        <v>44753519141.122498</v>
      </c>
      <c r="X48" s="8"/>
      <c r="Y48" s="10">
        <v>1.8700000000000001E-2</v>
      </c>
      <c r="AA48" s="48"/>
    </row>
    <row r="49" spans="1:27" s="11" customFormat="1" ht="22.5" x14ac:dyDescent="0.55000000000000004">
      <c r="A49" s="43" t="s">
        <v>199</v>
      </c>
      <c r="B49" s="8"/>
      <c r="C49" s="9">
        <v>8506949</v>
      </c>
      <c r="D49" s="9"/>
      <c r="E49" s="9">
        <v>42315365591</v>
      </c>
      <c r="F49" s="9"/>
      <c r="G49" s="9">
        <v>47101772879.716499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8506949</v>
      </c>
      <c r="R49" s="9"/>
      <c r="S49" s="9">
        <v>6440</v>
      </c>
      <c r="T49" s="9"/>
      <c r="U49" s="9">
        <v>42315365591</v>
      </c>
      <c r="V49" s="9"/>
      <c r="W49" s="9">
        <v>54458782288.218002</v>
      </c>
      <c r="X49" s="8"/>
      <c r="Y49" s="10">
        <v>2.2700000000000001E-2</v>
      </c>
      <c r="AA49" s="48"/>
    </row>
    <row r="50" spans="1:27" s="11" customFormat="1" ht="23.25" thickBot="1" x14ac:dyDescent="0.5">
      <c r="C50" s="15"/>
      <c r="D50" s="15"/>
      <c r="E50" s="14">
        <f>SUM(E9:E49)</f>
        <v>2003652568775</v>
      </c>
      <c r="F50" s="9"/>
      <c r="G50" s="14">
        <f>SUM(G9:G49)</f>
        <v>2108294030711.293</v>
      </c>
      <c r="H50" s="9"/>
      <c r="I50" s="9"/>
      <c r="J50" s="9"/>
      <c r="K50" s="14">
        <f>SUM(K9:K49)</f>
        <v>56752261560</v>
      </c>
      <c r="L50" s="9"/>
      <c r="M50" s="9">
        <v>0</v>
      </c>
      <c r="N50" s="9"/>
      <c r="O50" s="14">
        <f>SUM(O9:O49)</f>
        <v>62451098065</v>
      </c>
      <c r="P50" s="9"/>
      <c r="Q50" s="9"/>
      <c r="R50" s="9"/>
      <c r="S50" s="9"/>
      <c r="T50" s="9"/>
      <c r="U50" s="14">
        <f>SUM(U9:U49)</f>
        <v>2006014646643</v>
      </c>
      <c r="V50" s="9"/>
      <c r="W50" s="14">
        <f>SUM(W9:W49)</f>
        <v>2332740581532.3848</v>
      </c>
      <c r="X50" s="9"/>
      <c r="Y50" s="16">
        <f>SUM(Y9:Y49)</f>
        <v>0.97309999999999997</v>
      </c>
      <c r="AA50" s="48"/>
    </row>
    <row r="51" spans="1:27" s="11" customFormat="1" ht="19.5" thickTop="1" x14ac:dyDescent="0.45">
      <c r="C51" s="15"/>
      <c r="D51" s="15"/>
      <c r="E51" s="15"/>
      <c r="F51" s="15"/>
      <c r="G51" s="28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AA51" s="48"/>
    </row>
    <row r="52" spans="1:27" s="11" customFormat="1" x14ac:dyDescent="0.4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AA52" s="48"/>
    </row>
    <row r="53" spans="1:27" s="11" customFormat="1" ht="22.5" x14ac:dyDescent="0.4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9"/>
      <c r="V53" s="15"/>
      <c r="W53" s="15"/>
      <c r="AA53" s="48"/>
    </row>
    <row r="54" spans="1:27" s="11" customFormat="1" x14ac:dyDescent="0.4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47"/>
      <c r="N54" s="15"/>
      <c r="O54" s="15"/>
      <c r="P54" s="15"/>
      <c r="Q54" s="15"/>
      <c r="R54" s="15"/>
      <c r="S54" s="15"/>
      <c r="T54" s="15"/>
      <c r="U54" s="15"/>
      <c r="V54" s="15"/>
      <c r="W54" s="15"/>
      <c r="AA54" s="48"/>
    </row>
    <row r="55" spans="1:27" s="11" customFormat="1" x14ac:dyDescent="0.4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AA55" s="48"/>
    </row>
    <row r="56" spans="1:27" s="11" customFormat="1" x14ac:dyDescent="0.4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AA56" s="48"/>
    </row>
    <row r="57" spans="1:27" s="11" customFormat="1" x14ac:dyDescent="0.4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AA57" s="48"/>
    </row>
    <row r="58" spans="1:27" s="11" customFormat="1" x14ac:dyDescent="0.4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AA58" s="48"/>
    </row>
    <row r="59" spans="1:27" s="11" customFormat="1" x14ac:dyDescent="0.4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AA59" s="48"/>
    </row>
    <row r="60" spans="1:27" s="11" customFormat="1" x14ac:dyDescent="0.4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AA60" s="48"/>
    </row>
    <row r="61" spans="1:27" s="11" customFormat="1" x14ac:dyDescent="0.4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AA61" s="48"/>
    </row>
    <row r="62" spans="1:27" s="11" customFormat="1" x14ac:dyDescent="0.4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27" s="11" customFormat="1" x14ac:dyDescent="0.4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</row>
    <row r="64" spans="1:27" s="11" customFormat="1" x14ac:dyDescent="0.4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3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3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3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s="11" customFormat="1" x14ac:dyDescent="0.4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3:23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3:23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3:23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3:23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3:23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3:23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3:23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3:23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3:23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3:23" x14ac:dyDescent="0.4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</sheetData>
  <mergeCells count="17">
    <mergeCell ref="U7:U8"/>
    <mergeCell ref="W7:W8"/>
    <mergeCell ref="I7:K7"/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</mergeCells>
  <pageMargins left="0.7" right="0.7" top="0.75" bottom="0.75" header="0.3" footer="0.3"/>
  <pageSetup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41" zoomScaleNormal="100" zoomScaleSheetLayoutView="41" workbookViewId="0">
      <selection activeCell="C7" sqref="C7:E9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6" t="s">
        <v>0</v>
      </c>
      <c r="B2" s="66" t="s">
        <v>0</v>
      </c>
      <c r="C2" s="66" t="s">
        <v>0</v>
      </c>
      <c r="D2" s="66" t="s">
        <v>0</v>
      </c>
      <c r="E2" s="66"/>
    </row>
    <row r="3" spans="1:5" s="7" customFormat="1" ht="19.5" x14ac:dyDescent="0.45">
      <c r="A3" s="66" t="s">
        <v>98</v>
      </c>
      <c r="B3" s="66" t="s">
        <v>98</v>
      </c>
      <c r="C3" s="66" t="s">
        <v>98</v>
      </c>
      <c r="D3" s="66" t="s">
        <v>98</v>
      </c>
      <c r="E3" s="66"/>
    </row>
    <row r="4" spans="1:5" s="7" customFormat="1" ht="19.5" x14ac:dyDescent="0.45">
      <c r="A4" s="66" t="str">
        <f>'درآمد سپرده بانکی'!A4:K4</f>
        <v>برای ماه منتهی به 1402/09/30</v>
      </c>
      <c r="B4" s="66" t="s">
        <v>2</v>
      </c>
      <c r="C4" s="66" t="s">
        <v>2</v>
      </c>
      <c r="D4" s="66" t="s">
        <v>2</v>
      </c>
      <c r="E4" s="66"/>
    </row>
    <row r="6" spans="1:5" s="5" customFormat="1" ht="24" x14ac:dyDescent="0.55000000000000004">
      <c r="A6" s="26" t="s">
        <v>161</v>
      </c>
      <c r="C6" s="26" t="s">
        <v>100</v>
      </c>
      <c r="E6" s="26" t="s">
        <v>215</v>
      </c>
    </row>
    <row r="7" spans="1:5" x14ac:dyDescent="0.45">
      <c r="A7" s="1" t="s">
        <v>161</v>
      </c>
      <c r="C7" s="28">
        <v>450</v>
      </c>
      <c r="D7" s="28"/>
      <c r="E7" s="28">
        <v>1177494051</v>
      </c>
    </row>
    <row r="8" spans="1:5" x14ac:dyDescent="0.45">
      <c r="A8" s="1" t="s">
        <v>162</v>
      </c>
      <c r="C8" s="28">
        <v>0</v>
      </c>
      <c r="D8" s="28"/>
      <c r="E8" s="28">
        <v>41863</v>
      </c>
    </row>
    <row r="9" spans="1:5" x14ac:dyDescent="0.45">
      <c r="A9" s="1" t="s">
        <v>163</v>
      </c>
      <c r="C9" s="28">
        <v>7625857</v>
      </c>
      <c r="D9" s="28"/>
      <c r="E9" s="28">
        <v>502809614</v>
      </c>
    </row>
    <row r="10" spans="1:5" ht="19.5" thickBot="1" x14ac:dyDescent="0.5">
      <c r="A10" s="1" t="s">
        <v>108</v>
      </c>
      <c r="C10" s="29">
        <f>SUM(C7:C9)</f>
        <v>7626307</v>
      </c>
      <c r="D10" s="28"/>
      <c r="E10" s="29">
        <f>SUM(E7:E9)</f>
        <v>1680345528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view="pageBreakPreview" zoomScale="35" zoomScaleNormal="100" zoomScaleSheetLayoutView="35" workbookViewId="0">
      <selection activeCell="J4" sqref="J4:J9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20.5703125" style="1" bestFit="1" customWidth="1"/>
    <col min="11" max="11" width="9.140625" style="1"/>
    <col min="12" max="12" width="16.42578125" style="1" bestFit="1" customWidth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/>
      <c r="G2" s="56"/>
    </row>
    <row r="3" spans="1:19" ht="30" x14ac:dyDescent="0.45">
      <c r="A3" s="56" t="s">
        <v>98</v>
      </c>
      <c r="B3" s="56" t="s">
        <v>98</v>
      </c>
      <c r="C3" s="56" t="s">
        <v>98</v>
      </c>
      <c r="D3" s="56" t="s">
        <v>98</v>
      </c>
      <c r="E3" s="56" t="s">
        <v>98</v>
      </c>
      <c r="F3" s="56"/>
      <c r="G3" s="56"/>
    </row>
    <row r="4" spans="1:19" ht="30" x14ac:dyDescent="0.45">
      <c r="A4" s="56" t="str">
        <f>'سایر درآمدها'!A4:E4</f>
        <v>برای ماه منتهی به 1402/09/30</v>
      </c>
      <c r="B4" s="56" t="s">
        <v>2</v>
      </c>
      <c r="C4" s="56" t="s">
        <v>2</v>
      </c>
      <c r="D4" s="56" t="s">
        <v>2</v>
      </c>
      <c r="E4" s="56" t="s">
        <v>2</v>
      </c>
      <c r="F4" s="56"/>
      <c r="G4" s="56"/>
    </row>
    <row r="5" spans="1:19" x14ac:dyDescent="0.45">
      <c r="S5" s="28"/>
    </row>
    <row r="6" spans="1:19" s="5" customFormat="1" ht="24" x14ac:dyDescent="0.55000000000000004">
      <c r="A6" s="26" t="s">
        <v>102</v>
      </c>
      <c r="C6" s="26" t="s">
        <v>72</v>
      </c>
      <c r="E6" s="26" t="s">
        <v>154</v>
      </c>
      <c r="G6" s="26" t="s">
        <v>13</v>
      </c>
      <c r="J6" s="68"/>
      <c r="S6" s="28"/>
    </row>
    <row r="7" spans="1:19" x14ac:dyDescent="0.45">
      <c r="A7" s="1" t="s">
        <v>164</v>
      </c>
      <c r="C7" s="28">
        <f>'سرمایه‌گذاری در سهام'!I110</f>
        <v>232298476530</v>
      </c>
      <c r="D7" s="17"/>
      <c r="E7" s="37">
        <f>C7/$C$11</f>
        <v>0.99994957516085292</v>
      </c>
      <c r="F7" s="17"/>
      <c r="G7" s="37">
        <f>C7/2397423902223</f>
        <v>9.6895036507562274E-2</v>
      </c>
      <c r="J7" s="28"/>
      <c r="K7" s="22"/>
      <c r="L7" s="28"/>
      <c r="M7" s="23"/>
      <c r="S7" s="28"/>
    </row>
    <row r="8" spans="1:19" x14ac:dyDescent="0.45">
      <c r="A8" s="1" t="s">
        <v>165</v>
      </c>
      <c r="C8" s="28">
        <f>'سرمایه‌گذاری در اوراق بهادار'!I8</f>
        <v>0</v>
      </c>
      <c r="D8" s="17"/>
      <c r="E8" s="37">
        <f t="shared" ref="E8:E10" si="0">C8/$C$11</f>
        <v>0</v>
      </c>
      <c r="F8" s="17"/>
      <c r="G8" s="37">
        <f t="shared" ref="G8:G10" si="1">C8/2397423902223</f>
        <v>0</v>
      </c>
      <c r="J8" s="28"/>
      <c r="K8" s="22"/>
      <c r="L8" s="28"/>
      <c r="M8" s="23"/>
      <c r="S8" s="28"/>
    </row>
    <row r="9" spans="1:19" x14ac:dyDescent="0.45">
      <c r="A9" s="1" t="s">
        <v>166</v>
      </c>
      <c r="C9" s="28">
        <f>'درآمد سپرده بانکی'!E14</f>
        <v>4087897</v>
      </c>
      <c r="D9" s="17"/>
      <c r="E9" s="37">
        <f t="shared" si="0"/>
        <v>1.7596718366439324E-5</v>
      </c>
      <c r="F9" s="17"/>
      <c r="G9" s="37">
        <f t="shared" si="1"/>
        <v>1.7051206489638802E-6</v>
      </c>
      <c r="J9" s="28"/>
      <c r="K9" s="22"/>
      <c r="L9" s="28"/>
      <c r="M9" s="23"/>
      <c r="S9" s="28"/>
    </row>
    <row r="10" spans="1:19" x14ac:dyDescent="0.45">
      <c r="A10" s="1" t="s">
        <v>161</v>
      </c>
      <c r="C10" s="28">
        <f>'سایر درآمدها'!C10</f>
        <v>7626307</v>
      </c>
      <c r="D10" s="17"/>
      <c r="E10" s="37">
        <f t="shared" si="0"/>
        <v>3.2828120780686198E-5</v>
      </c>
      <c r="F10" s="17"/>
      <c r="G10" s="37">
        <f t="shared" si="1"/>
        <v>3.181042365068832E-6</v>
      </c>
      <c r="J10" s="28"/>
      <c r="K10" s="22"/>
      <c r="L10" s="28"/>
      <c r="M10" s="23"/>
      <c r="S10" s="28"/>
    </row>
    <row r="11" spans="1:19" ht="19.5" thickBot="1" x14ac:dyDescent="0.5">
      <c r="C11" s="29">
        <f>SUM(C7:C10)</f>
        <v>232310190734</v>
      </c>
      <c r="E11" s="24">
        <f>SUM(E7:E10)</f>
        <v>1</v>
      </c>
      <c r="G11" s="24">
        <f>SUM(G7:G10)</f>
        <v>9.6899922670576316E-2</v>
      </c>
      <c r="J11" s="28"/>
      <c r="L11" s="28"/>
      <c r="O11" s="28"/>
      <c r="S11" s="28"/>
    </row>
    <row r="12" spans="1:19" ht="19.5" thickTop="1" x14ac:dyDescent="0.45">
      <c r="J12" s="28"/>
      <c r="L12" s="28"/>
      <c r="O12" s="28"/>
      <c r="S12" s="28"/>
    </row>
    <row r="13" spans="1:19" x14ac:dyDescent="0.45">
      <c r="J13" s="28"/>
      <c r="O13" s="28"/>
      <c r="S13" s="28"/>
    </row>
    <row r="14" spans="1:19" x14ac:dyDescent="0.45">
      <c r="M14" s="37"/>
      <c r="O14" s="28"/>
      <c r="S14" s="28"/>
    </row>
    <row r="15" spans="1:19" x14ac:dyDescent="0.45">
      <c r="S15" s="28"/>
    </row>
    <row r="16" spans="1:19" x14ac:dyDescent="0.45">
      <c r="S16" s="28"/>
    </row>
    <row r="17" spans="19:19" x14ac:dyDescent="0.45">
      <c r="S17" s="28"/>
    </row>
    <row r="18" spans="19:19" x14ac:dyDescent="0.45">
      <c r="S18" s="28"/>
    </row>
    <row r="19" spans="19:19" x14ac:dyDescent="0.45">
      <c r="S19" s="28"/>
    </row>
    <row r="20" spans="19:19" x14ac:dyDescent="0.45">
      <c r="S20" s="28"/>
    </row>
    <row r="21" spans="19:19" x14ac:dyDescent="0.45">
      <c r="S21" s="28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20"/>
  <sheetViews>
    <sheetView rightToLeft="1" view="pageBreakPreview" zoomScale="41" zoomScaleNormal="100" zoomScaleSheetLayoutView="41" workbookViewId="0">
      <selection activeCell="V8" sqref="V8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3" ht="26.25" x14ac:dyDescent="0.4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3" ht="26.25" x14ac:dyDescent="0.45">
      <c r="A4" s="61" t="str">
        <f>سهام!A4</f>
        <v>برای ماه منتهی به 1402/09/30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6" spans="1:23" s="21" customFormat="1" ht="21.75" thickBot="1" x14ac:dyDescent="0.5">
      <c r="A6" s="62" t="s">
        <v>67</v>
      </c>
      <c r="C6" s="60" t="s">
        <v>68</v>
      </c>
      <c r="D6" s="60" t="s">
        <v>68</v>
      </c>
      <c r="E6" s="60" t="s">
        <v>68</v>
      </c>
      <c r="F6" s="60" t="s">
        <v>68</v>
      </c>
      <c r="G6" s="60" t="s">
        <v>68</v>
      </c>
      <c r="H6" s="60" t="s">
        <v>68</v>
      </c>
      <c r="I6" s="60" t="s">
        <v>68</v>
      </c>
      <c r="J6" s="1"/>
      <c r="K6" s="60" t="str">
        <f>سهام!C6</f>
        <v>1402/08/30</v>
      </c>
      <c r="L6" s="1"/>
      <c r="M6" s="60" t="s">
        <v>5</v>
      </c>
      <c r="N6" s="60" t="s">
        <v>5</v>
      </c>
      <c r="O6" s="60" t="s">
        <v>5</v>
      </c>
      <c r="P6" s="1"/>
      <c r="Q6" s="60" t="str">
        <f>سهام!Q6</f>
        <v>1402/09/30</v>
      </c>
      <c r="R6" s="60" t="s">
        <v>6</v>
      </c>
      <c r="S6" s="60" t="s">
        <v>6</v>
      </c>
    </row>
    <row r="7" spans="1:23" s="21" customFormat="1" ht="15.75" x14ac:dyDescent="0.4">
      <c r="A7" s="62" t="s">
        <v>67</v>
      </c>
      <c r="C7" s="59" t="s">
        <v>69</v>
      </c>
      <c r="E7" s="59" t="s">
        <v>70</v>
      </c>
      <c r="G7" s="59" t="s">
        <v>71</v>
      </c>
      <c r="I7" s="59" t="s">
        <v>65</v>
      </c>
      <c r="K7" s="59" t="s">
        <v>72</v>
      </c>
      <c r="M7" s="59" t="s">
        <v>73</v>
      </c>
      <c r="O7" s="59" t="s">
        <v>74</v>
      </c>
      <c r="Q7" s="59" t="s">
        <v>72</v>
      </c>
      <c r="S7" s="59" t="s">
        <v>66</v>
      </c>
    </row>
    <row r="8" spans="1:23" ht="22.5" x14ac:dyDescent="0.55000000000000004">
      <c r="A8" s="2" t="s">
        <v>75</v>
      </c>
      <c r="C8" s="1" t="s">
        <v>76</v>
      </c>
      <c r="E8" s="19" t="s">
        <v>77</v>
      </c>
      <c r="F8" s="19"/>
      <c r="G8" s="19" t="s">
        <v>78</v>
      </c>
      <c r="H8" s="19"/>
      <c r="I8" s="20">
        <v>0</v>
      </c>
      <c r="J8" s="19"/>
      <c r="K8" s="20">
        <v>4549335963</v>
      </c>
      <c r="L8" s="19"/>
      <c r="M8" s="20">
        <v>93334209085</v>
      </c>
      <c r="N8" s="19"/>
      <c r="O8" s="20">
        <v>58698089071</v>
      </c>
      <c r="P8" s="19"/>
      <c r="Q8" s="20">
        <v>39185455977</v>
      </c>
      <c r="R8" s="19"/>
      <c r="S8" s="23">
        <v>1.6299999999999999E-2</v>
      </c>
      <c r="U8" s="23"/>
      <c r="V8" s="9"/>
      <c r="W8" s="12"/>
    </row>
    <row r="9" spans="1:23" ht="21" x14ac:dyDescent="0.55000000000000004">
      <c r="A9" s="2" t="s">
        <v>79</v>
      </c>
      <c r="C9" s="1" t="s">
        <v>80</v>
      </c>
      <c r="E9" s="19" t="s">
        <v>77</v>
      </c>
      <c r="F9" s="19"/>
      <c r="G9" s="19" t="s">
        <v>81</v>
      </c>
      <c r="H9" s="19"/>
      <c r="I9" s="20">
        <v>10</v>
      </c>
      <c r="J9" s="19"/>
      <c r="K9" s="20">
        <v>487515</v>
      </c>
      <c r="L9" s="19"/>
      <c r="M9" s="20">
        <v>0</v>
      </c>
      <c r="N9" s="19"/>
      <c r="O9" s="20">
        <v>0</v>
      </c>
      <c r="P9" s="19"/>
      <c r="Q9" s="20">
        <v>487515</v>
      </c>
      <c r="R9" s="19"/>
      <c r="S9" s="23">
        <v>0</v>
      </c>
      <c r="U9" s="23"/>
      <c r="V9" s="22"/>
    </row>
    <row r="10" spans="1:23" ht="21" x14ac:dyDescent="0.55000000000000004">
      <c r="A10" s="2" t="s">
        <v>82</v>
      </c>
      <c r="C10" s="1" t="s">
        <v>83</v>
      </c>
      <c r="E10" s="19" t="s">
        <v>77</v>
      </c>
      <c r="F10" s="19"/>
      <c r="G10" s="19" t="s">
        <v>84</v>
      </c>
      <c r="H10" s="19"/>
      <c r="I10" s="20">
        <v>10</v>
      </c>
      <c r="J10" s="19"/>
      <c r="K10" s="20">
        <v>8338516</v>
      </c>
      <c r="L10" s="19"/>
      <c r="M10" s="20">
        <v>34128</v>
      </c>
      <c r="N10" s="19"/>
      <c r="O10" s="20">
        <v>0</v>
      </c>
      <c r="P10" s="19"/>
      <c r="Q10" s="20">
        <v>8372644</v>
      </c>
      <c r="R10" s="19"/>
      <c r="S10" s="23">
        <v>0</v>
      </c>
      <c r="U10" s="23"/>
      <c r="V10" s="22"/>
    </row>
    <row r="11" spans="1:23" ht="21" x14ac:dyDescent="0.55000000000000004">
      <c r="A11" s="2" t="s">
        <v>85</v>
      </c>
      <c r="C11" s="1" t="s">
        <v>86</v>
      </c>
      <c r="E11" s="19" t="s">
        <v>77</v>
      </c>
      <c r="F11" s="19"/>
      <c r="G11" s="19" t="s">
        <v>87</v>
      </c>
      <c r="H11" s="19"/>
      <c r="I11" s="20">
        <v>10</v>
      </c>
      <c r="J11" s="19"/>
      <c r="K11" s="20">
        <v>3671804</v>
      </c>
      <c r="L11" s="19"/>
      <c r="M11" s="20">
        <v>15027</v>
      </c>
      <c r="N11" s="19"/>
      <c r="O11" s="20">
        <v>0</v>
      </c>
      <c r="P11" s="19"/>
      <c r="Q11" s="20">
        <v>3686831</v>
      </c>
      <c r="R11" s="19"/>
      <c r="S11" s="23">
        <v>0</v>
      </c>
      <c r="U11" s="23"/>
      <c r="V11" s="22"/>
    </row>
    <row r="12" spans="1:23" ht="21" x14ac:dyDescent="0.55000000000000004">
      <c r="A12" s="2" t="s">
        <v>88</v>
      </c>
      <c r="C12" s="1" t="s">
        <v>89</v>
      </c>
      <c r="E12" s="19" t="s">
        <v>77</v>
      </c>
      <c r="F12" s="19"/>
      <c r="G12" s="19" t="s">
        <v>87</v>
      </c>
      <c r="H12" s="19"/>
      <c r="I12" s="20">
        <v>10</v>
      </c>
      <c r="J12" s="19"/>
      <c r="K12" s="20">
        <v>3994094902</v>
      </c>
      <c r="L12" s="19"/>
      <c r="M12" s="20">
        <v>38903296530</v>
      </c>
      <c r="N12" s="19"/>
      <c r="O12" s="20">
        <v>40501999185</v>
      </c>
      <c r="P12" s="19"/>
      <c r="Q12" s="20">
        <v>2395392247</v>
      </c>
      <c r="R12" s="19"/>
      <c r="S12" s="23">
        <v>1E-3</v>
      </c>
      <c r="U12" s="23"/>
      <c r="V12" s="22"/>
    </row>
    <row r="13" spans="1:23" ht="21" x14ac:dyDescent="0.55000000000000004">
      <c r="A13" s="2" t="s">
        <v>79</v>
      </c>
      <c r="C13" s="1" t="s">
        <v>90</v>
      </c>
      <c r="E13" s="19" t="s">
        <v>77</v>
      </c>
      <c r="F13" s="19"/>
      <c r="G13" s="19" t="s">
        <v>91</v>
      </c>
      <c r="H13" s="19"/>
      <c r="I13" s="20">
        <v>0</v>
      </c>
      <c r="J13" s="19"/>
      <c r="K13" s="20">
        <v>678</v>
      </c>
      <c r="L13" s="19"/>
      <c r="M13" s="20">
        <v>0</v>
      </c>
      <c r="N13" s="19"/>
      <c r="O13" s="20">
        <v>0</v>
      </c>
      <c r="P13" s="19"/>
      <c r="Q13" s="20">
        <v>678</v>
      </c>
      <c r="R13" s="19"/>
      <c r="S13" s="23">
        <v>0</v>
      </c>
      <c r="U13" s="23"/>
      <c r="V13" s="22"/>
    </row>
    <row r="14" spans="1:23" ht="21" x14ac:dyDescent="0.55000000000000004">
      <c r="A14" s="2" t="s">
        <v>92</v>
      </c>
      <c r="C14" s="1" t="s">
        <v>93</v>
      </c>
      <c r="E14" s="19" t="s">
        <v>94</v>
      </c>
      <c r="F14" s="19"/>
      <c r="G14" s="19" t="s">
        <v>95</v>
      </c>
      <c r="H14" s="19"/>
      <c r="I14" s="20">
        <v>0</v>
      </c>
      <c r="J14" s="19"/>
      <c r="K14" s="20">
        <v>370846</v>
      </c>
      <c r="L14" s="19"/>
      <c r="M14" s="20">
        <v>43148107500</v>
      </c>
      <c r="N14" s="19"/>
      <c r="O14" s="20">
        <v>43148000000</v>
      </c>
      <c r="P14" s="19"/>
      <c r="Q14" s="20">
        <v>478346</v>
      </c>
      <c r="R14" s="19"/>
      <c r="S14" s="23">
        <v>0</v>
      </c>
      <c r="U14" s="23"/>
      <c r="V14" s="22"/>
    </row>
    <row r="15" spans="1:23" ht="21" x14ac:dyDescent="0.55000000000000004">
      <c r="A15" s="2" t="s">
        <v>79</v>
      </c>
      <c r="C15" s="1" t="s">
        <v>96</v>
      </c>
      <c r="E15" s="19" t="s">
        <v>94</v>
      </c>
      <c r="F15" s="19"/>
      <c r="G15" s="19" t="s">
        <v>97</v>
      </c>
      <c r="H15" s="19"/>
      <c r="I15" s="20">
        <v>0</v>
      </c>
      <c r="J15" s="19"/>
      <c r="K15" s="20">
        <v>50000000</v>
      </c>
      <c r="L15" s="19"/>
      <c r="M15" s="20">
        <v>0</v>
      </c>
      <c r="N15" s="19"/>
      <c r="O15" s="20">
        <v>0</v>
      </c>
      <c r="P15" s="19"/>
      <c r="Q15" s="20">
        <v>50000000</v>
      </c>
      <c r="R15" s="19"/>
      <c r="S15" s="23">
        <v>0</v>
      </c>
      <c r="U15" s="23"/>
      <c r="V15" s="22"/>
    </row>
    <row r="16" spans="1:23" ht="19.5" thickBot="1" x14ac:dyDescent="0.5">
      <c r="E16" s="19"/>
      <c r="F16" s="19"/>
      <c r="G16" s="19"/>
      <c r="H16" s="19"/>
      <c r="I16" s="19"/>
      <c r="J16" s="19"/>
      <c r="K16" s="29">
        <f>SUM(K8:K15)</f>
        <v>8606300224</v>
      </c>
      <c r="L16" s="19"/>
      <c r="M16" s="29">
        <f>SUM(M8:M15)</f>
        <v>175385662270</v>
      </c>
      <c r="N16" s="19"/>
      <c r="O16" s="29">
        <f>SUM(O8:O15)</f>
        <v>142348088256</v>
      </c>
      <c r="P16" s="19"/>
      <c r="Q16" s="29">
        <f>SUM(Q8:Q15)</f>
        <v>41643874238</v>
      </c>
      <c r="R16" s="19"/>
      <c r="S16" s="24">
        <f>SUM(S8:S15)</f>
        <v>1.7299999999999999E-2</v>
      </c>
      <c r="U16" s="22"/>
      <c r="V16" s="22"/>
    </row>
    <row r="17" spans="5:22" ht="19.5" thickTop="1" x14ac:dyDescent="0.45"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22"/>
    </row>
    <row r="18" spans="5:22" x14ac:dyDescent="0.45">
      <c r="V18" s="22"/>
    </row>
    <row r="19" spans="5:22" x14ac:dyDescent="0.45">
      <c r="Q19" s="3"/>
      <c r="V19" s="22"/>
    </row>
    <row r="20" spans="5:22" x14ac:dyDescent="0.45">
      <c r="Q20" s="3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view="pageBreakPreview" zoomScale="41" zoomScaleNormal="100" zoomScaleSheetLayoutView="41" workbookViewId="0">
      <selection activeCell="S8" sqref="S8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tr">
        <f>سپرده!A4</f>
        <v>برای ماه منتهی به 1402/09/30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s="5" customFormat="1" ht="24.75" thickBot="1" x14ac:dyDescent="0.6">
      <c r="A6" s="64" t="s">
        <v>99</v>
      </c>
      <c r="B6" s="64"/>
      <c r="C6" s="64"/>
      <c r="D6" s="64"/>
      <c r="E6" s="64"/>
      <c r="F6" s="64"/>
      <c r="G6" s="64"/>
      <c r="H6" s="33"/>
      <c r="I6" s="64" t="s">
        <v>100</v>
      </c>
      <c r="J6" s="64"/>
      <c r="K6" s="64"/>
      <c r="L6" s="64"/>
      <c r="M6" s="64"/>
      <c r="N6" s="33"/>
      <c r="O6" s="64" t="s">
        <v>101</v>
      </c>
      <c r="P6" s="64"/>
      <c r="Q6" s="64"/>
      <c r="R6" s="64"/>
      <c r="S6" s="64"/>
      <c r="T6" s="27"/>
      <c r="U6" s="33"/>
      <c r="V6" s="33"/>
    </row>
    <row r="7" spans="1:22" s="5" customFormat="1" ht="22.5" x14ac:dyDescent="0.55000000000000004">
      <c r="A7" s="34" t="s">
        <v>102</v>
      </c>
      <c r="B7" s="1"/>
      <c r="C7" s="34" t="s">
        <v>103</v>
      </c>
      <c r="D7" s="1"/>
      <c r="E7" s="34" t="s">
        <v>64</v>
      </c>
      <c r="F7" s="1"/>
      <c r="G7" s="44" t="s">
        <v>65</v>
      </c>
      <c r="H7" s="17"/>
      <c r="I7" s="44" t="s">
        <v>104</v>
      </c>
      <c r="J7" s="17"/>
      <c r="K7" s="44" t="s">
        <v>105</v>
      </c>
      <c r="L7" s="17"/>
      <c r="M7" s="44" t="s">
        <v>106</v>
      </c>
      <c r="N7" s="17"/>
      <c r="O7" s="44" t="s">
        <v>104</v>
      </c>
      <c r="P7" s="17"/>
      <c r="Q7" s="44" t="s">
        <v>105</v>
      </c>
      <c r="R7" s="17"/>
      <c r="S7" s="44" t="s">
        <v>106</v>
      </c>
    </row>
    <row r="8" spans="1:22" x14ac:dyDescent="0.45">
      <c r="A8" s="1" t="s">
        <v>107</v>
      </c>
      <c r="C8" s="17" t="s">
        <v>108</v>
      </c>
      <c r="E8" s="25" t="s">
        <v>109</v>
      </c>
      <c r="G8" s="30">
        <v>18</v>
      </c>
      <c r="H8" s="30"/>
      <c r="I8" s="30">
        <v>0</v>
      </c>
      <c r="J8" s="30"/>
      <c r="K8" s="30">
        <v>0</v>
      </c>
      <c r="L8" s="30"/>
      <c r="M8" s="30">
        <f>I8-K8</f>
        <v>0</v>
      </c>
      <c r="N8" s="30"/>
      <c r="O8" s="30">
        <v>136117346</v>
      </c>
      <c r="P8" s="30"/>
      <c r="Q8" s="30" t="s">
        <v>108</v>
      </c>
      <c r="R8" s="17"/>
      <c r="S8" s="30">
        <v>136117346</v>
      </c>
      <c r="V8" s="32"/>
    </row>
    <row r="9" spans="1:22" x14ac:dyDescent="0.45">
      <c r="A9" s="1" t="s">
        <v>75</v>
      </c>
      <c r="C9" s="18">
        <v>30</v>
      </c>
      <c r="E9" s="25" t="s">
        <v>108</v>
      </c>
      <c r="G9" s="30">
        <v>0</v>
      </c>
      <c r="H9" s="30"/>
      <c r="I9" s="30">
        <v>17471888</v>
      </c>
      <c r="J9" s="30"/>
      <c r="K9" s="30">
        <v>0</v>
      </c>
      <c r="L9" s="30"/>
      <c r="M9" s="30">
        <f t="shared" ref="M9:M14" si="0">I9-K9</f>
        <v>17471888</v>
      </c>
      <c r="N9" s="30"/>
      <c r="O9" s="30">
        <v>44712448</v>
      </c>
      <c r="P9" s="30"/>
      <c r="Q9" s="30">
        <v>0</v>
      </c>
      <c r="R9" s="17"/>
      <c r="S9" s="30">
        <v>44712448</v>
      </c>
      <c r="V9" s="32"/>
    </row>
    <row r="10" spans="1:22" x14ac:dyDescent="0.45">
      <c r="A10" s="1" t="s">
        <v>79</v>
      </c>
      <c r="C10" s="18">
        <v>30</v>
      </c>
      <c r="E10" s="25" t="s">
        <v>108</v>
      </c>
      <c r="G10" s="30">
        <v>10</v>
      </c>
      <c r="H10" s="30"/>
      <c r="I10" s="30">
        <v>3990</v>
      </c>
      <c r="J10" s="30"/>
      <c r="K10" s="30">
        <v>0</v>
      </c>
      <c r="L10" s="30"/>
      <c r="M10" s="30">
        <f t="shared" si="0"/>
        <v>3990</v>
      </c>
      <c r="N10" s="30"/>
      <c r="O10" s="30">
        <v>25196221</v>
      </c>
      <c r="P10" s="30"/>
      <c r="Q10" s="30">
        <v>0</v>
      </c>
      <c r="R10" s="17"/>
      <c r="S10" s="30">
        <v>25196221</v>
      </c>
      <c r="V10" s="32"/>
    </row>
    <row r="11" spans="1:22" x14ac:dyDescent="0.45">
      <c r="A11" s="1" t="s">
        <v>82</v>
      </c>
      <c r="C11" s="18">
        <v>28</v>
      </c>
      <c r="E11" s="25" t="s">
        <v>108</v>
      </c>
      <c r="G11" s="30">
        <v>10</v>
      </c>
      <c r="H11" s="30"/>
      <c r="I11" s="30">
        <v>34155</v>
      </c>
      <c r="J11" s="30"/>
      <c r="K11" s="30">
        <v>0</v>
      </c>
      <c r="L11" s="30"/>
      <c r="M11" s="30">
        <f t="shared" si="0"/>
        <v>34155</v>
      </c>
      <c r="N11" s="30"/>
      <c r="O11" s="30">
        <v>14842802</v>
      </c>
      <c r="P11" s="30"/>
      <c r="Q11" s="30">
        <v>52</v>
      </c>
      <c r="R11" s="17"/>
      <c r="S11" s="30">
        <v>14842750</v>
      </c>
      <c r="V11" s="32"/>
    </row>
    <row r="12" spans="1:22" x14ac:dyDescent="0.45">
      <c r="A12" s="1" t="s">
        <v>85</v>
      </c>
      <c r="C12" s="18">
        <v>23</v>
      </c>
      <c r="E12" s="25" t="s">
        <v>108</v>
      </c>
      <c r="G12" s="30">
        <v>10</v>
      </c>
      <c r="H12" s="30"/>
      <c r="I12" s="30">
        <v>15066</v>
      </c>
      <c r="J12" s="30"/>
      <c r="K12" s="30">
        <v>1</v>
      </c>
      <c r="L12" s="30"/>
      <c r="M12" s="30">
        <f t="shared" si="0"/>
        <v>15065</v>
      </c>
      <c r="N12" s="30"/>
      <c r="O12" s="30">
        <v>205111</v>
      </c>
      <c r="P12" s="30"/>
      <c r="Q12" s="30">
        <v>51</v>
      </c>
      <c r="R12" s="17"/>
      <c r="S12" s="30">
        <v>205060</v>
      </c>
      <c r="V12" s="32"/>
    </row>
    <row r="13" spans="1:22" x14ac:dyDescent="0.45">
      <c r="A13" s="1" t="s">
        <v>88</v>
      </c>
      <c r="C13" s="18">
        <v>26</v>
      </c>
      <c r="E13" s="25" t="s">
        <v>108</v>
      </c>
      <c r="G13" s="30">
        <v>10</v>
      </c>
      <c r="H13" s="30"/>
      <c r="I13" s="30">
        <v>-13437202</v>
      </c>
      <c r="J13" s="30"/>
      <c r="K13" s="30">
        <v>-95082</v>
      </c>
      <c r="L13" s="30"/>
      <c r="M13" s="30">
        <f t="shared" si="0"/>
        <v>-13342120</v>
      </c>
      <c r="N13" s="30"/>
      <c r="O13" s="30">
        <v>-199697</v>
      </c>
      <c r="P13" s="30"/>
      <c r="Q13" s="30">
        <v>14853</v>
      </c>
      <c r="R13" s="17"/>
      <c r="S13" s="30">
        <v>-214550</v>
      </c>
      <c r="V13" s="32"/>
    </row>
    <row r="14" spans="1:22" x14ac:dyDescent="0.45">
      <c r="A14" s="1" t="s">
        <v>92</v>
      </c>
      <c r="C14" s="17">
        <v>17</v>
      </c>
      <c r="E14" s="1" t="s">
        <v>108</v>
      </c>
      <c r="G14" s="30">
        <v>0</v>
      </c>
      <c r="H14" s="30"/>
      <c r="I14" s="30">
        <v>0</v>
      </c>
      <c r="J14" s="30"/>
      <c r="K14" s="30">
        <v>0</v>
      </c>
      <c r="L14" s="30"/>
      <c r="M14" s="30">
        <f t="shared" si="0"/>
        <v>0</v>
      </c>
      <c r="N14" s="30"/>
      <c r="O14" s="30">
        <v>1282</v>
      </c>
      <c r="P14" s="30"/>
      <c r="Q14" s="30">
        <v>0</v>
      </c>
      <c r="R14" s="30"/>
      <c r="S14" s="30">
        <v>1282</v>
      </c>
      <c r="V14" s="32"/>
    </row>
    <row r="15" spans="1:22" s="17" customFormat="1" ht="30.75" thickBot="1" x14ac:dyDescent="0.8">
      <c r="A15" s="63"/>
      <c r="B15" s="63"/>
      <c r="C15" s="63"/>
      <c r="D15" s="63"/>
      <c r="E15" s="63"/>
      <c r="G15" s="30"/>
      <c r="H15" s="30"/>
      <c r="I15" s="31">
        <f>SUM(I8:I14)</f>
        <v>4087897</v>
      </c>
      <c r="J15" s="30"/>
      <c r="K15" s="31">
        <f>SUM(K8:K14)</f>
        <v>-95081</v>
      </c>
      <c r="L15" s="30"/>
      <c r="M15" s="31">
        <f>SUM(M8:M14)</f>
        <v>4182978</v>
      </c>
      <c r="N15" s="30"/>
      <c r="O15" s="31">
        <v>220875513</v>
      </c>
      <c r="P15" s="30"/>
      <c r="Q15" s="31">
        <f>SUM(Q9:Q14)</f>
        <v>14956</v>
      </c>
      <c r="S15" s="31">
        <v>220860557</v>
      </c>
    </row>
    <row r="16" spans="1:22" ht="19.5" thickTop="1" x14ac:dyDescent="0.45"/>
    <row r="17" spans="10:19" x14ac:dyDescent="0.45">
      <c r="K17" s="32"/>
      <c r="M17" s="32"/>
    </row>
    <row r="18" spans="10:19" x14ac:dyDescent="0.45">
      <c r="K18" s="32"/>
      <c r="O18" s="32"/>
    </row>
    <row r="20" spans="10:19" x14ac:dyDescent="0.45">
      <c r="K20" s="32"/>
    </row>
    <row r="21" spans="10:19" x14ac:dyDescent="0.45">
      <c r="J21" s="32"/>
      <c r="K21" s="32"/>
    </row>
    <row r="22" spans="10:19" x14ac:dyDescent="0.45">
      <c r="K22" s="32"/>
    </row>
    <row r="23" spans="10:19" x14ac:dyDescent="0.45">
      <c r="S23" s="32"/>
    </row>
  </sheetData>
  <mergeCells count="7">
    <mergeCell ref="A15:E15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50"/>
  <sheetViews>
    <sheetView rightToLeft="1" view="pageBreakPreview" zoomScale="41" zoomScaleNormal="91" zoomScaleSheetLayoutView="41" workbookViewId="0">
      <selection activeCell="A45" sqref="A45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6.2851562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tr">
        <f>'سود اوراق بهادار و سپرده بانکی'!A4:S4</f>
        <v>برای ماه منتهی به 1402/09/30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ht="24.75" thickBot="1" x14ac:dyDescent="0.6">
      <c r="A6" s="54" t="s">
        <v>3</v>
      </c>
      <c r="B6" s="5"/>
      <c r="C6" s="64" t="s">
        <v>110</v>
      </c>
      <c r="D6" s="64" t="s">
        <v>110</v>
      </c>
      <c r="E6" s="64" t="s">
        <v>110</v>
      </c>
      <c r="F6" s="64" t="s">
        <v>110</v>
      </c>
      <c r="G6" s="64" t="s">
        <v>110</v>
      </c>
      <c r="H6" s="5"/>
      <c r="I6" s="64" t="s">
        <v>100</v>
      </c>
      <c r="J6" s="64" t="s">
        <v>100</v>
      </c>
      <c r="K6" s="64" t="s">
        <v>100</v>
      </c>
      <c r="L6" s="64" t="s">
        <v>100</v>
      </c>
      <c r="M6" s="64" t="s">
        <v>100</v>
      </c>
      <c r="N6" s="5"/>
      <c r="O6" s="64" t="s">
        <v>101</v>
      </c>
      <c r="P6" s="64" t="s">
        <v>101</v>
      </c>
      <c r="Q6" s="64" t="s">
        <v>101</v>
      </c>
      <c r="R6" s="64" t="s">
        <v>101</v>
      </c>
      <c r="S6" s="64" t="s">
        <v>101</v>
      </c>
    </row>
    <row r="7" spans="1:22" ht="22.5" x14ac:dyDescent="0.55000000000000004">
      <c r="A7" s="55" t="s">
        <v>3</v>
      </c>
      <c r="B7" s="5"/>
      <c r="C7" s="34" t="s">
        <v>111</v>
      </c>
      <c r="E7" s="34" t="s">
        <v>112</v>
      </c>
      <c r="G7" s="34" t="s">
        <v>113</v>
      </c>
      <c r="I7" s="34" t="s">
        <v>114</v>
      </c>
      <c r="K7" s="34" t="s">
        <v>105</v>
      </c>
      <c r="M7" s="34" t="s">
        <v>115</v>
      </c>
      <c r="O7" s="34" t="s">
        <v>114</v>
      </c>
      <c r="Q7" s="34" t="s">
        <v>105</v>
      </c>
      <c r="S7" s="34" t="s">
        <v>115</v>
      </c>
    </row>
    <row r="8" spans="1:22" ht="22.5" x14ac:dyDescent="0.45">
      <c r="A8" s="1" t="s">
        <v>50</v>
      </c>
      <c r="C8" s="35" t="s">
        <v>188</v>
      </c>
      <c r="D8" s="35"/>
      <c r="E8" s="9">
        <v>1464946</v>
      </c>
      <c r="F8" s="9"/>
      <c r="G8" s="9">
        <v>3050</v>
      </c>
      <c r="H8" s="9"/>
      <c r="I8" s="9">
        <v>0</v>
      </c>
      <c r="J8" s="9"/>
      <c r="K8" s="9">
        <v>0</v>
      </c>
      <c r="L8" s="9"/>
      <c r="M8" s="9">
        <v>0</v>
      </c>
      <c r="N8" s="9"/>
      <c r="O8" s="9">
        <v>4468085300</v>
      </c>
      <c r="P8" s="9"/>
      <c r="Q8" s="9">
        <v>0</v>
      </c>
      <c r="R8" s="9"/>
      <c r="S8" s="9">
        <v>4468085300</v>
      </c>
      <c r="U8" s="32"/>
      <c r="V8" s="32"/>
    </row>
    <row r="9" spans="1:22" ht="22.5" x14ac:dyDescent="0.45">
      <c r="A9" s="1" t="s">
        <v>46</v>
      </c>
      <c r="C9" s="35" t="s">
        <v>175</v>
      </c>
      <c r="D9" s="35"/>
      <c r="E9" s="9">
        <v>7094833</v>
      </c>
      <c r="F9" s="9"/>
      <c r="G9" s="9">
        <v>565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4008580645</v>
      </c>
      <c r="P9" s="9"/>
      <c r="Q9" s="9">
        <v>0</v>
      </c>
      <c r="R9" s="9"/>
      <c r="S9" s="9">
        <v>4008580645</v>
      </c>
      <c r="U9" s="32"/>
      <c r="V9" s="32"/>
    </row>
    <row r="10" spans="1:22" ht="22.5" x14ac:dyDescent="0.45">
      <c r="A10" s="1" t="s">
        <v>129</v>
      </c>
      <c r="C10" s="35" t="s">
        <v>188</v>
      </c>
      <c r="D10" s="35"/>
      <c r="E10" s="9">
        <v>5296215</v>
      </c>
      <c r="F10" s="9"/>
      <c r="G10" s="9">
        <v>500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2648107500</v>
      </c>
      <c r="P10" s="9"/>
      <c r="Q10" s="9">
        <v>0</v>
      </c>
      <c r="R10" s="9"/>
      <c r="S10" s="9">
        <v>2648107500</v>
      </c>
      <c r="U10" s="32"/>
      <c r="V10" s="32"/>
    </row>
    <row r="11" spans="1:22" ht="22.5" x14ac:dyDescent="0.45">
      <c r="A11" s="1" t="s">
        <v>17</v>
      </c>
      <c r="C11" s="35" t="s">
        <v>189</v>
      </c>
      <c r="D11" s="35"/>
      <c r="E11" s="9">
        <v>18251127</v>
      </c>
      <c r="F11" s="9"/>
      <c r="G11" s="9">
        <v>125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2281390875</v>
      </c>
      <c r="P11" s="9"/>
      <c r="Q11" s="9">
        <v>0</v>
      </c>
      <c r="R11" s="9"/>
      <c r="S11" s="9">
        <v>2281390875</v>
      </c>
      <c r="U11" s="32"/>
      <c r="V11" s="32"/>
    </row>
    <row r="12" spans="1:22" ht="22.5" x14ac:dyDescent="0.45">
      <c r="A12" s="1" t="s">
        <v>56</v>
      </c>
      <c r="C12" s="35" t="s">
        <v>182</v>
      </c>
      <c r="D12" s="35"/>
      <c r="E12" s="9">
        <v>2222267</v>
      </c>
      <c r="F12" s="9"/>
      <c r="G12" s="9">
        <v>2350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5222327450</v>
      </c>
      <c r="P12" s="9"/>
      <c r="Q12" s="9">
        <v>0</v>
      </c>
      <c r="R12" s="9"/>
      <c r="S12" s="9">
        <v>5222327450</v>
      </c>
      <c r="U12" s="32"/>
      <c r="V12" s="32"/>
    </row>
    <row r="13" spans="1:22" ht="22.5" x14ac:dyDescent="0.45">
      <c r="A13" s="1" t="s">
        <v>34</v>
      </c>
      <c r="C13" s="35" t="s">
        <v>4</v>
      </c>
      <c r="D13" s="35"/>
      <c r="E13" s="9">
        <v>5580000</v>
      </c>
      <c r="F13" s="9"/>
      <c r="G13" s="9">
        <v>2350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13113000000</v>
      </c>
      <c r="P13" s="9"/>
      <c r="Q13" s="9">
        <v>0</v>
      </c>
      <c r="R13" s="9"/>
      <c r="S13" s="9">
        <v>13113000000</v>
      </c>
      <c r="U13" s="32"/>
      <c r="V13" s="32"/>
    </row>
    <row r="14" spans="1:22" ht="22.5" x14ac:dyDescent="0.45">
      <c r="A14" s="1" t="s">
        <v>48</v>
      </c>
      <c r="C14" s="35" t="s">
        <v>182</v>
      </c>
      <c r="D14" s="35"/>
      <c r="E14" s="9">
        <v>12620216</v>
      </c>
      <c r="F14" s="9"/>
      <c r="G14" s="9">
        <v>480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6057703680</v>
      </c>
      <c r="P14" s="9"/>
      <c r="Q14" s="9">
        <v>0</v>
      </c>
      <c r="R14" s="9"/>
      <c r="S14" s="9">
        <v>6057703680</v>
      </c>
      <c r="U14" s="32"/>
      <c r="V14" s="32"/>
    </row>
    <row r="15" spans="1:22" ht="22.5" x14ac:dyDescent="0.45">
      <c r="A15" s="1" t="s">
        <v>44</v>
      </c>
      <c r="C15" s="35" t="s">
        <v>190</v>
      </c>
      <c r="D15" s="35"/>
      <c r="E15" s="9">
        <v>31398242</v>
      </c>
      <c r="F15" s="9"/>
      <c r="G15" s="9">
        <v>40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1255929680</v>
      </c>
      <c r="P15" s="9"/>
      <c r="Q15" s="9">
        <v>0</v>
      </c>
      <c r="R15" s="9"/>
      <c r="S15" s="9">
        <v>1255929680</v>
      </c>
      <c r="U15" s="32"/>
      <c r="V15" s="32"/>
    </row>
    <row r="16" spans="1:22" ht="22.5" x14ac:dyDescent="0.45">
      <c r="A16" s="1" t="s">
        <v>130</v>
      </c>
      <c r="C16" s="35" t="s">
        <v>191</v>
      </c>
      <c r="D16" s="35"/>
      <c r="E16" s="9">
        <v>4078546</v>
      </c>
      <c r="F16" s="9"/>
      <c r="G16" s="9">
        <v>2200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8972801200</v>
      </c>
      <c r="P16" s="9"/>
      <c r="Q16" s="9">
        <v>0</v>
      </c>
      <c r="R16" s="9"/>
      <c r="S16" s="9">
        <v>8972801200</v>
      </c>
      <c r="U16" s="32"/>
      <c r="V16" s="32"/>
    </row>
    <row r="17" spans="1:24" ht="22.5" x14ac:dyDescent="0.45">
      <c r="A17" s="1" t="s">
        <v>30</v>
      </c>
      <c r="C17" s="35" t="s">
        <v>176</v>
      </c>
      <c r="D17" s="35"/>
      <c r="E17" s="9">
        <v>875355</v>
      </c>
      <c r="F17" s="9"/>
      <c r="G17" s="9">
        <v>4214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3688745970</v>
      </c>
      <c r="P17" s="9"/>
      <c r="Q17" s="9">
        <v>0</v>
      </c>
      <c r="R17" s="9"/>
      <c r="S17" s="9">
        <v>3688745970</v>
      </c>
      <c r="U17" s="32"/>
      <c r="V17" s="32"/>
      <c r="X17" s="9"/>
    </row>
    <row r="18" spans="1:24" ht="22.5" x14ac:dyDescent="0.45">
      <c r="A18" s="1" t="s">
        <v>18</v>
      </c>
      <c r="C18" s="35" t="s">
        <v>192</v>
      </c>
      <c r="D18" s="35"/>
      <c r="E18" s="9">
        <v>548956</v>
      </c>
      <c r="F18" s="9"/>
      <c r="G18" s="9">
        <v>7569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4155047964</v>
      </c>
      <c r="P18" s="9"/>
      <c r="Q18" s="9">
        <v>203015373</v>
      </c>
      <c r="R18" s="9"/>
      <c r="S18" s="9">
        <v>3952032591</v>
      </c>
      <c r="U18" s="32"/>
      <c r="V18" s="32"/>
      <c r="X18" s="9"/>
    </row>
    <row r="19" spans="1:24" ht="22.5" x14ac:dyDescent="0.45">
      <c r="A19" s="1" t="s">
        <v>36</v>
      </c>
      <c r="C19" s="35" t="s">
        <v>116</v>
      </c>
      <c r="D19" s="35"/>
      <c r="E19" s="9">
        <v>3410921</v>
      </c>
      <c r="F19" s="9"/>
      <c r="G19" s="9">
        <v>2840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9687015640</v>
      </c>
      <c r="P19" s="9"/>
      <c r="Q19" s="9">
        <v>0</v>
      </c>
      <c r="R19" s="9"/>
      <c r="S19" s="9">
        <v>9687015640</v>
      </c>
      <c r="U19" s="32"/>
      <c r="V19" s="32"/>
      <c r="X19" s="9"/>
    </row>
    <row r="20" spans="1:24" ht="22.5" x14ac:dyDescent="0.45">
      <c r="A20" s="1" t="s">
        <v>62</v>
      </c>
      <c r="C20" s="35" t="s">
        <v>193</v>
      </c>
      <c r="D20" s="35"/>
      <c r="E20" s="9">
        <v>7530932</v>
      </c>
      <c r="F20" s="9"/>
      <c r="G20" s="9">
        <v>900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6777838800</v>
      </c>
      <c r="P20" s="9"/>
      <c r="Q20" s="9">
        <v>0</v>
      </c>
      <c r="R20" s="9"/>
      <c r="S20" s="9">
        <v>6777838800</v>
      </c>
      <c r="U20" s="32"/>
      <c r="V20" s="32"/>
    </row>
    <row r="21" spans="1:24" ht="22.5" x14ac:dyDescent="0.45">
      <c r="A21" s="1" t="s">
        <v>169</v>
      </c>
      <c r="C21" s="35" t="s">
        <v>213</v>
      </c>
      <c r="D21" s="35"/>
      <c r="E21" s="9">
        <v>5353304</v>
      </c>
      <c r="F21" s="9"/>
      <c r="G21" s="9">
        <v>600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3211982400</v>
      </c>
      <c r="P21" s="9"/>
      <c r="Q21" s="9">
        <v>166856229</v>
      </c>
      <c r="R21" s="9"/>
      <c r="S21" s="9">
        <v>3045126171</v>
      </c>
      <c r="U21" s="32"/>
      <c r="V21" s="32"/>
    </row>
    <row r="22" spans="1:24" ht="22.5" x14ac:dyDescent="0.45">
      <c r="A22" s="1" t="s">
        <v>19</v>
      </c>
      <c r="C22" s="35" t="s">
        <v>177</v>
      </c>
      <c r="D22" s="35"/>
      <c r="E22" s="9">
        <v>2906383</v>
      </c>
      <c r="F22" s="9"/>
      <c r="G22" s="9">
        <v>243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706251069</v>
      </c>
      <c r="P22" s="9"/>
      <c r="Q22" s="9">
        <v>0</v>
      </c>
      <c r="R22" s="9"/>
      <c r="S22" s="9">
        <v>706251069</v>
      </c>
      <c r="U22" s="32"/>
      <c r="V22" s="32"/>
    </row>
    <row r="23" spans="1:24" ht="22.5" x14ac:dyDescent="0.45">
      <c r="A23" s="1" t="s">
        <v>41</v>
      </c>
      <c r="C23" s="35" t="s">
        <v>189</v>
      </c>
      <c r="D23" s="35"/>
      <c r="E23" s="9">
        <v>29864900</v>
      </c>
      <c r="F23" s="9"/>
      <c r="G23" s="9">
        <v>500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14932450000</v>
      </c>
      <c r="P23" s="9"/>
      <c r="Q23" s="9">
        <v>0</v>
      </c>
      <c r="R23" s="9"/>
      <c r="S23" s="9">
        <v>14932450000</v>
      </c>
      <c r="U23" s="32"/>
      <c r="V23" s="32"/>
    </row>
    <row r="24" spans="1:24" ht="22.5" x14ac:dyDescent="0.45">
      <c r="A24" s="1" t="s">
        <v>35</v>
      </c>
      <c r="C24" s="35" t="s">
        <v>117</v>
      </c>
      <c r="D24" s="35"/>
      <c r="E24" s="9">
        <v>2241110</v>
      </c>
      <c r="F24" s="9"/>
      <c r="G24" s="9">
        <v>3370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7552540700</v>
      </c>
      <c r="P24" s="9"/>
      <c r="Q24" s="9">
        <v>0</v>
      </c>
      <c r="R24" s="9"/>
      <c r="S24" s="9">
        <v>7552540700</v>
      </c>
      <c r="U24" s="32"/>
      <c r="V24" s="32"/>
    </row>
    <row r="25" spans="1:24" ht="22.5" x14ac:dyDescent="0.45">
      <c r="A25" s="1" t="s">
        <v>51</v>
      </c>
      <c r="C25" s="35" t="s">
        <v>191</v>
      </c>
      <c r="D25" s="35"/>
      <c r="E25" s="9">
        <v>894394</v>
      </c>
      <c r="F25" s="9"/>
      <c r="G25" s="9">
        <v>4790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4284147260</v>
      </c>
      <c r="P25" s="9"/>
      <c r="Q25" s="9">
        <v>0</v>
      </c>
      <c r="R25" s="9"/>
      <c r="S25" s="9">
        <v>4284147260</v>
      </c>
      <c r="U25" s="32"/>
      <c r="V25" s="32"/>
    </row>
    <row r="26" spans="1:24" ht="22.5" x14ac:dyDescent="0.45">
      <c r="A26" s="1" t="s">
        <v>20</v>
      </c>
      <c r="C26" s="35" t="s">
        <v>194</v>
      </c>
      <c r="D26" s="35"/>
      <c r="E26" s="9">
        <v>4858308</v>
      </c>
      <c r="F26" s="9"/>
      <c r="G26" s="9">
        <v>2000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9716616000</v>
      </c>
      <c r="P26" s="9"/>
      <c r="Q26" s="9">
        <v>0</v>
      </c>
      <c r="R26" s="9"/>
      <c r="S26" s="9">
        <v>9716616000</v>
      </c>
      <c r="U26" s="32"/>
      <c r="V26" s="32"/>
    </row>
    <row r="27" spans="1:24" ht="22.5" x14ac:dyDescent="0.45">
      <c r="A27" s="1" t="s">
        <v>45</v>
      </c>
      <c r="C27" s="35" t="s">
        <v>118</v>
      </c>
      <c r="D27" s="35"/>
      <c r="E27" s="9">
        <v>3140135</v>
      </c>
      <c r="F27" s="9"/>
      <c r="G27" s="9">
        <v>5100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16014688500</v>
      </c>
      <c r="P27" s="9"/>
      <c r="Q27" s="9">
        <v>0</v>
      </c>
      <c r="R27" s="9"/>
      <c r="S27" s="9">
        <v>16014688500</v>
      </c>
      <c r="U27" s="32"/>
      <c r="V27" s="32"/>
    </row>
    <row r="28" spans="1:24" ht="22.5" x14ac:dyDescent="0.45">
      <c r="A28" s="1" t="s">
        <v>31</v>
      </c>
      <c r="C28" s="35" t="s">
        <v>206</v>
      </c>
      <c r="D28" s="35"/>
      <c r="E28" s="9">
        <v>3508812</v>
      </c>
      <c r="F28" s="9"/>
      <c r="G28" s="9">
        <v>2740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9614144880</v>
      </c>
      <c r="P28" s="9"/>
      <c r="Q28" s="9">
        <v>0</v>
      </c>
      <c r="R28" s="9"/>
      <c r="S28" s="9">
        <v>9614144880</v>
      </c>
      <c r="U28" s="32"/>
      <c r="V28" s="32"/>
    </row>
    <row r="29" spans="1:24" ht="22.5" x14ac:dyDescent="0.45">
      <c r="A29" s="1" t="s">
        <v>49</v>
      </c>
      <c r="C29" s="35" t="s">
        <v>195</v>
      </c>
      <c r="D29" s="35"/>
      <c r="E29" s="9">
        <v>284023</v>
      </c>
      <c r="F29" s="9"/>
      <c r="G29" s="9">
        <v>11120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3158335760</v>
      </c>
      <c r="P29" s="9"/>
      <c r="Q29" s="9">
        <v>0</v>
      </c>
      <c r="R29" s="9"/>
      <c r="S29" s="9">
        <v>3158335760</v>
      </c>
      <c r="U29" s="32"/>
      <c r="V29" s="32"/>
    </row>
    <row r="30" spans="1:24" ht="22.5" x14ac:dyDescent="0.45">
      <c r="A30" s="1" t="s">
        <v>59</v>
      </c>
      <c r="C30" s="35" t="s">
        <v>119</v>
      </c>
      <c r="D30" s="35"/>
      <c r="E30" s="9">
        <v>200000</v>
      </c>
      <c r="F30" s="9"/>
      <c r="G30" s="9">
        <v>747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149400000</v>
      </c>
      <c r="P30" s="9"/>
      <c r="Q30" s="9">
        <v>0</v>
      </c>
      <c r="R30" s="9"/>
      <c r="S30" s="9">
        <v>149400000</v>
      </c>
      <c r="U30" s="32"/>
      <c r="V30" s="32"/>
    </row>
    <row r="31" spans="1:24" ht="22.5" x14ac:dyDescent="0.45">
      <c r="A31" s="1" t="s">
        <v>42</v>
      </c>
      <c r="C31" s="35" t="s">
        <v>177</v>
      </c>
      <c r="D31" s="35"/>
      <c r="E31" s="9">
        <v>3122204</v>
      </c>
      <c r="F31" s="9"/>
      <c r="G31" s="9">
        <v>677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2113732108</v>
      </c>
      <c r="P31" s="9"/>
      <c r="Q31" s="9">
        <v>0</v>
      </c>
      <c r="R31" s="9"/>
      <c r="S31" s="9">
        <v>2113732108</v>
      </c>
      <c r="U31" s="32"/>
      <c r="V31" s="32"/>
    </row>
    <row r="32" spans="1:24" ht="22.5" x14ac:dyDescent="0.45">
      <c r="A32" s="1" t="s">
        <v>40</v>
      </c>
      <c r="C32" s="35" t="s">
        <v>196</v>
      </c>
      <c r="D32" s="35"/>
      <c r="E32" s="9">
        <v>2620965</v>
      </c>
      <c r="F32" s="9"/>
      <c r="G32" s="9">
        <v>1100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2883061500</v>
      </c>
      <c r="P32" s="9"/>
      <c r="Q32" s="9">
        <v>0</v>
      </c>
      <c r="R32" s="9"/>
      <c r="S32" s="9">
        <v>2883061500</v>
      </c>
      <c r="U32" s="32"/>
      <c r="V32" s="32"/>
    </row>
    <row r="33" spans="1:22" ht="22.5" x14ac:dyDescent="0.45">
      <c r="A33" s="1" t="s">
        <v>53</v>
      </c>
      <c r="C33" s="35" t="s">
        <v>120</v>
      </c>
      <c r="D33" s="35"/>
      <c r="E33" s="9">
        <v>3485179</v>
      </c>
      <c r="F33" s="9"/>
      <c r="G33" s="9">
        <v>540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1881996660</v>
      </c>
      <c r="P33" s="9"/>
      <c r="Q33" s="9">
        <v>0</v>
      </c>
      <c r="R33" s="9"/>
      <c r="S33" s="9">
        <v>1881996660</v>
      </c>
      <c r="U33" s="32"/>
      <c r="V33" s="32"/>
    </row>
    <row r="34" spans="1:22" ht="22.5" x14ac:dyDescent="0.45">
      <c r="A34" s="1" t="s">
        <v>167</v>
      </c>
      <c r="C34" s="35" t="s">
        <v>208</v>
      </c>
      <c r="D34" s="35"/>
      <c r="E34" s="9">
        <v>23119688</v>
      </c>
      <c r="F34" s="9"/>
      <c r="G34" s="9">
        <v>350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8091890800</v>
      </c>
      <c r="P34" s="9"/>
      <c r="Q34" s="9">
        <v>0</v>
      </c>
      <c r="R34" s="9"/>
      <c r="S34" s="9">
        <v>8091890800</v>
      </c>
      <c r="U34" s="32"/>
      <c r="V34" s="32"/>
    </row>
    <row r="35" spans="1:22" ht="22.5" x14ac:dyDescent="0.45">
      <c r="A35" s="1" t="s">
        <v>25</v>
      </c>
      <c r="C35" s="35" t="s">
        <v>177</v>
      </c>
      <c r="D35" s="35"/>
      <c r="E35" s="9">
        <v>7573702</v>
      </c>
      <c r="F35" s="9"/>
      <c r="G35" s="9">
        <v>572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4332157544</v>
      </c>
      <c r="P35" s="9"/>
      <c r="Q35" s="9">
        <v>0</v>
      </c>
      <c r="R35" s="9"/>
      <c r="S35" s="9">
        <v>4332157544</v>
      </c>
      <c r="U35" s="32"/>
      <c r="V35" s="32"/>
    </row>
    <row r="36" spans="1:22" ht="22.5" x14ac:dyDescent="0.45">
      <c r="A36" s="1" t="s">
        <v>32</v>
      </c>
      <c r="C36" s="35" t="s">
        <v>206</v>
      </c>
      <c r="D36" s="35"/>
      <c r="E36" s="9">
        <v>8015759</v>
      </c>
      <c r="F36" s="9"/>
      <c r="G36" s="9">
        <v>2250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18035457750</v>
      </c>
      <c r="P36" s="9"/>
      <c r="Q36" s="9">
        <v>0</v>
      </c>
      <c r="R36" s="9"/>
      <c r="S36" s="9">
        <v>18035457750</v>
      </c>
      <c r="U36" s="32"/>
      <c r="V36" s="32"/>
    </row>
    <row r="37" spans="1:22" ht="22.5" x14ac:dyDescent="0.45">
      <c r="A37" s="1" t="s">
        <v>24</v>
      </c>
      <c r="C37" s="35" t="s">
        <v>178</v>
      </c>
      <c r="D37" s="35"/>
      <c r="E37" s="9">
        <v>1195203</v>
      </c>
      <c r="F37" s="9"/>
      <c r="G37" s="9">
        <v>3875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4631411625</v>
      </c>
      <c r="P37" s="9"/>
      <c r="Q37" s="9">
        <v>117485742</v>
      </c>
      <c r="R37" s="9"/>
      <c r="S37" s="9">
        <v>4513925883</v>
      </c>
      <c r="U37" s="32"/>
      <c r="V37" s="32"/>
    </row>
    <row r="38" spans="1:22" ht="22.5" x14ac:dyDescent="0.45">
      <c r="A38" s="1" t="s">
        <v>27</v>
      </c>
      <c r="C38" s="35" t="s">
        <v>179</v>
      </c>
      <c r="D38" s="35"/>
      <c r="E38" s="9">
        <v>666870</v>
      </c>
      <c r="F38" s="9"/>
      <c r="G38" s="9">
        <v>4290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2860872300</v>
      </c>
      <c r="P38" s="9"/>
      <c r="Q38" s="9">
        <v>0</v>
      </c>
      <c r="R38" s="9"/>
      <c r="S38" s="9">
        <v>2860872300</v>
      </c>
      <c r="U38" s="32"/>
      <c r="V38" s="32"/>
    </row>
    <row r="39" spans="1:22" ht="22.5" x14ac:dyDescent="0.45">
      <c r="A39" s="1" t="s">
        <v>22</v>
      </c>
      <c r="C39" s="35" t="s">
        <v>180</v>
      </c>
      <c r="D39" s="35"/>
      <c r="E39" s="9">
        <v>3863168</v>
      </c>
      <c r="F39" s="9"/>
      <c r="G39" s="9">
        <v>1300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5022118400</v>
      </c>
      <c r="P39" s="9"/>
      <c r="Q39" s="9">
        <v>0</v>
      </c>
      <c r="R39" s="9"/>
      <c r="S39" s="9">
        <v>5022118400</v>
      </c>
      <c r="U39" s="32"/>
      <c r="V39" s="32"/>
    </row>
    <row r="40" spans="1:22" ht="22.5" x14ac:dyDescent="0.45">
      <c r="A40" s="1" t="s">
        <v>138</v>
      </c>
      <c r="C40" s="35" t="s">
        <v>194</v>
      </c>
      <c r="D40" s="35"/>
      <c r="E40" s="9">
        <v>8899697</v>
      </c>
      <c r="F40" s="9"/>
      <c r="G40" s="9">
        <v>44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391586668</v>
      </c>
      <c r="P40" s="9"/>
      <c r="Q40" s="9">
        <v>0</v>
      </c>
      <c r="R40" s="9"/>
      <c r="S40" s="9">
        <v>391586668</v>
      </c>
      <c r="U40" s="32"/>
      <c r="V40" s="32"/>
    </row>
    <row r="41" spans="1:22" ht="22.5" x14ac:dyDescent="0.45">
      <c r="A41" s="1" t="s">
        <v>57</v>
      </c>
      <c r="C41" s="35" t="s">
        <v>181</v>
      </c>
      <c r="D41" s="35"/>
      <c r="E41" s="9">
        <v>502453</v>
      </c>
      <c r="F41" s="9"/>
      <c r="G41" s="9">
        <v>1000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502453000</v>
      </c>
      <c r="P41" s="9"/>
      <c r="Q41" s="9">
        <v>0</v>
      </c>
      <c r="R41" s="9"/>
      <c r="S41" s="9">
        <v>502453000</v>
      </c>
      <c r="U41" s="32"/>
      <c r="V41" s="32"/>
    </row>
    <row r="42" spans="1:22" ht="22.5" x14ac:dyDescent="0.45">
      <c r="A42" s="1" t="s">
        <v>43</v>
      </c>
      <c r="C42" s="35" t="s">
        <v>121</v>
      </c>
      <c r="D42" s="35"/>
      <c r="E42" s="9">
        <v>1001924</v>
      </c>
      <c r="F42" s="9"/>
      <c r="G42" s="9">
        <v>2900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2905579600</v>
      </c>
      <c r="P42" s="9"/>
      <c r="Q42" s="9">
        <v>0</v>
      </c>
      <c r="R42" s="9"/>
      <c r="S42" s="9">
        <v>2905579600</v>
      </c>
      <c r="U42" s="32"/>
      <c r="V42" s="32"/>
    </row>
    <row r="43" spans="1:22" ht="22.5" x14ac:dyDescent="0.45">
      <c r="A43" s="1" t="s">
        <v>39</v>
      </c>
      <c r="C43" s="35" t="s">
        <v>194</v>
      </c>
      <c r="D43" s="35"/>
      <c r="E43" s="9">
        <v>5536099</v>
      </c>
      <c r="F43" s="9"/>
      <c r="G43" s="9">
        <v>200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1107219800</v>
      </c>
      <c r="P43" s="9"/>
      <c r="Q43" s="9">
        <v>0</v>
      </c>
      <c r="R43" s="9"/>
      <c r="S43" s="9">
        <v>1107219800</v>
      </c>
      <c r="U43" s="32"/>
      <c r="V43" s="32"/>
    </row>
    <row r="44" spans="1:22" ht="22.5" x14ac:dyDescent="0.45">
      <c r="A44" s="1" t="s">
        <v>58</v>
      </c>
      <c r="C44" s="35" t="s">
        <v>197</v>
      </c>
      <c r="D44" s="35"/>
      <c r="E44" s="9">
        <v>4332547</v>
      </c>
      <c r="F44" s="9"/>
      <c r="G44" s="9">
        <v>700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3032782900</v>
      </c>
      <c r="P44" s="9"/>
      <c r="Q44" s="9">
        <v>0</v>
      </c>
      <c r="R44" s="9"/>
      <c r="S44" s="9">
        <v>3032782900</v>
      </c>
      <c r="U44" s="32"/>
      <c r="V44" s="32"/>
    </row>
    <row r="45" spans="1:22" ht="22.5" x14ac:dyDescent="0.45">
      <c r="A45" s="69" t="s">
        <v>170</v>
      </c>
      <c r="C45" s="35" t="s">
        <v>192</v>
      </c>
      <c r="D45" s="35"/>
      <c r="E45" s="9">
        <v>8391625</v>
      </c>
      <c r="F45" s="9"/>
      <c r="G45" s="9">
        <v>120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1075001363</v>
      </c>
      <c r="P45" s="9"/>
      <c r="Q45" s="9">
        <v>0</v>
      </c>
      <c r="R45" s="9"/>
      <c r="S45" s="9">
        <f>O45-Q45</f>
        <v>1075001363</v>
      </c>
      <c r="U45" s="32"/>
      <c r="V45" s="32"/>
    </row>
    <row r="46" spans="1:22" ht="23.25" thickBot="1" x14ac:dyDescent="0.6">
      <c r="I46" s="45">
        <f>SUM(I8:I45)</f>
        <v>0</v>
      </c>
      <c r="J46" s="53"/>
      <c r="K46" s="45">
        <f>SUM(K8:K45)</f>
        <v>0</v>
      </c>
      <c r="L46" s="53"/>
      <c r="M46" s="45">
        <f>SUM(M8:M45)</f>
        <v>0</v>
      </c>
      <c r="N46" s="53"/>
      <c r="O46" s="45">
        <f>SUM(O8:O45)</f>
        <v>200544453291</v>
      </c>
      <c r="P46" s="53"/>
      <c r="Q46" s="45">
        <f>SUM(Q8:Q45)</f>
        <v>487357344</v>
      </c>
      <c r="R46" s="53"/>
      <c r="S46" s="45">
        <f>SUM(S8:S45)</f>
        <v>200057095947</v>
      </c>
    </row>
    <row r="47" spans="1:22" ht="19.5" thickTop="1" x14ac:dyDescent="0.45">
      <c r="I47" s="32"/>
      <c r="K47" s="32"/>
      <c r="O47" s="32"/>
      <c r="S47" s="32"/>
    </row>
    <row r="48" spans="1:22" x14ac:dyDescent="0.45">
      <c r="M48" s="32"/>
      <c r="O48" s="32"/>
      <c r="S48" s="32"/>
    </row>
    <row r="49" spans="13:15" x14ac:dyDescent="0.45">
      <c r="O49" s="32"/>
    </row>
    <row r="50" spans="13:15" x14ac:dyDescent="0.45">
      <c r="M50" s="32"/>
      <c r="O50" s="32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58"/>
  <sheetViews>
    <sheetView rightToLeft="1" view="pageBreakPreview" zoomScale="41" zoomScaleNormal="100" zoomScaleSheetLayoutView="41" workbookViewId="0">
      <selection activeCell="Q48" sqref="Q48:Q51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0" ht="30" x14ac:dyDescent="0.45">
      <c r="A4" s="56" t="str">
        <f>'درآمد سود سهام'!A4:S4</f>
        <v>برای ماه منتهی به 1402/09/30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0" s="7" customFormat="1" ht="19.5" x14ac:dyDescent="0.45">
      <c r="A6" s="66" t="s">
        <v>3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K6" s="65" t="s">
        <v>101</v>
      </c>
      <c r="L6" s="65" t="s">
        <v>101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</row>
    <row r="7" spans="1:20" s="7" customFormat="1" ht="19.5" x14ac:dyDescent="0.45">
      <c r="A7" s="65" t="s">
        <v>3</v>
      </c>
      <c r="C7" s="36" t="s">
        <v>7</v>
      </c>
      <c r="E7" s="36" t="s">
        <v>122</v>
      </c>
      <c r="G7" s="36" t="s">
        <v>123</v>
      </c>
      <c r="I7" s="36" t="s">
        <v>124</v>
      </c>
      <c r="K7" s="36" t="s">
        <v>7</v>
      </c>
      <c r="M7" s="36" t="s">
        <v>122</v>
      </c>
      <c r="O7" s="36" t="s">
        <v>123</v>
      </c>
      <c r="Q7" s="36" t="s">
        <v>124</v>
      </c>
    </row>
    <row r="8" spans="1:20" x14ac:dyDescent="0.45">
      <c r="A8" s="1" t="s">
        <v>56</v>
      </c>
      <c r="C8" s="20">
        <v>4140365</v>
      </c>
      <c r="D8" s="19"/>
      <c r="E8" s="20">
        <v>74247766101</v>
      </c>
      <c r="F8" s="19"/>
      <c r="G8" s="20">
        <v>62641407985</v>
      </c>
      <c r="H8" s="19"/>
      <c r="I8" s="20">
        <v>11606358116</v>
      </c>
      <c r="J8" s="19"/>
      <c r="K8" s="20">
        <v>4140365</v>
      </c>
      <c r="L8" s="19"/>
      <c r="M8" s="20">
        <v>74247766101</v>
      </c>
      <c r="N8" s="19"/>
      <c r="O8" s="20">
        <v>84097284091</v>
      </c>
      <c r="P8" s="19"/>
      <c r="Q8" s="20">
        <v>-9849517989</v>
      </c>
      <c r="R8" s="17"/>
      <c r="S8" s="3"/>
      <c r="T8" s="3"/>
    </row>
    <row r="9" spans="1:20" x14ac:dyDescent="0.45">
      <c r="A9" s="1" t="s">
        <v>130</v>
      </c>
      <c r="C9" s="20">
        <v>6924087</v>
      </c>
      <c r="D9" s="19"/>
      <c r="E9" s="20">
        <v>76537722147</v>
      </c>
      <c r="F9" s="19"/>
      <c r="G9" s="20">
        <v>70480780107</v>
      </c>
      <c r="H9" s="19"/>
      <c r="I9" s="20">
        <v>6056942040</v>
      </c>
      <c r="J9" s="19"/>
      <c r="K9" s="20">
        <v>6924087</v>
      </c>
      <c r="L9" s="19"/>
      <c r="M9" s="20">
        <v>76537722147</v>
      </c>
      <c r="N9" s="19"/>
      <c r="O9" s="20">
        <v>78528603669</v>
      </c>
      <c r="P9" s="19"/>
      <c r="Q9" s="20">
        <v>-1990881521</v>
      </c>
      <c r="R9" s="17"/>
      <c r="S9" s="3"/>
      <c r="T9" s="3"/>
    </row>
    <row r="10" spans="1:20" x14ac:dyDescent="0.45">
      <c r="A10" s="1" t="s">
        <v>174</v>
      </c>
      <c r="C10" s="20">
        <v>872738</v>
      </c>
      <c r="D10" s="19"/>
      <c r="E10" s="20">
        <v>45546123467</v>
      </c>
      <c r="F10" s="19"/>
      <c r="G10" s="20">
        <v>43464014965</v>
      </c>
      <c r="H10" s="19"/>
      <c r="I10" s="20">
        <v>2082108502</v>
      </c>
      <c r="J10" s="19"/>
      <c r="K10" s="20">
        <v>872738</v>
      </c>
      <c r="L10" s="19"/>
      <c r="M10" s="20">
        <v>45546123467</v>
      </c>
      <c r="N10" s="19"/>
      <c r="O10" s="20">
        <v>42442529394</v>
      </c>
      <c r="P10" s="19"/>
      <c r="Q10" s="20">
        <v>3103594073</v>
      </c>
      <c r="R10" s="17"/>
      <c r="S10" s="3"/>
      <c r="T10" s="3"/>
    </row>
    <row r="11" spans="1:20" x14ac:dyDescent="0.45">
      <c r="A11" s="1" t="s">
        <v>47</v>
      </c>
      <c r="C11" s="20">
        <v>5000000</v>
      </c>
      <c r="D11" s="19"/>
      <c r="E11" s="20">
        <v>43937010000</v>
      </c>
      <c r="F11" s="19"/>
      <c r="G11" s="20">
        <v>39165570000</v>
      </c>
      <c r="H11" s="19"/>
      <c r="I11" s="20">
        <v>4771440000</v>
      </c>
      <c r="J11" s="19"/>
      <c r="K11" s="20">
        <v>5000000</v>
      </c>
      <c r="L11" s="19"/>
      <c r="M11" s="20">
        <v>43937010000</v>
      </c>
      <c r="N11" s="19"/>
      <c r="O11" s="20">
        <v>37383913800</v>
      </c>
      <c r="P11" s="19"/>
      <c r="Q11" s="20">
        <v>6553096200</v>
      </c>
      <c r="R11" s="17"/>
      <c r="S11" s="3"/>
      <c r="T11" s="3"/>
    </row>
    <row r="12" spans="1:20" x14ac:dyDescent="0.45">
      <c r="A12" s="1" t="s">
        <v>22</v>
      </c>
      <c r="C12" s="20">
        <v>4384003</v>
      </c>
      <c r="D12" s="19"/>
      <c r="E12" s="20">
        <v>76132830642</v>
      </c>
      <c r="F12" s="19"/>
      <c r="G12" s="20">
        <v>68091533364</v>
      </c>
      <c r="H12" s="19"/>
      <c r="I12" s="20">
        <v>8041297278</v>
      </c>
      <c r="J12" s="19"/>
      <c r="K12" s="20">
        <v>4384003</v>
      </c>
      <c r="L12" s="19"/>
      <c r="M12" s="20">
        <v>76132830642</v>
      </c>
      <c r="N12" s="19"/>
      <c r="O12" s="20">
        <v>54685253200</v>
      </c>
      <c r="P12" s="19"/>
      <c r="Q12" s="20">
        <v>21447577442</v>
      </c>
      <c r="R12" s="17"/>
      <c r="S12" s="3"/>
      <c r="T12" s="3"/>
    </row>
    <row r="13" spans="1:20" x14ac:dyDescent="0.45">
      <c r="A13" s="1" t="s">
        <v>16</v>
      </c>
      <c r="C13" s="20">
        <v>10681587</v>
      </c>
      <c r="D13" s="19"/>
      <c r="E13" s="20">
        <v>36218105642</v>
      </c>
      <c r="F13" s="19"/>
      <c r="G13" s="20">
        <v>33308764995</v>
      </c>
      <c r="H13" s="19"/>
      <c r="I13" s="20">
        <v>2909340647</v>
      </c>
      <c r="J13" s="19"/>
      <c r="K13" s="20">
        <v>10681587</v>
      </c>
      <c r="L13" s="19"/>
      <c r="M13" s="20">
        <v>36218105642</v>
      </c>
      <c r="N13" s="19"/>
      <c r="O13" s="20">
        <v>28967737916</v>
      </c>
      <c r="P13" s="19"/>
      <c r="Q13" s="20">
        <v>7250367726</v>
      </c>
      <c r="R13" s="17"/>
      <c r="S13" s="3"/>
      <c r="T13" s="3"/>
    </row>
    <row r="14" spans="1:20" x14ac:dyDescent="0.45">
      <c r="A14" s="1" t="s">
        <v>183</v>
      </c>
      <c r="C14" s="20">
        <v>764931</v>
      </c>
      <c r="D14" s="19"/>
      <c r="E14" s="20">
        <v>35395673198</v>
      </c>
      <c r="F14" s="19"/>
      <c r="G14" s="20">
        <v>33000477267</v>
      </c>
      <c r="H14" s="19"/>
      <c r="I14" s="20">
        <v>2395195931</v>
      </c>
      <c r="J14" s="19"/>
      <c r="K14" s="20">
        <v>764931</v>
      </c>
      <c r="L14" s="19"/>
      <c r="M14" s="20">
        <v>35395673198</v>
      </c>
      <c r="N14" s="19"/>
      <c r="O14" s="20">
        <v>29589117586</v>
      </c>
      <c r="P14" s="19"/>
      <c r="Q14" s="20">
        <v>5806555612</v>
      </c>
      <c r="R14" s="17"/>
      <c r="S14" s="3"/>
      <c r="T14" s="3"/>
    </row>
    <row r="15" spans="1:20" x14ac:dyDescent="0.45">
      <c r="A15" s="1" t="s">
        <v>169</v>
      </c>
      <c r="C15" s="20">
        <v>5353304</v>
      </c>
      <c r="D15" s="19"/>
      <c r="E15" s="20">
        <v>41294466287</v>
      </c>
      <c r="F15" s="19"/>
      <c r="G15" s="20">
        <v>39378743624</v>
      </c>
      <c r="H15" s="19"/>
      <c r="I15" s="20">
        <v>1915722663</v>
      </c>
      <c r="J15" s="19"/>
      <c r="K15" s="20">
        <v>5353304</v>
      </c>
      <c r="L15" s="19"/>
      <c r="M15" s="20">
        <v>41294466287</v>
      </c>
      <c r="N15" s="19"/>
      <c r="O15" s="20">
        <v>42996964933</v>
      </c>
      <c r="P15" s="19"/>
      <c r="Q15" s="20">
        <v>-1702498645</v>
      </c>
      <c r="R15" s="17"/>
      <c r="S15" s="3"/>
      <c r="T15" s="3"/>
    </row>
    <row r="16" spans="1:20" x14ac:dyDescent="0.45">
      <c r="A16" s="1" t="s">
        <v>51</v>
      </c>
      <c r="C16" s="20">
        <v>979791</v>
      </c>
      <c r="D16" s="19"/>
      <c r="E16" s="20">
        <v>44753519141</v>
      </c>
      <c r="F16" s="19"/>
      <c r="G16" s="20">
        <v>43607128497</v>
      </c>
      <c r="H16" s="19"/>
      <c r="I16" s="20">
        <v>1146390644</v>
      </c>
      <c r="J16" s="19"/>
      <c r="K16" s="20">
        <v>979791</v>
      </c>
      <c r="L16" s="19"/>
      <c r="M16" s="20">
        <v>44753519141</v>
      </c>
      <c r="N16" s="19"/>
      <c r="O16" s="20">
        <v>34788898141</v>
      </c>
      <c r="P16" s="19"/>
      <c r="Q16" s="20">
        <v>9964621000</v>
      </c>
      <c r="R16" s="17"/>
      <c r="S16" s="3"/>
      <c r="T16" s="3"/>
    </row>
    <row r="17" spans="1:21" x14ac:dyDescent="0.45">
      <c r="A17" s="1" t="s">
        <v>35</v>
      </c>
      <c r="C17" s="20">
        <v>1694254</v>
      </c>
      <c r="D17" s="19"/>
      <c r="E17" s="20">
        <v>56318751430</v>
      </c>
      <c r="F17" s="19"/>
      <c r="G17" s="20">
        <v>49885209849</v>
      </c>
      <c r="H17" s="19"/>
      <c r="I17" s="20">
        <v>6433541581</v>
      </c>
      <c r="J17" s="19"/>
      <c r="K17" s="20">
        <v>1694254</v>
      </c>
      <c r="L17" s="19"/>
      <c r="M17" s="20">
        <v>56318751430</v>
      </c>
      <c r="N17" s="19"/>
      <c r="O17" s="20">
        <v>39118692348</v>
      </c>
      <c r="P17" s="19"/>
      <c r="Q17" s="20">
        <v>17200059082</v>
      </c>
      <c r="R17" s="17"/>
      <c r="S17" s="3"/>
      <c r="T17" s="3"/>
    </row>
    <row r="18" spans="1:21" x14ac:dyDescent="0.45">
      <c r="A18" s="1" t="s">
        <v>30</v>
      </c>
      <c r="C18" s="20">
        <v>1405861</v>
      </c>
      <c r="D18" s="19"/>
      <c r="E18" s="20">
        <v>47556793203</v>
      </c>
      <c r="F18" s="19"/>
      <c r="G18" s="20">
        <v>42176433114</v>
      </c>
      <c r="H18" s="19"/>
      <c r="I18" s="20">
        <v>5380360089</v>
      </c>
      <c r="J18" s="19"/>
      <c r="K18" s="20">
        <v>1405861</v>
      </c>
      <c r="L18" s="19"/>
      <c r="M18" s="20">
        <v>47556793203</v>
      </c>
      <c r="N18" s="19"/>
      <c r="O18" s="20">
        <v>36644249933</v>
      </c>
      <c r="P18" s="19"/>
      <c r="Q18" s="20">
        <v>10912543270</v>
      </c>
      <c r="R18" s="17"/>
      <c r="S18" s="3"/>
      <c r="T18" s="3"/>
    </row>
    <row r="19" spans="1:21" x14ac:dyDescent="0.45">
      <c r="A19" s="1" t="s">
        <v>62</v>
      </c>
      <c r="C19" s="20">
        <v>11673987</v>
      </c>
      <c r="D19" s="19"/>
      <c r="E19" s="20">
        <v>101655654569</v>
      </c>
      <c r="F19" s="19"/>
      <c r="G19" s="20">
        <v>95389210109</v>
      </c>
      <c r="H19" s="19"/>
      <c r="I19" s="20">
        <v>6266444460</v>
      </c>
      <c r="J19" s="19"/>
      <c r="K19" s="20">
        <v>11673987</v>
      </c>
      <c r="L19" s="19"/>
      <c r="M19" s="20">
        <v>101655654569</v>
      </c>
      <c r="N19" s="19"/>
      <c r="O19" s="20">
        <v>100524317583</v>
      </c>
      <c r="P19" s="19"/>
      <c r="Q19" s="20">
        <v>1131336986</v>
      </c>
      <c r="R19" s="17"/>
      <c r="S19" s="3"/>
      <c r="T19" s="3"/>
      <c r="U19" s="3"/>
    </row>
    <row r="20" spans="1:21" x14ac:dyDescent="0.45">
      <c r="A20" s="1" t="s">
        <v>48</v>
      </c>
      <c r="C20" s="20">
        <v>14157607</v>
      </c>
      <c r="D20" s="19"/>
      <c r="E20" s="20">
        <v>109068611597</v>
      </c>
      <c r="F20" s="19"/>
      <c r="G20" s="20">
        <v>97387715129</v>
      </c>
      <c r="H20" s="19"/>
      <c r="I20" s="20">
        <v>11680896468</v>
      </c>
      <c r="J20" s="19"/>
      <c r="K20" s="20">
        <v>14157607</v>
      </c>
      <c r="L20" s="19"/>
      <c r="M20" s="20">
        <v>109068611597</v>
      </c>
      <c r="N20" s="19"/>
      <c r="O20" s="20">
        <v>100882261636</v>
      </c>
      <c r="P20" s="19"/>
      <c r="Q20" s="20">
        <v>8186349961</v>
      </c>
      <c r="R20" s="17"/>
      <c r="S20" s="3"/>
      <c r="T20" s="3"/>
      <c r="U20" s="3"/>
    </row>
    <row r="21" spans="1:21" x14ac:dyDescent="0.45">
      <c r="A21" s="1" t="s">
        <v>170</v>
      </c>
      <c r="C21" s="20">
        <v>13626637</v>
      </c>
      <c r="D21" s="19"/>
      <c r="E21" s="20">
        <v>52285855848</v>
      </c>
      <c r="F21" s="19"/>
      <c r="G21" s="20">
        <v>48563882389</v>
      </c>
      <c r="H21" s="19"/>
      <c r="I21" s="20">
        <v>3721973459</v>
      </c>
      <c r="J21" s="19"/>
      <c r="K21" s="20">
        <v>13626637</v>
      </c>
      <c r="L21" s="19"/>
      <c r="M21" s="20">
        <v>52285855848</v>
      </c>
      <c r="N21" s="19"/>
      <c r="O21" s="20">
        <v>62784374079</v>
      </c>
      <c r="P21" s="19"/>
      <c r="Q21" s="20">
        <v>-10498518230</v>
      </c>
      <c r="R21" s="17"/>
      <c r="S21" s="3"/>
      <c r="T21" s="3"/>
      <c r="U21" s="3"/>
    </row>
    <row r="22" spans="1:21" x14ac:dyDescent="0.45">
      <c r="A22" s="1" t="s">
        <v>58</v>
      </c>
      <c r="C22" s="20">
        <v>9277391</v>
      </c>
      <c r="D22" s="19"/>
      <c r="E22" s="20">
        <v>49246497395</v>
      </c>
      <c r="F22" s="19"/>
      <c r="G22" s="20">
        <v>42252683868</v>
      </c>
      <c r="H22" s="19"/>
      <c r="I22" s="20">
        <v>6993813527</v>
      </c>
      <c r="J22" s="19"/>
      <c r="K22" s="20">
        <v>9277391</v>
      </c>
      <c r="L22" s="19"/>
      <c r="M22" s="20">
        <v>49246497395</v>
      </c>
      <c r="N22" s="19"/>
      <c r="O22" s="20">
        <v>45692192015</v>
      </c>
      <c r="P22" s="19"/>
      <c r="Q22" s="20">
        <v>3554305380</v>
      </c>
      <c r="R22" s="17"/>
      <c r="S22" s="3"/>
      <c r="T22" s="3"/>
    </row>
    <row r="23" spans="1:21" x14ac:dyDescent="0.45">
      <c r="A23" s="1" t="s">
        <v>36</v>
      </c>
      <c r="C23" s="20">
        <v>2224603</v>
      </c>
      <c r="D23" s="19"/>
      <c r="E23" s="20">
        <v>58910806547</v>
      </c>
      <c r="F23" s="19"/>
      <c r="G23" s="20">
        <v>52409388707</v>
      </c>
      <c r="H23" s="19"/>
      <c r="I23" s="20">
        <v>6501417840</v>
      </c>
      <c r="J23" s="19"/>
      <c r="K23" s="20">
        <v>2224603</v>
      </c>
      <c r="L23" s="19"/>
      <c r="M23" s="20">
        <v>58910806547</v>
      </c>
      <c r="N23" s="19"/>
      <c r="O23" s="20">
        <v>35311027462</v>
      </c>
      <c r="P23" s="19"/>
      <c r="Q23" s="20">
        <v>23599779085</v>
      </c>
      <c r="R23" s="17"/>
      <c r="S23" s="3"/>
      <c r="T23" s="3"/>
    </row>
    <row r="24" spans="1:21" x14ac:dyDescent="0.45">
      <c r="A24" s="1" t="s">
        <v>59</v>
      </c>
      <c r="C24" s="20">
        <v>4752413</v>
      </c>
      <c r="D24" s="19"/>
      <c r="E24" s="20">
        <v>48894809076</v>
      </c>
      <c r="F24" s="19"/>
      <c r="G24" s="20">
        <v>42895156175</v>
      </c>
      <c r="H24" s="19"/>
      <c r="I24" s="20">
        <v>5999652901</v>
      </c>
      <c r="J24" s="19"/>
      <c r="K24" s="20">
        <v>4752413</v>
      </c>
      <c r="L24" s="19"/>
      <c r="M24" s="20">
        <v>48894809076</v>
      </c>
      <c r="N24" s="19"/>
      <c r="O24" s="20">
        <v>51364889994</v>
      </c>
      <c r="P24" s="19"/>
      <c r="Q24" s="20">
        <v>-2470080917</v>
      </c>
      <c r="R24" s="17"/>
      <c r="S24" s="3"/>
      <c r="T24" s="3"/>
    </row>
    <row r="25" spans="1:21" x14ac:dyDescent="0.45">
      <c r="A25" s="1" t="s">
        <v>42</v>
      </c>
      <c r="C25" s="20">
        <v>4853647</v>
      </c>
      <c r="D25" s="19"/>
      <c r="E25" s="20">
        <v>36571739926</v>
      </c>
      <c r="F25" s="19"/>
      <c r="G25" s="20">
        <v>32422439618</v>
      </c>
      <c r="H25" s="19"/>
      <c r="I25" s="20">
        <v>4149300308</v>
      </c>
      <c r="J25" s="19"/>
      <c r="K25" s="20">
        <v>4853647</v>
      </c>
      <c r="L25" s="19"/>
      <c r="M25" s="20">
        <v>36571739926</v>
      </c>
      <c r="N25" s="19"/>
      <c r="O25" s="20">
        <v>37838733068</v>
      </c>
      <c r="P25" s="19"/>
      <c r="Q25" s="20">
        <v>-1266993141</v>
      </c>
      <c r="R25" s="17"/>
      <c r="S25" s="3"/>
      <c r="T25" s="3"/>
    </row>
    <row r="26" spans="1:21" x14ac:dyDescent="0.45">
      <c r="A26" s="1" t="s">
        <v>184</v>
      </c>
      <c r="C26" s="20">
        <v>4237534</v>
      </c>
      <c r="D26" s="19"/>
      <c r="E26" s="20">
        <v>61415635407</v>
      </c>
      <c r="F26" s="19"/>
      <c r="G26" s="20">
        <v>58053076027</v>
      </c>
      <c r="H26" s="19"/>
      <c r="I26" s="20">
        <v>3362559380</v>
      </c>
      <c r="J26" s="19"/>
      <c r="K26" s="20">
        <v>4237534</v>
      </c>
      <c r="L26" s="19"/>
      <c r="M26" s="20">
        <v>61415635407</v>
      </c>
      <c r="N26" s="19"/>
      <c r="O26" s="20">
        <v>54838811988</v>
      </c>
      <c r="P26" s="19"/>
      <c r="Q26" s="20">
        <v>6576823419</v>
      </c>
      <c r="R26" s="17"/>
      <c r="S26" s="3"/>
      <c r="T26" s="3"/>
    </row>
    <row r="27" spans="1:21" x14ac:dyDescent="0.45">
      <c r="A27" s="1" t="s">
        <v>212</v>
      </c>
      <c r="C27" s="20">
        <v>2000000</v>
      </c>
      <c r="D27" s="19"/>
      <c r="E27" s="20">
        <v>75468276000</v>
      </c>
      <c r="F27" s="19"/>
      <c r="G27" s="20">
        <v>58847760000</v>
      </c>
      <c r="H27" s="19"/>
      <c r="I27" s="20">
        <v>16620516000</v>
      </c>
      <c r="J27" s="19"/>
      <c r="K27" s="20">
        <v>2000000</v>
      </c>
      <c r="L27" s="19"/>
      <c r="M27" s="20">
        <v>75468276000</v>
      </c>
      <c r="N27" s="19"/>
      <c r="O27" s="20">
        <v>49005434880</v>
      </c>
      <c r="P27" s="19"/>
      <c r="Q27" s="20">
        <v>26462841120</v>
      </c>
      <c r="R27" s="17"/>
      <c r="S27" s="3"/>
      <c r="T27" s="3"/>
    </row>
    <row r="28" spans="1:21" x14ac:dyDescent="0.45">
      <c r="A28" s="1" t="s">
        <v>17</v>
      </c>
      <c r="C28" s="20">
        <v>18251127</v>
      </c>
      <c r="D28" s="19"/>
      <c r="E28" s="20">
        <v>107766644798</v>
      </c>
      <c r="F28" s="19"/>
      <c r="G28" s="20">
        <v>104319563567</v>
      </c>
      <c r="H28" s="19"/>
      <c r="I28" s="20">
        <v>3447081231</v>
      </c>
      <c r="J28" s="19"/>
      <c r="K28" s="20">
        <v>18251127</v>
      </c>
      <c r="L28" s="19"/>
      <c r="M28" s="20">
        <v>107766644798</v>
      </c>
      <c r="N28" s="19"/>
      <c r="O28" s="20">
        <v>64935809133</v>
      </c>
      <c r="P28" s="19"/>
      <c r="Q28" s="20">
        <v>42830835665</v>
      </c>
      <c r="R28" s="17"/>
      <c r="S28" s="3"/>
      <c r="T28" s="3"/>
    </row>
    <row r="29" spans="1:21" x14ac:dyDescent="0.45">
      <c r="A29" s="1" t="s">
        <v>207</v>
      </c>
      <c r="C29" s="20">
        <v>1800000</v>
      </c>
      <c r="D29" s="19"/>
      <c r="E29" s="20">
        <v>9608487300</v>
      </c>
      <c r="F29" s="19"/>
      <c r="G29" s="20">
        <v>8821199700</v>
      </c>
      <c r="H29" s="19"/>
      <c r="I29" s="20">
        <v>787287600</v>
      </c>
      <c r="J29" s="19"/>
      <c r="K29" s="20">
        <v>1800000</v>
      </c>
      <c r="L29" s="19"/>
      <c r="M29" s="20">
        <v>9608487300</v>
      </c>
      <c r="N29" s="19"/>
      <c r="O29" s="20">
        <v>9368498879</v>
      </c>
      <c r="P29" s="19"/>
      <c r="Q29" s="20">
        <v>239988421</v>
      </c>
      <c r="R29" s="17"/>
      <c r="S29" s="3"/>
      <c r="T29" s="3"/>
    </row>
    <row r="30" spans="1:21" x14ac:dyDescent="0.45">
      <c r="A30" s="1" t="s">
        <v>32</v>
      </c>
      <c r="C30" s="20">
        <v>11509789</v>
      </c>
      <c r="D30" s="19"/>
      <c r="E30" s="20">
        <v>101598795108</v>
      </c>
      <c r="F30" s="19"/>
      <c r="G30" s="20">
        <v>88212467374</v>
      </c>
      <c r="H30" s="19"/>
      <c r="I30" s="20">
        <v>13386327734</v>
      </c>
      <c r="J30" s="19"/>
      <c r="K30" s="20">
        <v>11509789</v>
      </c>
      <c r="L30" s="19"/>
      <c r="M30" s="20">
        <v>101598795108</v>
      </c>
      <c r="N30" s="19"/>
      <c r="O30" s="20">
        <v>65505095565</v>
      </c>
      <c r="P30" s="19"/>
      <c r="Q30" s="20">
        <v>36093699543</v>
      </c>
      <c r="R30" s="17"/>
      <c r="S30" s="3"/>
      <c r="T30" s="3"/>
    </row>
    <row r="31" spans="1:21" x14ac:dyDescent="0.45">
      <c r="A31" s="1" t="s">
        <v>41</v>
      </c>
      <c r="C31" s="20">
        <v>32028517</v>
      </c>
      <c r="D31" s="19"/>
      <c r="E31" s="20">
        <v>202807724452</v>
      </c>
      <c r="F31" s="19"/>
      <c r="G31" s="20">
        <v>169696259236</v>
      </c>
      <c r="H31" s="19"/>
      <c r="I31" s="20">
        <v>33111465216</v>
      </c>
      <c r="J31" s="19"/>
      <c r="K31" s="20">
        <v>32028517</v>
      </c>
      <c r="L31" s="19"/>
      <c r="M31" s="20">
        <v>202807724452</v>
      </c>
      <c r="N31" s="19"/>
      <c r="O31" s="20">
        <v>122227845520</v>
      </c>
      <c r="P31" s="19"/>
      <c r="Q31" s="20">
        <v>80579878932</v>
      </c>
      <c r="R31" s="17"/>
      <c r="S31" s="3"/>
      <c r="T31" s="3"/>
    </row>
    <row r="32" spans="1:21" x14ac:dyDescent="0.45">
      <c r="A32" s="1" t="s">
        <v>138</v>
      </c>
      <c r="C32" s="20">
        <v>17035092</v>
      </c>
      <c r="D32" s="19"/>
      <c r="E32" s="20">
        <v>45094531518</v>
      </c>
      <c r="F32" s="19"/>
      <c r="G32" s="20">
        <v>39923522987</v>
      </c>
      <c r="H32" s="19"/>
      <c r="I32" s="20">
        <v>5171008531</v>
      </c>
      <c r="J32" s="19"/>
      <c r="K32" s="20">
        <v>17035092</v>
      </c>
      <c r="L32" s="19"/>
      <c r="M32" s="20">
        <v>45094531518</v>
      </c>
      <c r="N32" s="19"/>
      <c r="O32" s="20">
        <v>49425535846</v>
      </c>
      <c r="P32" s="19"/>
      <c r="Q32" s="20">
        <v>-4331004327</v>
      </c>
      <c r="R32" s="17"/>
      <c r="S32" s="3"/>
      <c r="T32" s="3"/>
    </row>
    <row r="33" spans="1:21" x14ac:dyDescent="0.45">
      <c r="A33" s="1" t="s">
        <v>24</v>
      </c>
      <c r="C33" s="20">
        <v>1195203</v>
      </c>
      <c r="D33" s="19"/>
      <c r="E33" s="20">
        <v>33563586065</v>
      </c>
      <c r="F33" s="19"/>
      <c r="G33" s="20">
        <v>32256685369</v>
      </c>
      <c r="H33" s="19"/>
      <c r="I33" s="20">
        <v>1306900696</v>
      </c>
      <c r="J33" s="19"/>
      <c r="K33" s="20">
        <v>1195203</v>
      </c>
      <c r="L33" s="19"/>
      <c r="M33" s="20">
        <v>33563586065</v>
      </c>
      <c r="N33" s="19"/>
      <c r="O33" s="20">
        <v>41764189456</v>
      </c>
      <c r="P33" s="19"/>
      <c r="Q33" s="20">
        <v>-8200603390</v>
      </c>
      <c r="R33" s="17"/>
      <c r="S33" s="3"/>
      <c r="T33" s="3"/>
    </row>
    <row r="34" spans="1:21" x14ac:dyDescent="0.45">
      <c r="A34" s="1" t="s">
        <v>198</v>
      </c>
      <c r="C34" s="20">
        <v>486873</v>
      </c>
      <c r="D34" s="19"/>
      <c r="E34" s="20">
        <v>84448990674</v>
      </c>
      <c r="F34" s="19"/>
      <c r="G34" s="20">
        <v>79193010167</v>
      </c>
      <c r="H34" s="19"/>
      <c r="I34" s="20">
        <v>5255980507</v>
      </c>
      <c r="J34" s="19"/>
      <c r="K34" s="20">
        <v>486873</v>
      </c>
      <c r="L34" s="19"/>
      <c r="M34" s="20">
        <v>84448990674</v>
      </c>
      <c r="N34" s="19"/>
      <c r="O34" s="20">
        <v>68804508435</v>
      </c>
      <c r="P34" s="19"/>
      <c r="Q34" s="20">
        <v>15644482239</v>
      </c>
      <c r="R34" s="17"/>
      <c r="S34" s="3"/>
      <c r="T34" s="3"/>
    </row>
    <row r="35" spans="1:21" x14ac:dyDescent="0.45">
      <c r="A35" s="1" t="s">
        <v>129</v>
      </c>
      <c r="C35" s="20">
        <v>15131137</v>
      </c>
      <c r="D35" s="19"/>
      <c r="E35" s="20">
        <v>84079786647</v>
      </c>
      <c r="F35" s="19"/>
      <c r="G35" s="20">
        <v>71054188215</v>
      </c>
      <c r="H35" s="19"/>
      <c r="I35" s="20">
        <v>13025598432</v>
      </c>
      <c r="J35" s="19"/>
      <c r="K35" s="20">
        <v>15131137</v>
      </c>
      <c r="L35" s="19"/>
      <c r="M35" s="20">
        <v>84079786647</v>
      </c>
      <c r="N35" s="19"/>
      <c r="O35" s="20">
        <v>60949729757</v>
      </c>
      <c r="P35" s="19"/>
      <c r="Q35" s="20">
        <v>23130056890</v>
      </c>
      <c r="R35" s="17"/>
      <c r="S35" s="3"/>
      <c r="T35" s="3"/>
    </row>
    <row r="36" spans="1:21" x14ac:dyDescent="0.45">
      <c r="A36" s="1" t="s">
        <v>44</v>
      </c>
      <c r="C36" s="20">
        <v>19848641</v>
      </c>
      <c r="D36" s="19"/>
      <c r="E36" s="20">
        <v>39244047214</v>
      </c>
      <c r="F36" s="19"/>
      <c r="G36" s="20">
        <v>35043896165</v>
      </c>
      <c r="H36" s="19"/>
      <c r="I36" s="20">
        <v>4200151049</v>
      </c>
      <c r="J36" s="19"/>
      <c r="K36" s="20">
        <v>19848641</v>
      </c>
      <c r="L36" s="19"/>
      <c r="M36" s="20">
        <v>39244047214</v>
      </c>
      <c r="N36" s="19"/>
      <c r="O36" s="20">
        <v>34350872584</v>
      </c>
      <c r="P36" s="19"/>
      <c r="Q36" s="20">
        <v>4893174630</v>
      </c>
      <c r="R36" s="17"/>
      <c r="S36" s="3"/>
      <c r="T36" s="3"/>
    </row>
    <row r="37" spans="1:21" x14ac:dyDescent="0.45">
      <c r="A37" s="1" t="s">
        <v>39</v>
      </c>
      <c r="C37" s="20">
        <v>10656991</v>
      </c>
      <c r="D37" s="19"/>
      <c r="E37" s="20">
        <v>47607557074</v>
      </c>
      <c r="F37" s="19"/>
      <c r="G37" s="20">
        <v>46855412759</v>
      </c>
      <c r="H37" s="19"/>
      <c r="I37" s="20">
        <v>752144315</v>
      </c>
      <c r="J37" s="19"/>
      <c r="K37" s="20">
        <v>10656991</v>
      </c>
      <c r="L37" s="19"/>
      <c r="M37" s="20">
        <v>47607557074</v>
      </c>
      <c r="N37" s="19"/>
      <c r="O37" s="20">
        <v>38467082834</v>
      </c>
      <c r="P37" s="19"/>
      <c r="Q37" s="20">
        <v>9140474240</v>
      </c>
      <c r="R37" s="17"/>
      <c r="S37" s="3"/>
      <c r="T37" s="3"/>
    </row>
    <row r="38" spans="1:21" x14ac:dyDescent="0.45">
      <c r="A38" s="1" t="s">
        <v>168</v>
      </c>
      <c r="C38" s="20">
        <v>1795135</v>
      </c>
      <c r="D38" s="19"/>
      <c r="E38" s="20">
        <v>44968239458</v>
      </c>
      <c r="F38" s="19"/>
      <c r="G38" s="20">
        <v>44483226321</v>
      </c>
      <c r="H38" s="19"/>
      <c r="I38" s="20">
        <v>485013137</v>
      </c>
      <c r="J38" s="19"/>
      <c r="K38" s="20">
        <v>1795135</v>
      </c>
      <c r="L38" s="19"/>
      <c r="M38" s="20">
        <v>44968239458</v>
      </c>
      <c r="N38" s="19"/>
      <c r="O38" s="20">
        <v>45458855726</v>
      </c>
      <c r="P38" s="19"/>
      <c r="Q38" s="20">
        <v>-490616267</v>
      </c>
      <c r="R38" s="17"/>
      <c r="S38" s="3"/>
      <c r="T38" s="3"/>
      <c r="U38" s="3"/>
    </row>
    <row r="39" spans="1:21" x14ac:dyDescent="0.45">
      <c r="A39" s="1" t="s">
        <v>25</v>
      </c>
      <c r="C39" s="20">
        <v>1236522</v>
      </c>
      <c r="D39" s="19"/>
      <c r="E39" s="20">
        <v>2769308055</v>
      </c>
      <c r="F39" s="19"/>
      <c r="G39" s="20">
        <v>2790203855</v>
      </c>
      <c r="H39" s="19"/>
      <c r="I39" s="20">
        <v>-20895799</v>
      </c>
      <c r="J39" s="19"/>
      <c r="K39" s="20">
        <v>1236522</v>
      </c>
      <c r="L39" s="19"/>
      <c r="M39" s="20">
        <v>2769308055</v>
      </c>
      <c r="N39" s="19"/>
      <c r="O39" s="20">
        <v>4420771130</v>
      </c>
      <c r="P39" s="19"/>
      <c r="Q39" s="20">
        <v>-1651463074</v>
      </c>
      <c r="R39" s="17"/>
      <c r="S39" s="3"/>
      <c r="T39" s="3"/>
      <c r="U39" s="3"/>
    </row>
    <row r="40" spans="1:21" x14ac:dyDescent="0.45">
      <c r="A40" s="1" t="s">
        <v>50</v>
      </c>
      <c r="C40" s="20">
        <v>2353821</v>
      </c>
      <c r="D40" s="19"/>
      <c r="E40" s="20">
        <v>53581781019</v>
      </c>
      <c r="F40" s="19"/>
      <c r="G40" s="20">
        <v>53651975492</v>
      </c>
      <c r="H40" s="19"/>
      <c r="I40" s="20">
        <v>-70194472</v>
      </c>
      <c r="J40" s="19"/>
      <c r="K40" s="20">
        <v>2353821</v>
      </c>
      <c r="L40" s="19"/>
      <c r="M40" s="20">
        <v>53581781019</v>
      </c>
      <c r="N40" s="19"/>
      <c r="O40" s="20">
        <v>49251123886</v>
      </c>
      <c r="P40" s="19"/>
      <c r="Q40" s="20">
        <v>4330657133</v>
      </c>
      <c r="R40" s="17"/>
      <c r="S40" s="3"/>
      <c r="T40" s="3"/>
      <c r="U40" s="3"/>
    </row>
    <row r="41" spans="1:21" x14ac:dyDescent="0.45">
      <c r="A41" s="1" t="s">
        <v>199</v>
      </c>
      <c r="C41" s="20">
        <v>8506949</v>
      </c>
      <c r="D41" s="19"/>
      <c r="E41" s="20">
        <v>54458782288</v>
      </c>
      <c r="F41" s="19"/>
      <c r="G41" s="20">
        <v>47101772879</v>
      </c>
      <c r="H41" s="19"/>
      <c r="I41" s="20">
        <v>7357009409</v>
      </c>
      <c r="J41" s="19"/>
      <c r="K41" s="20">
        <v>8506949</v>
      </c>
      <c r="L41" s="19"/>
      <c r="M41" s="20">
        <v>54458782288</v>
      </c>
      <c r="N41" s="19"/>
      <c r="O41" s="20">
        <v>42315365591</v>
      </c>
      <c r="P41" s="19"/>
      <c r="Q41" s="20">
        <v>12143416697</v>
      </c>
      <c r="R41" s="17"/>
      <c r="S41" s="3"/>
      <c r="T41" s="3"/>
      <c r="U41" s="3"/>
    </row>
    <row r="42" spans="1:21" x14ac:dyDescent="0.45">
      <c r="A42" s="1" t="s">
        <v>167</v>
      </c>
      <c r="C42" s="20">
        <v>27077208</v>
      </c>
      <c r="D42" s="19"/>
      <c r="E42" s="20">
        <v>66375099178</v>
      </c>
      <c r="F42" s="19"/>
      <c r="G42" s="20">
        <v>62337684386</v>
      </c>
      <c r="H42" s="19"/>
      <c r="I42" s="20">
        <v>4037414792</v>
      </c>
      <c r="J42" s="19"/>
      <c r="K42" s="20">
        <v>27077208</v>
      </c>
      <c r="L42" s="19"/>
      <c r="M42" s="20">
        <v>66375099178</v>
      </c>
      <c r="N42" s="19"/>
      <c r="O42" s="20">
        <v>74593040415</v>
      </c>
      <c r="P42" s="19"/>
      <c r="Q42" s="20">
        <v>-8217941236</v>
      </c>
      <c r="R42" s="17"/>
      <c r="S42" s="3"/>
      <c r="T42" s="3"/>
      <c r="U42" s="3"/>
    </row>
    <row r="43" spans="1:21" x14ac:dyDescent="0.45">
      <c r="A43" s="1" t="s">
        <v>142</v>
      </c>
      <c r="C43" s="20">
        <v>15764576</v>
      </c>
      <c r="D43" s="19"/>
      <c r="E43" s="20">
        <v>54643998606</v>
      </c>
      <c r="F43" s="19"/>
      <c r="G43" s="20">
        <v>51055390725</v>
      </c>
      <c r="H43" s="19"/>
      <c r="I43" s="20">
        <v>3588607881</v>
      </c>
      <c r="J43" s="19"/>
      <c r="K43" s="20">
        <v>15764576</v>
      </c>
      <c r="L43" s="19"/>
      <c r="M43" s="20">
        <v>54643998606</v>
      </c>
      <c r="N43" s="19"/>
      <c r="O43" s="20">
        <v>48162558064</v>
      </c>
      <c r="P43" s="19"/>
      <c r="Q43" s="20">
        <v>6481440542</v>
      </c>
      <c r="R43" s="17"/>
      <c r="S43" s="3"/>
      <c r="T43" s="3"/>
      <c r="U43" s="32"/>
    </row>
    <row r="44" spans="1:21" x14ac:dyDescent="0.45">
      <c r="A44" s="1" t="s">
        <v>40</v>
      </c>
      <c r="C44" s="20">
        <v>888236</v>
      </c>
      <c r="D44" s="19"/>
      <c r="E44" s="20">
        <v>13155969837</v>
      </c>
      <c r="F44" s="19"/>
      <c r="G44" s="20">
        <v>13566920487</v>
      </c>
      <c r="H44" s="19"/>
      <c r="I44" s="20">
        <v>-410950649</v>
      </c>
      <c r="J44" s="19"/>
      <c r="K44" s="20">
        <v>888236</v>
      </c>
      <c r="L44" s="19"/>
      <c r="M44" s="20">
        <v>13155969837</v>
      </c>
      <c r="N44" s="19"/>
      <c r="O44" s="20">
        <v>8886405779</v>
      </c>
      <c r="P44" s="19"/>
      <c r="Q44" s="20">
        <v>4269564058</v>
      </c>
      <c r="R44" s="17"/>
      <c r="S44" s="3"/>
      <c r="T44" s="3"/>
    </row>
    <row r="45" spans="1:21" x14ac:dyDescent="0.45">
      <c r="A45" s="1" t="s">
        <v>172</v>
      </c>
      <c r="C45" s="20">
        <v>1601232</v>
      </c>
      <c r="D45" s="19"/>
      <c r="E45" s="20">
        <v>72374811326</v>
      </c>
      <c r="F45" s="19"/>
      <c r="G45" s="20">
        <v>70146424789</v>
      </c>
      <c r="H45" s="19"/>
      <c r="I45" s="20">
        <v>2228386537</v>
      </c>
      <c r="J45" s="19"/>
      <c r="K45" s="20">
        <v>1601232</v>
      </c>
      <c r="L45" s="19"/>
      <c r="M45" s="20">
        <v>72374811311</v>
      </c>
      <c r="N45" s="19"/>
      <c r="O45" s="20">
        <v>53391358284</v>
      </c>
      <c r="P45" s="19"/>
      <c r="Q45" s="20">
        <f>M45-O45</f>
        <v>18983453027</v>
      </c>
      <c r="R45" s="17"/>
      <c r="S45" s="3"/>
      <c r="T45" s="3"/>
    </row>
    <row r="46" spans="1:21" x14ac:dyDescent="0.45">
      <c r="A46" s="1" t="s">
        <v>200</v>
      </c>
      <c r="C46" s="20">
        <v>1345550</v>
      </c>
      <c r="D46" s="19"/>
      <c r="E46" s="20">
        <v>43135793274</v>
      </c>
      <c r="F46" s="19"/>
      <c r="G46" s="20">
        <v>39010446756</v>
      </c>
      <c r="H46" s="19"/>
      <c r="I46" s="20">
        <v>4125346518</v>
      </c>
      <c r="J46" s="19"/>
      <c r="K46" s="20">
        <v>1345550</v>
      </c>
      <c r="L46" s="19"/>
      <c r="M46" s="20">
        <v>43135793274</v>
      </c>
      <c r="N46" s="19"/>
      <c r="O46" s="20">
        <v>36510838248</v>
      </c>
      <c r="P46" s="19"/>
      <c r="Q46" s="20">
        <v>6624955026</v>
      </c>
      <c r="R46" s="17"/>
      <c r="S46" s="3"/>
      <c r="T46" s="3"/>
    </row>
    <row r="47" spans="1:21" ht="19.5" thickBot="1" x14ac:dyDescent="0.5">
      <c r="E47" s="29">
        <f>SUM(E8:E46)</f>
        <v>2332740581514</v>
      </c>
      <c r="F47" s="28"/>
      <c r="G47" s="29">
        <f>SUM(G8:G46)</f>
        <v>2112941627018</v>
      </c>
      <c r="H47" s="28"/>
      <c r="I47" s="29">
        <f>SUM(I8:I46)</f>
        <v>219798954499</v>
      </c>
      <c r="J47" s="28"/>
      <c r="K47" s="28"/>
      <c r="L47" s="28"/>
      <c r="M47" s="29">
        <f>SUM(M8:M46)</f>
        <v>2332740581499</v>
      </c>
      <c r="N47" s="28"/>
      <c r="O47" s="29">
        <f>SUM(O8:O46)</f>
        <v>1966274772848</v>
      </c>
      <c r="P47" s="28"/>
      <c r="Q47" s="29">
        <f>SUM(Q8:Q46)</f>
        <v>366465808662</v>
      </c>
    </row>
    <row r="48" spans="1:21" ht="19.5" thickTop="1" x14ac:dyDescent="0.45">
      <c r="I48" s="32"/>
      <c r="M48" s="20"/>
      <c r="Q48" s="32"/>
    </row>
    <row r="49" spans="5:25" x14ac:dyDescent="0.45">
      <c r="I49" s="32"/>
      <c r="M49" s="32"/>
      <c r="Q49" s="3"/>
      <c r="Y49" s="32"/>
    </row>
    <row r="50" spans="5:25" x14ac:dyDescent="0.45">
      <c r="E50" s="32"/>
      <c r="O50" s="3"/>
    </row>
    <row r="51" spans="5:25" x14ac:dyDescent="0.45">
      <c r="I51" s="20"/>
      <c r="O51" s="3"/>
    </row>
    <row r="52" spans="5:25" x14ac:dyDescent="0.45">
      <c r="G52" s="3"/>
      <c r="I52" s="20"/>
      <c r="O52" s="3"/>
    </row>
    <row r="53" spans="5:25" x14ac:dyDescent="0.45">
      <c r="I53" s="20"/>
      <c r="O53" s="3"/>
    </row>
    <row r="54" spans="5:25" x14ac:dyDescent="0.45">
      <c r="I54" s="20"/>
      <c r="M54" s="3"/>
    </row>
    <row r="55" spans="5:25" x14ac:dyDescent="0.45">
      <c r="I55" s="20"/>
    </row>
    <row r="56" spans="5:25" x14ac:dyDescent="0.45">
      <c r="I56" s="20"/>
    </row>
    <row r="57" spans="5:25" x14ac:dyDescent="0.45">
      <c r="G57" s="3"/>
      <c r="I57" s="20"/>
    </row>
    <row r="58" spans="5:25" x14ac:dyDescent="0.45">
      <c r="G58" s="3"/>
      <c r="I58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100"/>
  <sheetViews>
    <sheetView rightToLeft="1" view="pageBreakPreview" topLeftCell="A49" zoomScale="41" zoomScaleNormal="100" zoomScaleSheetLayoutView="41" workbookViewId="0">
      <selection activeCell="S43" sqref="S43:S54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5703125" style="1" bestFit="1" customWidth="1"/>
    <col min="21" max="21" width="16.42578125" style="1" bestFit="1" customWidth="1"/>
    <col min="22" max="22" width="9.7109375" style="1" bestFit="1" customWidth="1"/>
    <col min="23" max="23" width="14.5703125" style="1" bestFit="1" customWidth="1"/>
    <col min="24" max="16384" width="9.140625" style="1"/>
  </cols>
  <sheetData>
    <row r="2" spans="1:23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3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3" ht="30" x14ac:dyDescent="0.45">
      <c r="A4" s="56" t="str">
        <f>'درآمد ناشی از تغییر قیمت اوراق'!A4:Q4</f>
        <v>برای ماه منتهی به 1402/09/30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3" s="7" customFormat="1" ht="19.5" x14ac:dyDescent="0.45">
      <c r="A6" s="66" t="s">
        <v>3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K6" s="65" t="s">
        <v>101</v>
      </c>
      <c r="L6" s="65" t="s">
        <v>101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</row>
    <row r="7" spans="1:23" s="7" customFormat="1" ht="19.5" x14ac:dyDescent="0.45">
      <c r="A7" s="65" t="s">
        <v>3</v>
      </c>
      <c r="C7" s="36" t="s">
        <v>7</v>
      </c>
      <c r="E7" s="36" t="s">
        <v>122</v>
      </c>
      <c r="G7" s="36" t="s">
        <v>123</v>
      </c>
      <c r="I7" s="36" t="s">
        <v>125</v>
      </c>
      <c r="K7" s="36" t="s">
        <v>7</v>
      </c>
      <c r="M7" s="36" t="s">
        <v>122</v>
      </c>
      <c r="O7" s="36" t="s">
        <v>123</v>
      </c>
      <c r="Q7" s="36" t="s">
        <v>125</v>
      </c>
    </row>
    <row r="8" spans="1:23" x14ac:dyDescent="0.45">
      <c r="A8" s="1" t="s">
        <v>202</v>
      </c>
      <c r="C8" s="28">
        <v>3294490</v>
      </c>
      <c r="D8" s="28"/>
      <c r="E8" s="28">
        <v>10861127367</v>
      </c>
      <c r="F8" s="28"/>
      <c r="G8" s="28">
        <v>10305565689</v>
      </c>
      <c r="H8" s="28"/>
      <c r="I8" s="28">
        <v>555561678</v>
      </c>
      <c r="J8" s="28"/>
      <c r="K8" s="28">
        <v>3294490</v>
      </c>
      <c r="L8" s="28"/>
      <c r="M8" s="28">
        <v>10861127367</v>
      </c>
      <c r="N8" s="28"/>
      <c r="O8" s="28">
        <v>10305565689</v>
      </c>
      <c r="P8" s="28"/>
      <c r="Q8" s="28">
        <v>555561678</v>
      </c>
      <c r="R8" s="17"/>
      <c r="S8" s="30"/>
      <c r="T8" s="3"/>
      <c r="U8" s="3"/>
      <c r="V8" s="3"/>
      <c r="W8" s="3"/>
    </row>
    <row r="9" spans="1:23" x14ac:dyDescent="0.45">
      <c r="A9" s="1" t="s">
        <v>211</v>
      </c>
      <c r="C9" s="28">
        <v>885000</v>
      </c>
      <c r="D9" s="28"/>
      <c r="E9" s="28">
        <v>6750528120</v>
      </c>
      <c r="F9" s="28"/>
      <c r="G9" s="28">
        <v>3576994963</v>
      </c>
      <c r="H9" s="28"/>
      <c r="I9" s="28">
        <v>3173533157</v>
      </c>
      <c r="J9" s="28"/>
      <c r="K9" s="28">
        <v>885000</v>
      </c>
      <c r="L9" s="28"/>
      <c r="M9" s="28">
        <v>6750528120</v>
      </c>
      <c r="N9" s="28"/>
      <c r="O9" s="28">
        <v>3576994963</v>
      </c>
      <c r="P9" s="28"/>
      <c r="Q9" s="28">
        <v>3173533157</v>
      </c>
      <c r="R9" s="17"/>
      <c r="S9" s="30"/>
      <c r="T9" s="3"/>
      <c r="U9" s="3"/>
    </row>
    <row r="10" spans="1:23" x14ac:dyDescent="0.45">
      <c r="A10" s="1" t="s">
        <v>44</v>
      </c>
      <c r="C10" s="28">
        <v>5050339</v>
      </c>
      <c r="D10" s="28"/>
      <c r="E10" s="28">
        <v>9702537740</v>
      </c>
      <c r="F10" s="28"/>
      <c r="G10" s="28">
        <v>8740323996</v>
      </c>
      <c r="H10" s="28"/>
      <c r="I10" s="28">
        <v>962213744</v>
      </c>
      <c r="J10" s="28"/>
      <c r="K10" s="28">
        <v>25782549</v>
      </c>
      <c r="L10" s="28"/>
      <c r="M10" s="28">
        <v>51459236489</v>
      </c>
      <c r="N10" s="28"/>
      <c r="O10" s="28">
        <v>44620337990</v>
      </c>
      <c r="P10" s="28"/>
      <c r="Q10" s="28">
        <v>6838898499</v>
      </c>
      <c r="R10" s="17"/>
      <c r="S10" s="30"/>
      <c r="T10" s="3"/>
      <c r="U10" s="3"/>
    </row>
    <row r="11" spans="1:23" x14ac:dyDescent="0.45">
      <c r="A11" s="1" t="s">
        <v>51</v>
      </c>
      <c r="C11" s="28">
        <v>14603</v>
      </c>
      <c r="D11" s="28"/>
      <c r="E11" s="28">
        <v>631468080</v>
      </c>
      <c r="F11" s="28"/>
      <c r="G11" s="28">
        <v>518500661</v>
      </c>
      <c r="H11" s="28"/>
      <c r="I11" s="28">
        <v>112967419</v>
      </c>
      <c r="J11" s="28"/>
      <c r="K11" s="28">
        <v>14603</v>
      </c>
      <c r="L11" s="28"/>
      <c r="M11" s="28">
        <v>631468080</v>
      </c>
      <c r="N11" s="28"/>
      <c r="O11" s="28">
        <v>518500661</v>
      </c>
      <c r="P11" s="28"/>
      <c r="Q11" s="28">
        <v>112967419</v>
      </c>
      <c r="R11" s="17"/>
      <c r="S11" s="30"/>
      <c r="T11" s="3"/>
      <c r="U11" s="3"/>
      <c r="W11" s="3"/>
    </row>
    <row r="12" spans="1:23" x14ac:dyDescent="0.45">
      <c r="A12" s="1" t="s">
        <v>40</v>
      </c>
      <c r="C12" s="28">
        <v>1635685</v>
      </c>
      <c r="D12" s="28"/>
      <c r="E12" s="28">
        <v>23010232554</v>
      </c>
      <c r="F12" s="28"/>
      <c r="G12" s="28">
        <v>16364300296</v>
      </c>
      <c r="H12" s="28"/>
      <c r="I12" s="28">
        <v>6645932258</v>
      </c>
      <c r="J12" s="28"/>
      <c r="K12" s="28">
        <v>1732729</v>
      </c>
      <c r="L12" s="28"/>
      <c r="M12" s="28">
        <v>24284797971</v>
      </c>
      <c r="N12" s="28"/>
      <c r="O12" s="28">
        <v>17335182317</v>
      </c>
      <c r="P12" s="28"/>
      <c r="Q12" s="28">
        <v>6949615654</v>
      </c>
      <c r="R12" s="17"/>
      <c r="S12" s="30"/>
      <c r="T12" s="3"/>
      <c r="U12" s="3"/>
      <c r="W12" s="3"/>
    </row>
    <row r="13" spans="1:23" x14ac:dyDescent="0.45">
      <c r="A13" s="1" t="s">
        <v>200</v>
      </c>
      <c r="C13" s="28">
        <v>384967</v>
      </c>
      <c r="D13" s="28"/>
      <c r="E13" s="28">
        <v>11495204204</v>
      </c>
      <c r="F13" s="28"/>
      <c r="G13" s="28">
        <v>10445890429</v>
      </c>
      <c r="H13" s="28"/>
      <c r="I13" s="28">
        <v>1049313775</v>
      </c>
      <c r="J13" s="28"/>
      <c r="K13" s="28">
        <v>384967</v>
      </c>
      <c r="L13" s="28"/>
      <c r="M13" s="28">
        <v>11495204204</v>
      </c>
      <c r="N13" s="28"/>
      <c r="O13" s="28">
        <v>10445890429</v>
      </c>
      <c r="P13" s="28"/>
      <c r="Q13" s="28">
        <v>1049313775</v>
      </c>
      <c r="R13" s="17"/>
      <c r="S13" s="30"/>
      <c r="T13" s="3"/>
      <c r="U13" s="3"/>
      <c r="W13" s="3"/>
    </row>
    <row r="14" spans="1:23" x14ac:dyDescent="0.45">
      <c r="A14" s="1" t="s">
        <v>47</v>
      </c>
      <c r="C14" s="28">
        <v>0</v>
      </c>
      <c r="D14" s="28"/>
      <c r="E14" s="28">
        <v>0</v>
      </c>
      <c r="F14" s="28"/>
      <c r="G14" s="28">
        <v>0</v>
      </c>
      <c r="H14" s="28"/>
      <c r="I14" s="28">
        <v>0</v>
      </c>
      <c r="J14" s="28"/>
      <c r="K14" s="28">
        <v>10500000</v>
      </c>
      <c r="L14" s="28"/>
      <c r="M14" s="28">
        <v>85197073315</v>
      </c>
      <c r="N14" s="28"/>
      <c r="O14" s="28">
        <v>38384821800</v>
      </c>
      <c r="P14" s="28"/>
      <c r="Q14" s="28">
        <v>46812251515</v>
      </c>
      <c r="R14" s="17"/>
      <c r="S14" s="30"/>
      <c r="T14" s="3"/>
      <c r="U14" s="3"/>
      <c r="W14" s="3"/>
    </row>
    <row r="15" spans="1:23" x14ac:dyDescent="0.45">
      <c r="A15" s="1" t="s">
        <v>57</v>
      </c>
      <c r="C15" s="28">
        <v>0</v>
      </c>
      <c r="D15" s="28"/>
      <c r="E15" s="28">
        <v>0</v>
      </c>
      <c r="F15" s="28"/>
      <c r="G15" s="28">
        <v>0</v>
      </c>
      <c r="H15" s="28"/>
      <c r="I15" s="28">
        <v>0</v>
      </c>
      <c r="J15" s="28"/>
      <c r="K15" s="28">
        <v>502453</v>
      </c>
      <c r="L15" s="28"/>
      <c r="M15" s="28">
        <v>11928335055</v>
      </c>
      <c r="N15" s="28"/>
      <c r="O15" s="28">
        <v>15130804898</v>
      </c>
      <c r="P15" s="28"/>
      <c r="Q15" s="28">
        <v>-3202469843</v>
      </c>
      <c r="R15" s="17"/>
      <c r="S15" s="30"/>
      <c r="T15" s="3"/>
      <c r="U15" s="3"/>
      <c r="W15" s="3"/>
    </row>
    <row r="16" spans="1:23" x14ac:dyDescent="0.45">
      <c r="A16" s="1" t="s">
        <v>203</v>
      </c>
      <c r="C16" s="28">
        <v>0</v>
      </c>
      <c r="D16" s="28"/>
      <c r="E16" s="28">
        <v>0</v>
      </c>
      <c r="F16" s="28"/>
      <c r="G16" s="28">
        <v>0</v>
      </c>
      <c r="H16" s="28"/>
      <c r="I16" s="28">
        <v>0</v>
      </c>
      <c r="J16" s="28"/>
      <c r="K16" s="28">
        <v>2000000</v>
      </c>
      <c r="L16" s="28"/>
      <c r="M16" s="28">
        <v>30164126233</v>
      </c>
      <c r="N16" s="28"/>
      <c r="O16" s="28">
        <v>26423971195</v>
      </c>
      <c r="P16" s="28"/>
      <c r="Q16" s="28">
        <v>3740155038</v>
      </c>
      <c r="R16" s="17"/>
      <c r="S16" s="30"/>
      <c r="T16" s="3"/>
      <c r="U16" s="3"/>
      <c r="W16" s="3"/>
    </row>
    <row r="17" spans="1:23" x14ac:dyDescent="0.45">
      <c r="A17" s="1" t="s">
        <v>204</v>
      </c>
      <c r="C17" s="28">
        <v>0</v>
      </c>
      <c r="D17" s="28"/>
      <c r="E17" s="28">
        <v>0</v>
      </c>
      <c r="F17" s="28"/>
      <c r="G17" s="28">
        <v>0</v>
      </c>
      <c r="H17" s="28"/>
      <c r="I17" s="28">
        <v>0</v>
      </c>
      <c r="J17" s="28"/>
      <c r="K17" s="28">
        <v>1000000</v>
      </c>
      <c r="L17" s="28"/>
      <c r="M17" s="28">
        <v>37017822677</v>
      </c>
      <c r="N17" s="28"/>
      <c r="O17" s="28">
        <v>37484004600</v>
      </c>
      <c r="P17" s="28"/>
      <c r="Q17" s="28">
        <v>-466181923</v>
      </c>
      <c r="R17" s="17"/>
      <c r="S17" s="30"/>
      <c r="T17" s="3"/>
      <c r="U17" s="3"/>
      <c r="W17" s="3"/>
    </row>
    <row r="18" spans="1:23" x14ac:dyDescent="0.45">
      <c r="A18" s="1" t="s">
        <v>186</v>
      </c>
      <c r="C18" s="28">
        <v>0</v>
      </c>
      <c r="D18" s="28"/>
      <c r="E18" s="28">
        <v>0</v>
      </c>
      <c r="F18" s="28"/>
      <c r="G18" s="28">
        <v>0</v>
      </c>
      <c r="H18" s="28"/>
      <c r="I18" s="28">
        <v>0</v>
      </c>
      <c r="J18" s="28"/>
      <c r="K18" s="28">
        <v>30000000</v>
      </c>
      <c r="L18" s="28"/>
      <c r="M18" s="28">
        <v>52843698005</v>
      </c>
      <c r="N18" s="28"/>
      <c r="O18" s="28">
        <v>48044544000</v>
      </c>
      <c r="P18" s="28"/>
      <c r="Q18" s="28">
        <v>4799154005</v>
      </c>
      <c r="R18" s="17"/>
      <c r="S18" s="30"/>
      <c r="T18" s="3"/>
      <c r="U18" s="3"/>
    </row>
    <row r="19" spans="1:23" x14ac:dyDescent="0.45">
      <c r="A19" s="1" t="s">
        <v>147</v>
      </c>
      <c r="C19" s="28">
        <v>0</v>
      </c>
      <c r="D19" s="28"/>
      <c r="E19" s="28">
        <v>0</v>
      </c>
      <c r="F19" s="28"/>
      <c r="G19" s="28">
        <v>0</v>
      </c>
      <c r="H19" s="28"/>
      <c r="I19" s="28">
        <v>0</v>
      </c>
      <c r="J19" s="28"/>
      <c r="K19" s="28">
        <v>5683400</v>
      </c>
      <c r="L19" s="28"/>
      <c r="M19" s="28">
        <v>11654512251</v>
      </c>
      <c r="N19" s="28"/>
      <c r="O19" s="28">
        <v>10186199537</v>
      </c>
      <c r="P19" s="28"/>
      <c r="Q19" s="28">
        <v>1468312714</v>
      </c>
      <c r="R19" s="17"/>
      <c r="S19" s="30"/>
      <c r="T19" s="3"/>
    </row>
    <row r="20" spans="1:23" x14ac:dyDescent="0.45">
      <c r="A20" s="1" t="s">
        <v>23</v>
      </c>
      <c r="C20" s="28">
        <v>0</v>
      </c>
      <c r="D20" s="28"/>
      <c r="E20" s="28">
        <v>0</v>
      </c>
      <c r="F20" s="28"/>
      <c r="G20" s="28">
        <v>0</v>
      </c>
      <c r="H20" s="28"/>
      <c r="I20" s="28">
        <v>0</v>
      </c>
      <c r="J20" s="28"/>
      <c r="K20" s="28">
        <v>507241</v>
      </c>
      <c r="L20" s="28"/>
      <c r="M20" s="28">
        <v>71815481603</v>
      </c>
      <c r="N20" s="28"/>
      <c r="O20" s="28">
        <v>56537832716</v>
      </c>
      <c r="P20" s="28"/>
      <c r="Q20" s="28">
        <v>15277648887</v>
      </c>
      <c r="R20" s="17"/>
      <c r="S20" s="30"/>
      <c r="T20" s="32"/>
    </row>
    <row r="21" spans="1:23" x14ac:dyDescent="0.45">
      <c r="A21" s="1" t="s">
        <v>25</v>
      </c>
      <c r="C21" s="28">
        <v>0</v>
      </c>
      <c r="D21" s="28"/>
      <c r="E21" s="28">
        <v>0</v>
      </c>
      <c r="F21" s="28"/>
      <c r="G21" s="28">
        <v>0</v>
      </c>
      <c r="H21" s="28"/>
      <c r="I21" s="28">
        <v>0</v>
      </c>
      <c r="J21" s="28"/>
      <c r="K21" s="28">
        <v>7573703</v>
      </c>
      <c r="L21" s="28"/>
      <c r="M21" s="28">
        <v>18205785966</v>
      </c>
      <c r="N21" s="28"/>
      <c r="O21" s="28">
        <v>27077243837</v>
      </c>
      <c r="P21" s="28"/>
      <c r="Q21" s="28">
        <v>-8871457871</v>
      </c>
      <c r="R21" s="17"/>
      <c r="S21" s="30"/>
      <c r="T21" s="3"/>
      <c r="U21" s="3"/>
    </row>
    <row r="22" spans="1:23" x14ac:dyDescent="0.45">
      <c r="A22" s="1" t="s">
        <v>133</v>
      </c>
      <c r="C22" s="28">
        <v>0</v>
      </c>
      <c r="D22" s="28"/>
      <c r="E22" s="28">
        <v>0</v>
      </c>
      <c r="F22" s="28"/>
      <c r="G22" s="28">
        <v>0</v>
      </c>
      <c r="H22" s="28"/>
      <c r="I22" s="28">
        <v>0</v>
      </c>
      <c r="J22" s="28"/>
      <c r="K22" s="28">
        <v>52205</v>
      </c>
      <c r="L22" s="28"/>
      <c r="M22" s="28">
        <v>3764128046</v>
      </c>
      <c r="N22" s="28"/>
      <c r="O22" s="28">
        <v>3479298019</v>
      </c>
      <c r="P22" s="28"/>
      <c r="Q22" s="28">
        <v>284830027</v>
      </c>
      <c r="R22" s="17"/>
      <c r="S22" s="30"/>
      <c r="T22" s="3"/>
      <c r="U22" s="3"/>
    </row>
    <row r="23" spans="1:23" x14ac:dyDescent="0.45">
      <c r="A23" s="1" t="s">
        <v>143</v>
      </c>
      <c r="C23" s="28">
        <v>0</v>
      </c>
      <c r="D23" s="28"/>
      <c r="E23" s="28">
        <v>0</v>
      </c>
      <c r="F23" s="28"/>
      <c r="G23" s="28">
        <v>0</v>
      </c>
      <c r="H23" s="28"/>
      <c r="I23" s="28">
        <v>0</v>
      </c>
      <c r="J23" s="28"/>
      <c r="K23" s="28">
        <v>1742589</v>
      </c>
      <c r="L23" s="28"/>
      <c r="M23" s="28">
        <v>8510804676</v>
      </c>
      <c r="N23" s="28"/>
      <c r="O23" s="28">
        <v>8510804676</v>
      </c>
      <c r="P23" s="28"/>
      <c r="Q23" s="28">
        <v>0</v>
      </c>
      <c r="R23" s="17"/>
      <c r="S23" s="30"/>
      <c r="T23" s="3"/>
      <c r="U23" s="32"/>
    </row>
    <row r="24" spans="1:23" x14ac:dyDescent="0.45">
      <c r="A24" s="1" t="s">
        <v>205</v>
      </c>
      <c r="C24" s="28">
        <v>0</v>
      </c>
      <c r="D24" s="28"/>
      <c r="E24" s="28">
        <v>0</v>
      </c>
      <c r="F24" s="28"/>
      <c r="G24" s="28">
        <v>0</v>
      </c>
      <c r="H24" s="28"/>
      <c r="I24" s="28">
        <v>0</v>
      </c>
      <c r="J24" s="28"/>
      <c r="K24" s="28">
        <v>3091306</v>
      </c>
      <c r="L24" s="28"/>
      <c r="M24" s="28">
        <v>4072343003</v>
      </c>
      <c r="N24" s="28"/>
      <c r="O24" s="28">
        <v>7960112950</v>
      </c>
      <c r="P24" s="28"/>
      <c r="Q24" s="28">
        <v>-3887769947</v>
      </c>
      <c r="R24" s="17"/>
      <c r="S24" s="30"/>
      <c r="T24" s="3"/>
      <c r="U24" s="3"/>
    </row>
    <row r="25" spans="1:23" x14ac:dyDescent="0.45">
      <c r="A25" s="1" t="s">
        <v>63</v>
      </c>
      <c r="C25" s="28">
        <v>0</v>
      </c>
      <c r="D25" s="28"/>
      <c r="E25" s="28">
        <v>0</v>
      </c>
      <c r="F25" s="28"/>
      <c r="G25" s="28">
        <v>0</v>
      </c>
      <c r="H25" s="28"/>
      <c r="I25" s="28">
        <v>0</v>
      </c>
      <c r="J25" s="28"/>
      <c r="K25" s="28">
        <v>4235188</v>
      </c>
      <c r="L25" s="28"/>
      <c r="M25" s="28">
        <v>23427306073</v>
      </c>
      <c r="N25" s="28"/>
      <c r="O25" s="28">
        <v>18859292164</v>
      </c>
      <c r="P25" s="28"/>
      <c r="Q25" s="28">
        <v>4568013909</v>
      </c>
      <c r="R25" s="17"/>
      <c r="S25" s="30"/>
      <c r="T25" s="3"/>
    </row>
    <row r="26" spans="1:23" x14ac:dyDescent="0.45">
      <c r="A26" s="1" t="s">
        <v>54</v>
      </c>
      <c r="C26" s="28">
        <v>0</v>
      </c>
      <c r="D26" s="28"/>
      <c r="E26" s="28">
        <v>0</v>
      </c>
      <c r="F26" s="28"/>
      <c r="G26" s="28">
        <v>0</v>
      </c>
      <c r="H26" s="28"/>
      <c r="I26" s="28">
        <v>0</v>
      </c>
      <c r="J26" s="28"/>
      <c r="K26" s="28">
        <v>625000</v>
      </c>
      <c r="L26" s="28"/>
      <c r="M26" s="28">
        <v>15314582825</v>
      </c>
      <c r="N26" s="28"/>
      <c r="O26" s="28">
        <v>7256583000</v>
      </c>
      <c r="P26" s="28"/>
      <c r="Q26" s="28">
        <v>8057999825</v>
      </c>
      <c r="R26" s="17"/>
      <c r="S26" s="30"/>
      <c r="T26" s="3"/>
    </row>
    <row r="27" spans="1:23" x14ac:dyDescent="0.45">
      <c r="A27" s="1" t="s">
        <v>27</v>
      </c>
      <c r="C27" s="28">
        <v>0</v>
      </c>
      <c r="D27" s="28"/>
      <c r="E27" s="28">
        <v>0</v>
      </c>
      <c r="F27" s="28"/>
      <c r="G27" s="28">
        <v>0</v>
      </c>
      <c r="H27" s="28"/>
      <c r="I27" s="28">
        <v>0</v>
      </c>
      <c r="J27" s="28"/>
      <c r="K27" s="28">
        <v>666870</v>
      </c>
      <c r="L27" s="28"/>
      <c r="M27" s="28">
        <v>19703484392</v>
      </c>
      <c r="N27" s="28"/>
      <c r="O27" s="28">
        <v>18890690406</v>
      </c>
      <c r="P27" s="28"/>
      <c r="Q27" s="28">
        <v>812793986</v>
      </c>
      <c r="R27" s="17"/>
      <c r="S27" s="30"/>
      <c r="T27" s="3"/>
    </row>
    <row r="28" spans="1:23" x14ac:dyDescent="0.45">
      <c r="A28" s="1" t="s">
        <v>134</v>
      </c>
      <c r="C28" s="28">
        <v>0</v>
      </c>
      <c r="D28" s="28"/>
      <c r="E28" s="28">
        <v>0</v>
      </c>
      <c r="F28" s="28"/>
      <c r="G28" s="28">
        <v>0</v>
      </c>
      <c r="H28" s="28"/>
      <c r="I28" s="28">
        <v>0</v>
      </c>
      <c r="J28" s="28"/>
      <c r="K28" s="28">
        <v>108053</v>
      </c>
      <c r="L28" s="28"/>
      <c r="M28" s="28">
        <v>54026500</v>
      </c>
      <c r="N28" s="28"/>
      <c r="O28" s="28">
        <v>53705042</v>
      </c>
      <c r="P28" s="28"/>
      <c r="Q28" s="28">
        <v>321458</v>
      </c>
      <c r="R28" s="17"/>
      <c r="S28" s="30"/>
      <c r="T28" s="3"/>
    </row>
    <row r="29" spans="1:23" x14ac:dyDescent="0.45">
      <c r="A29" s="1" t="s">
        <v>139</v>
      </c>
      <c r="C29" s="28">
        <v>0</v>
      </c>
      <c r="D29" s="28"/>
      <c r="E29" s="28">
        <v>0</v>
      </c>
      <c r="F29" s="28"/>
      <c r="G29" s="28">
        <v>0</v>
      </c>
      <c r="H29" s="28"/>
      <c r="I29" s="28">
        <v>0</v>
      </c>
      <c r="J29" s="28"/>
      <c r="K29" s="28">
        <v>130</v>
      </c>
      <c r="L29" s="28"/>
      <c r="M29" s="28">
        <v>5126417</v>
      </c>
      <c r="N29" s="28"/>
      <c r="O29" s="28">
        <v>5113738</v>
      </c>
      <c r="P29" s="28"/>
      <c r="Q29" s="28">
        <v>12679</v>
      </c>
      <c r="R29" s="17"/>
      <c r="S29" s="30"/>
      <c r="T29" s="3"/>
    </row>
    <row r="30" spans="1:23" x14ac:dyDescent="0.45">
      <c r="A30" s="1" t="s">
        <v>18</v>
      </c>
      <c r="C30" s="28">
        <v>0</v>
      </c>
      <c r="D30" s="28"/>
      <c r="E30" s="28">
        <v>0</v>
      </c>
      <c r="F30" s="28"/>
      <c r="G30" s="28">
        <v>0</v>
      </c>
      <c r="H30" s="28"/>
      <c r="I30" s="28">
        <v>0</v>
      </c>
      <c r="J30" s="28"/>
      <c r="K30" s="28">
        <v>548956</v>
      </c>
      <c r="L30" s="28"/>
      <c r="M30" s="28">
        <v>31999545502</v>
      </c>
      <c r="N30" s="28"/>
      <c r="O30" s="28">
        <v>16883298094</v>
      </c>
      <c r="P30" s="28"/>
      <c r="Q30" s="28">
        <v>15116247408</v>
      </c>
      <c r="R30" s="17"/>
      <c r="S30" s="30"/>
      <c r="T30" s="3"/>
    </row>
    <row r="31" spans="1:23" x14ac:dyDescent="0.45">
      <c r="A31" s="1" t="s">
        <v>137</v>
      </c>
      <c r="C31" s="28">
        <v>0</v>
      </c>
      <c r="D31" s="28"/>
      <c r="E31" s="28">
        <v>0</v>
      </c>
      <c r="F31" s="28"/>
      <c r="G31" s="28">
        <v>0</v>
      </c>
      <c r="H31" s="28"/>
      <c r="I31" s="28">
        <v>0</v>
      </c>
      <c r="J31" s="28"/>
      <c r="K31" s="28">
        <v>1199271</v>
      </c>
      <c r="L31" s="28"/>
      <c r="M31" s="28">
        <v>18679181399</v>
      </c>
      <c r="N31" s="28"/>
      <c r="O31" s="28">
        <v>16296490064</v>
      </c>
      <c r="P31" s="28"/>
      <c r="Q31" s="28">
        <v>2382691335</v>
      </c>
      <c r="R31" s="17"/>
      <c r="S31" s="30"/>
      <c r="T31" s="3"/>
    </row>
    <row r="32" spans="1:23" x14ac:dyDescent="0.45">
      <c r="A32" s="1" t="s">
        <v>201</v>
      </c>
      <c r="C32" s="28">
        <v>0</v>
      </c>
      <c r="D32" s="28"/>
      <c r="E32" s="28">
        <v>0</v>
      </c>
      <c r="F32" s="28"/>
      <c r="G32" s="28">
        <v>0</v>
      </c>
      <c r="H32" s="28"/>
      <c r="I32" s="28">
        <v>0</v>
      </c>
      <c r="J32" s="28"/>
      <c r="K32" s="28">
        <v>120000</v>
      </c>
      <c r="L32" s="28"/>
      <c r="M32" s="28">
        <v>2836024665</v>
      </c>
      <c r="N32" s="28"/>
      <c r="O32" s="28">
        <v>2658734881</v>
      </c>
      <c r="P32" s="28"/>
      <c r="Q32" s="28">
        <v>177289784</v>
      </c>
      <c r="R32" s="17"/>
      <c r="S32" s="30"/>
      <c r="T32" s="3"/>
    </row>
    <row r="33" spans="1:20" x14ac:dyDescent="0.45">
      <c r="A33" s="1" t="s">
        <v>148</v>
      </c>
      <c r="C33" s="28">
        <v>0</v>
      </c>
      <c r="D33" s="28"/>
      <c r="E33" s="28">
        <v>0</v>
      </c>
      <c r="F33" s="28"/>
      <c r="G33" s="28">
        <v>0</v>
      </c>
      <c r="H33" s="28"/>
      <c r="I33" s="28">
        <v>0</v>
      </c>
      <c r="J33" s="28"/>
      <c r="K33" s="28">
        <v>2250000</v>
      </c>
      <c r="L33" s="28"/>
      <c r="M33" s="28">
        <v>23557243259</v>
      </c>
      <c r="N33" s="28"/>
      <c r="O33" s="28">
        <v>21008501212</v>
      </c>
      <c r="P33" s="28"/>
      <c r="Q33" s="28">
        <v>2548742047</v>
      </c>
      <c r="R33" s="17"/>
      <c r="S33" s="30"/>
      <c r="T33" s="3"/>
    </row>
    <row r="34" spans="1:20" x14ac:dyDescent="0.45">
      <c r="A34" s="1" t="s">
        <v>130</v>
      </c>
      <c r="C34" s="28">
        <v>0</v>
      </c>
      <c r="D34" s="28"/>
      <c r="E34" s="28">
        <v>0</v>
      </c>
      <c r="F34" s="28"/>
      <c r="G34" s="28">
        <v>0</v>
      </c>
      <c r="H34" s="28"/>
      <c r="I34" s="28">
        <v>0</v>
      </c>
      <c r="J34" s="28"/>
      <c r="K34" s="28">
        <v>2987610</v>
      </c>
      <c r="L34" s="28"/>
      <c r="M34" s="28">
        <v>31469986702</v>
      </c>
      <c r="N34" s="28"/>
      <c r="O34" s="28">
        <v>37093223169</v>
      </c>
      <c r="P34" s="28"/>
      <c r="Q34" s="28">
        <v>-5623236467</v>
      </c>
      <c r="R34" s="17"/>
      <c r="S34" s="30"/>
      <c r="T34" s="3"/>
    </row>
    <row r="35" spans="1:20" x14ac:dyDescent="0.45">
      <c r="A35" s="1" t="s">
        <v>132</v>
      </c>
      <c r="C35" s="28">
        <v>0</v>
      </c>
      <c r="D35" s="28"/>
      <c r="E35" s="28">
        <v>0</v>
      </c>
      <c r="F35" s="28"/>
      <c r="G35" s="28">
        <v>0</v>
      </c>
      <c r="H35" s="28"/>
      <c r="I35" s="28">
        <v>0</v>
      </c>
      <c r="J35" s="28"/>
      <c r="K35" s="28">
        <v>54476</v>
      </c>
      <c r="L35" s="28"/>
      <c r="M35" s="28">
        <v>3303263947</v>
      </c>
      <c r="N35" s="28"/>
      <c r="O35" s="28">
        <v>2951477144</v>
      </c>
      <c r="P35" s="28"/>
      <c r="Q35" s="28">
        <v>351786803</v>
      </c>
      <c r="R35" s="17"/>
      <c r="S35" s="30"/>
      <c r="T35" s="3"/>
    </row>
    <row r="36" spans="1:20" x14ac:dyDescent="0.45">
      <c r="A36" s="1" t="s">
        <v>55</v>
      </c>
      <c r="C36" s="28">
        <v>0</v>
      </c>
      <c r="D36" s="28"/>
      <c r="E36" s="28">
        <v>0</v>
      </c>
      <c r="F36" s="28"/>
      <c r="G36" s="28">
        <v>0</v>
      </c>
      <c r="H36" s="28"/>
      <c r="I36" s="28">
        <v>0</v>
      </c>
      <c r="J36" s="28"/>
      <c r="K36" s="28">
        <v>30000000</v>
      </c>
      <c r="L36" s="28"/>
      <c r="M36" s="28">
        <v>48044544000</v>
      </c>
      <c r="N36" s="28"/>
      <c r="O36" s="28">
        <v>48044544000</v>
      </c>
      <c r="P36" s="28"/>
      <c r="Q36" s="28">
        <v>0</v>
      </c>
      <c r="R36" s="17"/>
      <c r="S36" s="30"/>
      <c r="T36" s="3"/>
    </row>
    <row r="37" spans="1:20" x14ac:dyDescent="0.45">
      <c r="A37" s="1" t="s">
        <v>60</v>
      </c>
      <c r="C37" s="28">
        <v>0</v>
      </c>
      <c r="D37" s="28"/>
      <c r="E37" s="28">
        <v>0</v>
      </c>
      <c r="F37" s="28"/>
      <c r="G37" s="28">
        <v>0</v>
      </c>
      <c r="H37" s="28"/>
      <c r="I37" s="28">
        <v>0</v>
      </c>
      <c r="J37" s="28"/>
      <c r="K37" s="28">
        <v>7465</v>
      </c>
      <c r="L37" s="28"/>
      <c r="M37" s="28">
        <v>19120279</v>
      </c>
      <c r="N37" s="28"/>
      <c r="O37" s="28">
        <v>19120279</v>
      </c>
      <c r="P37" s="28"/>
      <c r="Q37" s="28">
        <v>0</v>
      </c>
      <c r="R37" s="17"/>
      <c r="S37" s="30"/>
      <c r="T37" s="3"/>
    </row>
    <row r="38" spans="1:20" x14ac:dyDescent="0.45">
      <c r="A38" s="1" t="s">
        <v>129</v>
      </c>
      <c r="C38" s="28">
        <v>0</v>
      </c>
      <c r="D38" s="28"/>
      <c r="E38" s="28">
        <v>0</v>
      </c>
      <c r="F38" s="28"/>
      <c r="G38" s="28">
        <v>0</v>
      </c>
      <c r="H38" s="28"/>
      <c r="I38" s="28">
        <v>0</v>
      </c>
      <c r="J38" s="28"/>
      <c r="K38" s="28">
        <v>1522111</v>
      </c>
      <c r="L38" s="28"/>
      <c r="M38" s="28">
        <v>8320349469</v>
      </c>
      <c r="N38" s="28"/>
      <c r="O38" s="28">
        <v>7646977137</v>
      </c>
      <c r="P38" s="28"/>
      <c r="Q38" s="28">
        <v>673372332</v>
      </c>
      <c r="R38" s="17"/>
      <c r="S38" s="30"/>
      <c r="T38" s="3"/>
    </row>
    <row r="39" spans="1:20" x14ac:dyDescent="0.45">
      <c r="A39" s="1" t="s">
        <v>185</v>
      </c>
      <c r="C39" s="28">
        <v>0</v>
      </c>
      <c r="D39" s="28"/>
      <c r="E39" s="28">
        <v>0</v>
      </c>
      <c r="F39" s="28"/>
      <c r="G39" s="28">
        <v>0</v>
      </c>
      <c r="H39" s="28"/>
      <c r="I39" s="28">
        <v>0</v>
      </c>
      <c r="J39" s="28"/>
      <c r="K39" s="28">
        <v>4500000</v>
      </c>
      <c r="L39" s="28"/>
      <c r="M39" s="28">
        <v>58196657755</v>
      </c>
      <c r="N39" s="28"/>
      <c r="O39" s="28">
        <v>49544946000</v>
      </c>
      <c r="P39" s="28"/>
      <c r="Q39" s="28">
        <v>8651711755</v>
      </c>
      <c r="R39" s="17"/>
      <c r="S39" s="30"/>
      <c r="T39" s="3"/>
    </row>
    <row r="40" spans="1:20" x14ac:dyDescent="0.45">
      <c r="A40" s="1" t="s">
        <v>146</v>
      </c>
      <c r="C40" s="28">
        <v>0</v>
      </c>
      <c r="D40" s="28"/>
      <c r="E40" s="28">
        <v>0</v>
      </c>
      <c r="F40" s="28"/>
      <c r="G40" s="28">
        <v>0</v>
      </c>
      <c r="H40" s="28"/>
      <c r="I40" s="28">
        <v>0</v>
      </c>
      <c r="J40" s="28"/>
      <c r="K40" s="28">
        <v>1614593</v>
      </c>
      <c r="L40" s="28"/>
      <c r="M40" s="28">
        <v>36346949679</v>
      </c>
      <c r="N40" s="28"/>
      <c r="O40" s="28">
        <v>31714526751</v>
      </c>
      <c r="P40" s="28"/>
      <c r="Q40" s="28">
        <v>4632422928</v>
      </c>
      <c r="R40" s="17"/>
      <c r="S40" s="30"/>
      <c r="T40" s="3"/>
    </row>
    <row r="41" spans="1:20" x14ac:dyDescent="0.45">
      <c r="A41" s="1" t="s">
        <v>43</v>
      </c>
      <c r="C41" s="28">
        <v>0</v>
      </c>
      <c r="D41" s="28"/>
      <c r="E41" s="28">
        <v>0</v>
      </c>
      <c r="F41" s="28"/>
      <c r="G41" s="28">
        <v>0</v>
      </c>
      <c r="H41" s="28"/>
      <c r="I41" s="28">
        <v>0</v>
      </c>
      <c r="J41" s="28"/>
      <c r="K41" s="28">
        <v>3047957</v>
      </c>
      <c r="L41" s="28"/>
      <c r="M41" s="28">
        <v>84778202967</v>
      </c>
      <c r="N41" s="28"/>
      <c r="O41" s="28">
        <v>70703657946</v>
      </c>
      <c r="P41" s="28"/>
      <c r="Q41" s="28">
        <v>14074545021</v>
      </c>
      <c r="R41" s="17"/>
      <c r="S41" s="30"/>
      <c r="T41" s="3"/>
    </row>
    <row r="42" spans="1:20" x14ac:dyDescent="0.45">
      <c r="A42" s="1" t="s">
        <v>42</v>
      </c>
      <c r="C42" s="28">
        <v>0</v>
      </c>
      <c r="D42" s="28"/>
      <c r="E42" s="28">
        <v>0</v>
      </c>
      <c r="F42" s="28"/>
      <c r="G42" s="28">
        <v>0</v>
      </c>
      <c r="H42" s="28"/>
      <c r="I42" s="28">
        <v>0</v>
      </c>
      <c r="J42" s="28"/>
      <c r="K42" s="28">
        <v>985852</v>
      </c>
      <c r="L42" s="28"/>
      <c r="M42" s="28">
        <v>7132515191</v>
      </c>
      <c r="N42" s="28"/>
      <c r="O42" s="28">
        <v>5546721768</v>
      </c>
      <c r="P42" s="28"/>
      <c r="Q42" s="28">
        <v>1585793423</v>
      </c>
      <c r="R42" s="17"/>
      <c r="S42" s="30"/>
      <c r="T42" s="3"/>
    </row>
    <row r="43" spans="1:20" x14ac:dyDescent="0.45">
      <c r="A43" s="1" t="s">
        <v>61</v>
      </c>
      <c r="C43" s="28">
        <v>0</v>
      </c>
      <c r="D43" s="28"/>
      <c r="E43" s="28">
        <v>0</v>
      </c>
      <c r="F43" s="28"/>
      <c r="G43" s="28">
        <v>0</v>
      </c>
      <c r="H43" s="28"/>
      <c r="I43" s="28">
        <v>0</v>
      </c>
      <c r="J43" s="28"/>
      <c r="K43" s="28">
        <v>100000</v>
      </c>
      <c r="L43" s="28"/>
      <c r="M43" s="28">
        <v>1494064188</v>
      </c>
      <c r="N43" s="28"/>
      <c r="O43" s="28">
        <v>2271105628</v>
      </c>
      <c r="P43" s="28"/>
      <c r="Q43" s="28">
        <v>-777041440</v>
      </c>
      <c r="R43" s="17"/>
      <c r="S43" s="30"/>
      <c r="T43" s="3"/>
    </row>
    <row r="44" spans="1:20" x14ac:dyDescent="0.45">
      <c r="A44" s="1" t="s">
        <v>150</v>
      </c>
      <c r="C44" s="28">
        <v>0</v>
      </c>
      <c r="D44" s="28"/>
      <c r="E44" s="28">
        <v>0</v>
      </c>
      <c r="F44" s="28"/>
      <c r="G44" s="28">
        <v>0</v>
      </c>
      <c r="H44" s="28"/>
      <c r="I44" s="28">
        <v>0</v>
      </c>
      <c r="J44" s="28"/>
      <c r="K44" s="28">
        <v>38137</v>
      </c>
      <c r="L44" s="28"/>
      <c r="M44" s="28">
        <v>79182378</v>
      </c>
      <c r="N44" s="28"/>
      <c r="O44" s="28">
        <v>26734037</v>
      </c>
      <c r="P44" s="28"/>
      <c r="Q44" s="28">
        <v>52448341</v>
      </c>
      <c r="R44" s="17"/>
      <c r="S44" s="30"/>
      <c r="T44" s="3"/>
    </row>
    <row r="45" spans="1:20" x14ac:dyDescent="0.45">
      <c r="A45" s="1" t="s">
        <v>19</v>
      </c>
      <c r="C45" s="28">
        <v>0</v>
      </c>
      <c r="D45" s="28"/>
      <c r="E45" s="28">
        <v>0</v>
      </c>
      <c r="F45" s="28"/>
      <c r="G45" s="28">
        <v>0</v>
      </c>
      <c r="H45" s="28"/>
      <c r="I45" s="28">
        <v>0</v>
      </c>
      <c r="J45" s="28"/>
      <c r="K45" s="28">
        <v>2906383</v>
      </c>
      <c r="L45" s="28"/>
      <c r="M45" s="28">
        <v>11881260592</v>
      </c>
      <c r="N45" s="28"/>
      <c r="O45" s="28">
        <v>13352287981</v>
      </c>
      <c r="P45" s="28"/>
      <c r="Q45" s="28">
        <v>-1471027389</v>
      </c>
      <c r="R45" s="17"/>
      <c r="S45" s="30"/>
      <c r="T45" s="3"/>
    </row>
    <row r="46" spans="1:20" x14ac:dyDescent="0.45">
      <c r="A46" s="1" t="s">
        <v>128</v>
      </c>
      <c r="C46" s="28">
        <v>0</v>
      </c>
      <c r="D46" s="28"/>
      <c r="E46" s="28">
        <v>0</v>
      </c>
      <c r="F46" s="28"/>
      <c r="G46" s="28">
        <v>0</v>
      </c>
      <c r="H46" s="28"/>
      <c r="I46" s="28">
        <v>0</v>
      </c>
      <c r="J46" s="28"/>
      <c r="K46" s="28">
        <v>3000000</v>
      </c>
      <c r="L46" s="28"/>
      <c r="M46" s="28">
        <v>32058688411</v>
      </c>
      <c r="N46" s="28"/>
      <c r="O46" s="28">
        <v>31700254500</v>
      </c>
      <c r="P46" s="28"/>
      <c r="Q46" s="28">
        <v>358433911</v>
      </c>
      <c r="R46" s="17"/>
      <c r="S46" s="30"/>
      <c r="T46" s="3"/>
    </row>
    <row r="47" spans="1:20" x14ac:dyDescent="0.45">
      <c r="A47" s="1" t="s">
        <v>33</v>
      </c>
      <c r="C47" s="28">
        <v>0</v>
      </c>
      <c r="D47" s="28"/>
      <c r="E47" s="28">
        <v>0</v>
      </c>
      <c r="F47" s="28"/>
      <c r="G47" s="28">
        <v>0</v>
      </c>
      <c r="H47" s="28"/>
      <c r="I47" s="28">
        <v>0</v>
      </c>
      <c r="J47" s="28"/>
      <c r="K47" s="28">
        <v>2800000</v>
      </c>
      <c r="L47" s="28"/>
      <c r="M47" s="28">
        <v>18402847799</v>
      </c>
      <c r="N47" s="28"/>
      <c r="O47" s="28">
        <v>15865038000</v>
      </c>
      <c r="P47" s="28"/>
      <c r="Q47" s="28">
        <v>2537809799</v>
      </c>
      <c r="R47" s="17"/>
      <c r="S47" s="30"/>
      <c r="T47" s="3"/>
    </row>
    <row r="48" spans="1:20" x14ac:dyDescent="0.45">
      <c r="A48" s="1" t="s">
        <v>52</v>
      </c>
      <c r="C48" s="28">
        <v>0</v>
      </c>
      <c r="D48" s="28"/>
      <c r="E48" s="28">
        <v>0</v>
      </c>
      <c r="F48" s="28"/>
      <c r="G48" s="28">
        <v>0</v>
      </c>
      <c r="H48" s="28"/>
      <c r="I48" s="28">
        <v>0</v>
      </c>
      <c r="J48" s="28"/>
      <c r="K48" s="28">
        <v>3474998</v>
      </c>
      <c r="L48" s="28"/>
      <c r="M48" s="28">
        <v>26523576857</v>
      </c>
      <c r="N48" s="28"/>
      <c r="O48" s="28">
        <v>27829033561</v>
      </c>
      <c r="P48" s="28"/>
      <c r="Q48" s="28">
        <v>-1305456704</v>
      </c>
      <c r="R48" s="17"/>
      <c r="S48" s="30"/>
      <c r="T48" s="3"/>
    </row>
    <row r="49" spans="1:20" x14ac:dyDescent="0.45">
      <c r="A49" s="1" t="s">
        <v>171</v>
      </c>
      <c r="C49" s="28">
        <v>0</v>
      </c>
      <c r="D49" s="28"/>
      <c r="E49" s="28">
        <v>0</v>
      </c>
      <c r="F49" s="28"/>
      <c r="G49" s="28">
        <v>0</v>
      </c>
      <c r="H49" s="28"/>
      <c r="I49" s="28">
        <v>0</v>
      </c>
      <c r="J49" s="28"/>
      <c r="K49" s="28">
        <v>2000</v>
      </c>
      <c r="L49" s="28"/>
      <c r="M49" s="28">
        <f>4882776+1208000-602111229-696961</f>
        <v>-596717414</v>
      </c>
      <c r="N49" s="28"/>
      <c r="O49" s="28">
        <v>5627214</v>
      </c>
      <c r="P49" s="28"/>
      <c r="Q49" s="28">
        <f>M49-O49</f>
        <v>-602344628</v>
      </c>
      <c r="R49" s="17"/>
      <c r="S49" s="30"/>
      <c r="T49" s="3"/>
    </row>
    <row r="50" spans="1:20" x14ac:dyDescent="0.45">
      <c r="A50" s="1" t="s">
        <v>142</v>
      </c>
      <c r="C50" s="28">
        <v>0</v>
      </c>
      <c r="D50" s="28"/>
      <c r="E50" s="28">
        <v>0</v>
      </c>
      <c r="F50" s="28"/>
      <c r="G50" s="28">
        <v>0</v>
      </c>
      <c r="H50" s="28"/>
      <c r="I50" s="28">
        <v>0</v>
      </c>
      <c r="J50" s="28"/>
      <c r="K50" s="28">
        <v>43149</v>
      </c>
      <c r="L50" s="28"/>
      <c r="M50" s="28">
        <v>155613141</v>
      </c>
      <c r="N50" s="28"/>
      <c r="O50" s="28">
        <v>154829620</v>
      </c>
      <c r="P50" s="28"/>
      <c r="Q50" s="28">
        <v>783521</v>
      </c>
      <c r="R50" s="17"/>
      <c r="S50" s="30"/>
      <c r="T50" s="3"/>
    </row>
    <row r="51" spans="1:20" x14ac:dyDescent="0.45">
      <c r="A51" s="1" t="s">
        <v>140</v>
      </c>
      <c r="C51" s="28">
        <v>0</v>
      </c>
      <c r="D51" s="28"/>
      <c r="E51" s="28">
        <v>0</v>
      </c>
      <c r="F51" s="28"/>
      <c r="G51" s="28">
        <v>0</v>
      </c>
      <c r="H51" s="28"/>
      <c r="I51" s="28">
        <v>0</v>
      </c>
      <c r="J51" s="28"/>
      <c r="K51" s="28">
        <v>155210</v>
      </c>
      <c r="L51" s="28"/>
      <c r="M51" s="28">
        <v>8143365582</v>
      </c>
      <c r="N51" s="28"/>
      <c r="O51" s="28">
        <v>6643576711</v>
      </c>
      <c r="P51" s="28"/>
      <c r="Q51" s="28">
        <v>1499788871</v>
      </c>
      <c r="R51" s="17"/>
      <c r="S51" s="30"/>
      <c r="T51" s="3"/>
    </row>
    <row r="52" spans="1:20" x14ac:dyDescent="0.45">
      <c r="A52" s="1" t="s">
        <v>21</v>
      </c>
      <c r="C52" s="28">
        <v>0</v>
      </c>
      <c r="D52" s="28"/>
      <c r="E52" s="28">
        <v>0</v>
      </c>
      <c r="F52" s="28"/>
      <c r="G52" s="28">
        <v>0</v>
      </c>
      <c r="H52" s="28"/>
      <c r="I52" s="28">
        <v>0</v>
      </c>
      <c r="J52" s="28"/>
      <c r="K52" s="28">
        <v>5459665</v>
      </c>
      <c r="L52" s="28"/>
      <c r="M52" s="28">
        <v>111651679158</v>
      </c>
      <c r="N52" s="28"/>
      <c r="O52" s="28">
        <v>87703228690</v>
      </c>
      <c r="P52" s="28"/>
      <c r="Q52" s="28">
        <v>23948450468</v>
      </c>
      <c r="R52" s="17"/>
      <c r="S52" s="30"/>
      <c r="T52" s="3"/>
    </row>
    <row r="53" spans="1:20" x14ac:dyDescent="0.45">
      <c r="A53" s="1" t="s">
        <v>46</v>
      </c>
      <c r="C53" s="28">
        <v>0</v>
      </c>
      <c r="D53" s="28"/>
      <c r="E53" s="28">
        <v>0</v>
      </c>
      <c r="F53" s="28"/>
      <c r="G53" s="28">
        <v>0</v>
      </c>
      <c r="H53" s="28"/>
      <c r="I53" s="28">
        <v>0</v>
      </c>
      <c r="J53" s="28"/>
      <c r="K53" s="28">
        <v>9239269</v>
      </c>
      <c r="L53" s="28"/>
      <c r="M53" s="28">
        <v>40112539370</v>
      </c>
      <c r="N53" s="28"/>
      <c r="O53" s="28">
        <v>34120892644</v>
      </c>
      <c r="P53" s="28"/>
      <c r="Q53" s="28">
        <v>5991646726</v>
      </c>
      <c r="R53" s="17"/>
      <c r="S53" s="30"/>
      <c r="T53" s="3"/>
    </row>
    <row r="54" spans="1:20" x14ac:dyDescent="0.45">
      <c r="A54" s="1" t="s">
        <v>28</v>
      </c>
      <c r="C54" s="28">
        <v>0</v>
      </c>
      <c r="D54" s="28"/>
      <c r="E54" s="28">
        <v>0</v>
      </c>
      <c r="F54" s="28"/>
      <c r="G54" s="28">
        <v>0</v>
      </c>
      <c r="H54" s="28"/>
      <c r="I54" s="28">
        <v>0</v>
      </c>
      <c r="J54" s="28"/>
      <c r="K54" s="28">
        <v>797896</v>
      </c>
      <c r="L54" s="28"/>
      <c r="M54" s="28">
        <v>50946812152</v>
      </c>
      <c r="N54" s="28"/>
      <c r="O54" s="28">
        <v>31487996196</v>
      </c>
      <c r="P54" s="28"/>
      <c r="Q54" s="28">
        <v>19458815956</v>
      </c>
      <c r="R54" s="17"/>
      <c r="S54" s="30"/>
      <c r="T54" s="3"/>
    </row>
    <row r="55" spans="1:20" x14ac:dyDescent="0.45">
      <c r="A55" s="1" t="s">
        <v>187</v>
      </c>
      <c r="C55" s="28">
        <v>0</v>
      </c>
      <c r="D55" s="28"/>
      <c r="E55" s="28">
        <v>0</v>
      </c>
      <c r="F55" s="28"/>
      <c r="G55" s="28">
        <v>0</v>
      </c>
      <c r="H55" s="28"/>
      <c r="I55" s="28">
        <v>0</v>
      </c>
      <c r="J55" s="28"/>
      <c r="K55" s="28">
        <v>1100000</v>
      </c>
      <c r="L55" s="28"/>
      <c r="M55" s="28">
        <v>33733087253</v>
      </c>
      <c r="N55" s="28"/>
      <c r="O55" s="28">
        <v>23120974800</v>
      </c>
      <c r="P55" s="28"/>
      <c r="Q55" s="28">
        <v>10612112453</v>
      </c>
      <c r="R55" s="17"/>
      <c r="S55" s="30"/>
      <c r="T55" s="3"/>
    </row>
    <row r="56" spans="1:20" x14ac:dyDescent="0.45">
      <c r="A56" s="1" t="s">
        <v>207</v>
      </c>
      <c r="C56" s="28">
        <v>0</v>
      </c>
      <c r="D56" s="28"/>
      <c r="E56" s="28">
        <v>0</v>
      </c>
      <c r="F56" s="28"/>
      <c r="G56" s="28">
        <v>0</v>
      </c>
      <c r="H56" s="28"/>
      <c r="I56" s="28">
        <v>0</v>
      </c>
      <c r="J56" s="28"/>
      <c r="K56" s="28">
        <v>1800000</v>
      </c>
      <c r="L56" s="28"/>
      <c r="M56" s="28">
        <v>10234738987</v>
      </c>
      <c r="N56" s="28"/>
      <c r="O56" s="28">
        <v>9368498881</v>
      </c>
      <c r="P56" s="28"/>
      <c r="Q56" s="28">
        <v>866240106</v>
      </c>
      <c r="R56" s="17"/>
      <c r="S56" s="30"/>
      <c r="T56" s="3"/>
    </row>
    <row r="57" spans="1:20" x14ac:dyDescent="0.45">
      <c r="A57" s="1" t="s">
        <v>16</v>
      </c>
      <c r="C57" s="28">
        <v>0</v>
      </c>
      <c r="D57" s="28"/>
      <c r="E57" s="28">
        <v>0</v>
      </c>
      <c r="F57" s="28"/>
      <c r="G57" s="28">
        <v>0</v>
      </c>
      <c r="H57" s="28"/>
      <c r="I57" s="28">
        <v>0</v>
      </c>
      <c r="J57" s="28"/>
      <c r="K57" s="28">
        <v>36828587</v>
      </c>
      <c r="L57" s="28"/>
      <c r="M57" s="28">
        <v>92913973073</v>
      </c>
      <c r="N57" s="28"/>
      <c r="O57" s="28">
        <v>89359456766</v>
      </c>
      <c r="P57" s="28"/>
      <c r="Q57" s="28">
        <v>3554516307</v>
      </c>
      <c r="R57" s="17"/>
      <c r="S57" s="30"/>
      <c r="T57" s="3"/>
    </row>
    <row r="58" spans="1:20" x14ac:dyDescent="0.45">
      <c r="A58" s="1" t="s">
        <v>34</v>
      </c>
      <c r="C58" s="28">
        <v>0</v>
      </c>
      <c r="D58" s="28"/>
      <c r="E58" s="28">
        <v>0</v>
      </c>
      <c r="F58" s="28"/>
      <c r="G58" s="28">
        <v>0</v>
      </c>
      <c r="H58" s="28"/>
      <c r="I58" s="28">
        <v>0</v>
      </c>
      <c r="J58" s="28"/>
      <c r="K58" s="28">
        <v>9138156</v>
      </c>
      <c r="L58" s="28"/>
      <c r="M58" s="28">
        <v>186802805717</v>
      </c>
      <c r="N58" s="28"/>
      <c r="O58" s="28">
        <v>161740509040</v>
      </c>
      <c r="P58" s="28"/>
      <c r="Q58" s="28">
        <v>25062296677</v>
      </c>
      <c r="R58" s="17"/>
      <c r="S58" s="30"/>
      <c r="T58" s="3"/>
    </row>
    <row r="59" spans="1:20" x14ac:dyDescent="0.45">
      <c r="A59" s="1" t="s">
        <v>136</v>
      </c>
      <c r="C59" s="28">
        <v>0</v>
      </c>
      <c r="D59" s="28"/>
      <c r="E59" s="28">
        <v>0</v>
      </c>
      <c r="F59" s="28"/>
      <c r="G59" s="28">
        <v>0</v>
      </c>
      <c r="H59" s="28"/>
      <c r="I59" s="28">
        <v>0</v>
      </c>
      <c r="J59" s="28"/>
      <c r="K59" s="28">
        <v>2635520</v>
      </c>
      <c r="L59" s="28"/>
      <c r="M59" s="28">
        <v>10193126679</v>
      </c>
      <c r="N59" s="28"/>
      <c r="O59" s="28">
        <v>10419098334</v>
      </c>
      <c r="P59" s="28"/>
      <c r="Q59" s="28">
        <v>-225971655</v>
      </c>
      <c r="R59" s="17"/>
      <c r="S59" s="30"/>
      <c r="T59" s="3"/>
    </row>
    <row r="60" spans="1:20" x14ac:dyDescent="0.45">
      <c r="A60" s="1" t="s">
        <v>144</v>
      </c>
      <c r="C60" s="28">
        <v>0</v>
      </c>
      <c r="D60" s="28"/>
      <c r="E60" s="28">
        <v>0</v>
      </c>
      <c r="F60" s="28"/>
      <c r="G60" s="28">
        <v>0</v>
      </c>
      <c r="H60" s="28"/>
      <c r="I60" s="28">
        <v>0</v>
      </c>
      <c r="J60" s="28"/>
      <c r="K60" s="28">
        <v>286425</v>
      </c>
      <c r="L60" s="28"/>
      <c r="M60" s="28">
        <v>5131309258</v>
      </c>
      <c r="N60" s="28"/>
      <c r="O60" s="28">
        <v>5107964116</v>
      </c>
      <c r="P60" s="28"/>
      <c r="Q60" s="28">
        <v>23345142</v>
      </c>
      <c r="R60" s="17"/>
      <c r="S60" s="30"/>
      <c r="T60" s="3"/>
    </row>
    <row r="61" spans="1:20" x14ac:dyDescent="0.45">
      <c r="A61" s="1" t="s">
        <v>126</v>
      </c>
      <c r="C61" s="28">
        <v>0</v>
      </c>
      <c r="D61" s="28"/>
      <c r="E61" s="28">
        <v>0</v>
      </c>
      <c r="F61" s="28"/>
      <c r="G61" s="28">
        <v>0</v>
      </c>
      <c r="H61" s="28"/>
      <c r="I61" s="28">
        <v>0</v>
      </c>
      <c r="J61" s="28"/>
      <c r="K61" s="28">
        <v>4772243</v>
      </c>
      <c r="L61" s="28"/>
      <c r="M61" s="28">
        <v>18360323320</v>
      </c>
      <c r="N61" s="28"/>
      <c r="O61" s="28">
        <v>19016181263</v>
      </c>
      <c r="P61" s="28"/>
      <c r="Q61" s="28">
        <v>-655857943</v>
      </c>
      <c r="R61" s="17"/>
      <c r="S61" s="30"/>
      <c r="T61" s="3"/>
    </row>
    <row r="62" spans="1:20" x14ac:dyDescent="0.45">
      <c r="A62" s="1" t="s">
        <v>38</v>
      </c>
      <c r="C62" s="28">
        <v>0</v>
      </c>
      <c r="D62" s="28"/>
      <c r="E62" s="28">
        <v>0</v>
      </c>
      <c r="F62" s="28"/>
      <c r="G62" s="28">
        <v>0</v>
      </c>
      <c r="H62" s="28"/>
      <c r="I62" s="28">
        <v>0</v>
      </c>
      <c r="J62" s="28"/>
      <c r="K62" s="28">
        <v>9233449</v>
      </c>
      <c r="L62" s="28"/>
      <c r="M62" s="28">
        <v>113189224997</v>
      </c>
      <c r="N62" s="28"/>
      <c r="O62" s="28">
        <v>80862672910</v>
      </c>
      <c r="P62" s="28"/>
      <c r="Q62" s="28">
        <v>32326552087</v>
      </c>
      <c r="R62" s="17"/>
      <c r="S62" s="30"/>
      <c r="T62" s="3"/>
    </row>
    <row r="63" spans="1:20" x14ac:dyDescent="0.45">
      <c r="A63" s="1" t="s">
        <v>149</v>
      </c>
      <c r="C63" s="28">
        <v>0</v>
      </c>
      <c r="D63" s="28"/>
      <c r="E63" s="28">
        <v>0</v>
      </c>
      <c r="F63" s="28"/>
      <c r="G63" s="28">
        <v>0</v>
      </c>
      <c r="H63" s="28"/>
      <c r="I63" s="28">
        <v>0</v>
      </c>
      <c r="J63" s="28"/>
      <c r="K63" s="28">
        <v>6103764</v>
      </c>
      <c r="L63" s="28"/>
      <c r="M63" s="28">
        <v>10443540204</v>
      </c>
      <c r="N63" s="28"/>
      <c r="O63" s="28">
        <v>7189924225</v>
      </c>
      <c r="P63" s="28"/>
      <c r="Q63" s="28">
        <v>3253615979</v>
      </c>
      <c r="R63" s="17"/>
      <c r="S63" s="30"/>
      <c r="T63" s="3"/>
    </row>
    <row r="64" spans="1:20" x14ac:dyDescent="0.45">
      <c r="A64" s="1" t="s">
        <v>41</v>
      </c>
      <c r="C64" s="28">
        <v>0</v>
      </c>
      <c r="D64" s="28"/>
      <c r="E64" s="28">
        <v>0</v>
      </c>
      <c r="F64" s="28"/>
      <c r="G64" s="28">
        <v>0</v>
      </c>
      <c r="H64" s="28"/>
      <c r="I64" s="28">
        <v>0</v>
      </c>
      <c r="J64" s="28"/>
      <c r="K64" s="28">
        <v>16032324</v>
      </c>
      <c r="L64" s="28"/>
      <c r="M64" s="28">
        <v>96152151094</v>
      </c>
      <c r="N64" s="28"/>
      <c r="O64" s="28">
        <v>58735727169</v>
      </c>
      <c r="P64" s="28"/>
      <c r="Q64" s="28">
        <v>37416423925</v>
      </c>
      <c r="R64" s="17"/>
      <c r="S64" s="30"/>
      <c r="T64" s="3"/>
    </row>
    <row r="65" spans="1:20" x14ac:dyDescent="0.45">
      <c r="A65" s="1" t="s">
        <v>31</v>
      </c>
      <c r="C65" s="28">
        <v>0</v>
      </c>
      <c r="D65" s="28"/>
      <c r="E65" s="28">
        <v>0</v>
      </c>
      <c r="F65" s="28"/>
      <c r="G65" s="28">
        <v>0</v>
      </c>
      <c r="H65" s="28"/>
      <c r="I65" s="28">
        <v>0</v>
      </c>
      <c r="J65" s="28"/>
      <c r="K65" s="28">
        <v>4000000</v>
      </c>
      <c r="L65" s="28"/>
      <c r="M65" s="28">
        <v>70493407606</v>
      </c>
      <c r="N65" s="28"/>
      <c r="O65" s="28">
        <v>48390354000</v>
      </c>
      <c r="P65" s="28"/>
      <c r="Q65" s="28">
        <v>22103053606</v>
      </c>
      <c r="R65" s="17"/>
      <c r="S65" s="30"/>
      <c r="T65" s="3"/>
    </row>
    <row r="66" spans="1:20" x14ac:dyDescent="0.45">
      <c r="A66" s="1" t="s">
        <v>138</v>
      </c>
      <c r="C66" s="28">
        <v>0</v>
      </c>
      <c r="D66" s="28"/>
      <c r="E66" s="28">
        <v>0</v>
      </c>
      <c r="F66" s="28"/>
      <c r="G66" s="28">
        <v>0</v>
      </c>
      <c r="H66" s="28"/>
      <c r="I66" s="28">
        <v>0</v>
      </c>
      <c r="J66" s="28"/>
      <c r="K66" s="28">
        <v>24750000</v>
      </c>
      <c r="L66" s="28"/>
      <c r="M66" s="28">
        <v>91059607503</v>
      </c>
      <c r="N66" s="28"/>
      <c r="O66" s="28">
        <v>90218238412</v>
      </c>
      <c r="P66" s="28"/>
      <c r="Q66" s="28">
        <v>841369091</v>
      </c>
      <c r="R66" s="17"/>
      <c r="S66" s="30"/>
      <c r="T66" s="3"/>
    </row>
    <row r="67" spans="1:20" x14ac:dyDescent="0.45">
      <c r="A67" s="1" t="s">
        <v>131</v>
      </c>
      <c r="C67" s="28">
        <v>0</v>
      </c>
      <c r="D67" s="28"/>
      <c r="E67" s="28">
        <v>0</v>
      </c>
      <c r="F67" s="28"/>
      <c r="G67" s="28">
        <v>0</v>
      </c>
      <c r="H67" s="28"/>
      <c r="I67" s="28">
        <v>0</v>
      </c>
      <c r="J67" s="28"/>
      <c r="K67" s="28">
        <v>3514808</v>
      </c>
      <c r="L67" s="28"/>
      <c r="M67" s="28">
        <v>53970477655</v>
      </c>
      <c r="N67" s="28"/>
      <c r="O67" s="28">
        <v>49537077038</v>
      </c>
      <c r="P67" s="28"/>
      <c r="Q67" s="28">
        <v>4433400617</v>
      </c>
      <c r="R67" s="17"/>
      <c r="S67" s="30"/>
      <c r="T67" s="3"/>
    </row>
    <row r="68" spans="1:20" x14ac:dyDescent="0.45">
      <c r="A68" s="1" t="s">
        <v>173</v>
      </c>
      <c r="C68" s="28">
        <v>0</v>
      </c>
      <c r="D68" s="28"/>
      <c r="E68" s="28">
        <v>0</v>
      </c>
      <c r="F68" s="28"/>
      <c r="G68" s="28">
        <v>0</v>
      </c>
      <c r="H68" s="28"/>
      <c r="I68" s="28">
        <v>0</v>
      </c>
      <c r="J68" s="28"/>
      <c r="K68" s="28">
        <v>7465</v>
      </c>
      <c r="L68" s="28"/>
      <c r="M68" s="28">
        <v>31685892</v>
      </c>
      <c r="N68" s="28"/>
      <c r="O68" s="28">
        <v>19120279</v>
      </c>
      <c r="P68" s="28"/>
      <c r="Q68" s="28">
        <v>12565613</v>
      </c>
      <c r="R68" s="17"/>
      <c r="S68" s="30"/>
      <c r="T68" s="3"/>
    </row>
    <row r="69" spans="1:20" x14ac:dyDescent="0.45">
      <c r="A69" s="1" t="s">
        <v>49</v>
      </c>
      <c r="C69" s="28">
        <v>0</v>
      </c>
      <c r="D69" s="28"/>
      <c r="E69" s="28">
        <v>0</v>
      </c>
      <c r="F69" s="28"/>
      <c r="G69" s="28">
        <v>0</v>
      </c>
      <c r="H69" s="28"/>
      <c r="I69" s="28">
        <v>0</v>
      </c>
      <c r="J69" s="28"/>
      <c r="K69" s="28">
        <v>451606</v>
      </c>
      <c r="L69" s="28"/>
      <c r="M69" s="28">
        <v>37849866724</v>
      </c>
      <c r="N69" s="28"/>
      <c r="O69" s="28">
        <v>31268998925</v>
      </c>
      <c r="P69" s="28"/>
      <c r="Q69" s="28">
        <v>6580867799</v>
      </c>
      <c r="R69" s="17"/>
      <c r="S69" s="30"/>
      <c r="T69" s="3"/>
    </row>
    <row r="70" spans="1:20" x14ac:dyDescent="0.45">
      <c r="A70" s="1" t="s">
        <v>58</v>
      </c>
      <c r="C70" s="28">
        <v>0</v>
      </c>
      <c r="D70" s="28"/>
      <c r="E70" s="28">
        <v>0</v>
      </c>
      <c r="F70" s="28"/>
      <c r="G70" s="28">
        <v>0</v>
      </c>
      <c r="H70" s="28"/>
      <c r="I70" s="28">
        <v>0</v>
      </c>
      <c r="J70" s="28"/>
      <c r="K70" s="28">
        <v>198042</v>
      </c>
      <c r="L70" s="28"/>
      <c r="M70" s="28">
        <v>868005506</v>
      </c>
      <c r="N70" s="28"/>
      <c r="O70" s="28">
        <v>980163394</v>
      </c>
      <c r="P70" s="28"/>
      <c r="Q70" s="28">
        <v>-112157888</v>
      </c>
      <c r="R70" s="17"/>
      <c r="S70" s="30"/>
      <c r="T70" s="3"/>
    </row>
    <row r="71" spans="1:20" x14ac:dyDescent="0.45">
      <c r="A71" s="1" t="s">
        <v>36</v>
      </c>
      <c r="C71" s="28">
        <v>0</v>
      </c>
      <c r="D71" s="28"/>
      <c r="E71" s="28">
        <v>0</v>
      </c>
      <c r="F71" s="28"/>
      <c r="G71" s="28">
        <v>0</v>
      </c>
      <c r="H71" s="28"/>
      <c r="I71" s="28">
        <v>0</v>
      </c>
      <c r="J71" s="28"/>
      <c r="K71" s="28">
        <v>1524938</v>
      </c>
      <c r="L71" s="28"/>
      <c r="M71" s="28">
        <v>33765462440</v>
      </c>
      <c r="N71" s="28"/>
      <c r="O71" s="28">
        <v>24161052874</v>
      </c>
      <c r="P71" s="28"/>
      <c r="Q71" s="28">
        <v>9604409566</v>
      </c>
      <c r="R71" s="17"/>
      <c r="S71" s="30"/>
      <c r="T71" s="3"/>
    </row>
    <row r="72" spans="1:20" x14ac:dyDescent="0.45">
      <c r="A72" s="1" t="s">
        <v>145</v>
      </c>
      <c r="C72" s="28">
        <v>0</v>
      </c>
      <c r="D72" s="28"/>
      <c r="E72" s="28">
        <v>0</v>
      </c>
      <c r="F72" s="28"/>
      <c r="G72" s="28">
        <v>0</v>
      </c>
      <c r="H72" s="28"/>
      <c r="I72" s="28">
        <v>0</v>
      </c>
      <c r="J72" s="28"/>
      <c r="K72" s="28">
        <v>38137</v>
      </c>
      <c r="L72" s="28"/>
      <c r="M72" s="28">
        <v>26734037</v>
      </c>
      <c r="N72" s="28"/>
      <c r="O72" s="28">
        <v>26537059</v>
      </c>
      <c r="P72" s="28"/>
      <c r="Q72" s="28">
        <v>196978</v>
      </c>
      <c r="R72" s="17"/>
      <c r="S72" s="30"/>
      <c r="T72" s="3"/>
    </row>
    <row r="73" spans="1:20" x14ac:dyDescent="0.45">
      <c r="A73" s="1" t="s">
        <v>26</v>
      </c>
      <c r="C73" s="28">
        <v>0</v>
      </c>
      <c r="D73" s="28"/>
      <c r="E73" s="28">
        <v>0</v>
      </c>
      <c r="F73" s="28"/>
      <c r="G73" s="28">
        <v>0</v>
      </c>
      <c r="H73" s="28"/>
      <c r="I73" s="28">
        <v>0</v>
      </c>
      <c r="J73" s="28"/>
      <c r="K73" s="28">
        <v>70247</v>
      </c>
      <c r="L73" s="28"/>
      <c r="M73" s="28">
        <v>153204896</v>
      </c>
      <c r="N73" s="28"/>
      <c r="O73" s="28">
        <v>70317247</v>
      </c>
      <c r="P73" s="28"/>
      <c r="Q73" s="28">
        <v>82887649</v>
      </c>
      <c r="R73" s="17"/>
      <c r="S73" s="30"/>
      <c r="T73" s="3"/>
    </row>
    <row r="74" spans="1:20" x14ac:dyDescent="0.45">
      <c r="A74" s="1" t="s">
        <v>127</v>
      </c>
      <c r="C74" s="28">
        <v>0</v>
      </c>
      <c r="D74" s="28"/>
      <c r="E74" s="28">
        <v>0</v>
      </c>
      <c r="F74" s="28"/>
      <c r="G74" s="28">
        <v>0</v>
      </c>
      <c r="H74" s="28"/>
      <c r="I74" s="28">
        <v>0</v>
      </c>
      <c r="J74" s="28"/>
      <c r="K74" s="28">
        <v>5782522</v>
      </c>
      <c r="L74" s="28"/>
      <c r="M74" s="28">
        <v>24484608168</v>
      </c>
      <c r="N74" s="28"/>
      <c r="O74" s="28">
        <v>19871236991</v>
      </c>
      <c r="P74" s="28"/>
      <c r="Q74" s="28">
        <v>4613371177</v>
      </c>
      <c r="R74" s="17"/>
      <c r="S74" s="30"/>
      <c r="T74" s="3"/>
    </row>
    <row r="75" spans="1:20" x14ac:dyDescent="0.45">
      <c r="A75" s="1" t="s">
        <v>29</v>
      </c>
      <c r="C75" s="28">
        <v>0</v>
      </c>
      <c r="E75" s="28">
        <v>0</v>
      </c>
      <c r="F75" s="28"/>
      <c r="G75" s="28">
        <v>0</v>
      </c>
      <c r="H75" s="28"/>
      <c r="I75" s="28">
        <v>0</v>
      </c>
      <c r="J75" s="28"/>
      <c r="K75" s="28">
        <v>22508231</v>
      </c>
      <c r="L75" s="28"/>
      <c r="M75" s="28">
        <v>49318628841</v>
      </c>
      <c r="N75" s="28"/>
      <c r="O75" s="28">
        <v>41127404373</v>
      </c>
      <c r="P75" s="28"/>
      <c r="Q75" s="28">
        <v>8191224468</v>
      </c>
      <c r="S75" s="3"/>
    </row>
    <row r="76" spans="1:20" x14ac:dyDescent="0.45">
      <c r="A76" s="1" t="s">
        <v>53</v>
      </c>
      <c r="C76" s="28">
        <v>0</v>
      </c>
      <c r="E76" s="28">
        <v>0</v>
      </c>
      <c r="F76" s="28"/>
      <c r="G76" s="28">
        <v>0</v>
      </c>
      <c r="H76" s="28"/>
      <c r="I76" s="28">
        <v>0</v>
      </c>
      <c r="J76" s="28"/>
      <c r="K76" s="28">
        <v>6454798</v>
      </c>
      <c r="L76" s="28"/>
      <c r="M76" s="28">
        <v>44208337109</v>
      </c>
      <c r="N76" s="28"/>
      <c r="O76" s="28">
        <v>26006596626</v>
      </c>
      <c r="P76" s="28"/>
      <c r="Q76" s="28">
        <v>18201740483</v>
      </c>
      <c r="S76" s="3"/>
    </row>
    <row r="77" spans="1:20" x14ac:dyDescent="0.45">
      <c r="A77" s="1" t="s">
        <v>26</v>
      </c>
      <c r="C77" s="28">
        <v>0</v>
      </c>
      <c r="E77" s="28">
        <v>0</v>
      </c>
      <c r="F77" s="28"/>
      <c r="G77" s="28">
        <v>0</v>
      </c>
      <c r="H77" s="28"/>
      <c r="I77" s="28">
        <v>0</v>
      </c>
      <c r="J77" s="28"/>
      <c r="K77" s="28">
        <v>70247</v>
      </c>
      <c r="L77" s="28"/>
      <c r="M77" s="28">
        <v>70317247</v>
      </c>
      <c r="N77" s="28"/>
      <c r="O77" s="28">
        <v>69829030</v>
      </c>
      <c r="P77" s="28"/>
      <c r="Q77" s="28">
        <v>488217</v>
      </c>
      <c r="S77" s="3"/>
    </row>
    <row r="78" spans="1:20" x14ac:dyDescent="0.45">
      <c r="A78" s="1" t="s">
        <v>209</v>
      </c>
      <c r="C78" s="28"/>
      <c r="E78" s="28"/>
      <c r="F78" s="28"/>
      <c r="G78" s="28"/>
      <c r="H78" s="28"/>
      <c r="I78" s="28"/>
      <c r="J78" s="28"/>
      <c r="K78" s="28">
        <v>500000</v>
      </c>
      <c r="L78" s="28"/>
      <c r="M78" s="28">
        <v>307400000</v>
      </c>
      <c r="N78" s="28"/>
      <c r="O78" s="28">
        <v>236870377</v>
      </c>
      <c r="P78" s="28"/>
      <c r="Q78" s="28">
        <f>M78-O78</f>
        <v>70529623</v>
      </c>
      <c r="S78" s="3"/>
      <c r="T78" s="32"/>
    </row>
    <row r="79" spans="1:20" x14ac:dyDescent="0.45">
      <c r="A79" s="1" t="s">
        <v>15</v>
      </c>
      <c r="C79" s="28"/>
      <c r="E79" s="28"/>
      <c r="F79" s="28"/>
      <c r="G79" s="28"/>
      <c r="H79" s="28"/>
      <c r="I79" s="28"/>
      <c r="J79" s="28"/>
      <c r="K79" s="28">
        <v>5870000</v>
      </c>
      <c r="L79" s="28"/>
      <c r="M79" s="28">
        <v>604000000</v>
      </c>
      <c r="N79" s="28"/>
      <c r="O79" s="28">
        <v>1690640979</v>
      </c>
      <c r="P79" s="28"/>
      <c r="Q79" s="28">
        <f>M79-O79</f>
        <v>-1086640979</v>
      </c>
      <c r="S79" s="3"/>
      <c r="T79" s="32"/>
    </row>
    <row r="80" spans="1:20" x14ac:dyDescent="0.45">
      <c r="A80" s="1" t="s">
        <v>39</v>
      </c>
      <c r="C80" s="28">
        <v>0</v>
      </c>
      <c r="E80" s="28">
        <v>0</v>
      </c>
      <c r="F80" s="28"/>
      <c r="G80" s="28">
        <v>0</v>
      </c>
      <c r="H80" s="28"/>
      <c r="I80" s="28">
        <v>0</v>
      </c>
      <c r="J80" s="28"/>
      <c r="K80" s="28">
        <v>4241679</v>
      </c>
      <c r="L80" s="28"/>
      <c r="M80" s="28">
        <v>34237892472</v>
      </c>
      <c r="N80" s="28"/>
      <c r="O80" s="28">
        <v>29472922710</v>
      </c>
      <c r="P80" s="28"/>
      <c r="Q80" s="28">
        <v>4764969762</v>
      </c>
      <c r="S80" s="3"/>
    </row>
    <row r="81" spans="1:21" x14ac:dyDescent="0.45">
      <c r="A81" s="1" t="s">
        <v>37</v>
      </c>
      <c r="C81" s="28">
        <v>0</v>
      </c>
      <c r="E81" s="28">
        <v>0</v>
      </c>
      <c r="F81" s="28"/>
      <c r="G81" s="28">
        <v>0</v>
      </c>
      <c r="H81" s="28"/>
      <c r="I81" s="28">
        <v>0</v>
      </c>
      <c r="J81" s="28"/>
      <c r="K81" s="28">
        <v>2472821</v>
      </c>
      <c r="L81" s="28"/>
      <c r="M81" s="28">
        <v>23224401899</v>
      </c>
      <c r="N81" s="28"/>
      <c r="O81" s="28">
        <v>17550778092</v>
      </c>
      <c r="P81" s="28"/>
      <c r="Q81" s="28">
        <v>5673623807</v>
      </c>
      <c r="S81" s="3"/>
    </row>
    <row r="82" spans="1:21" x14ac:dyDescent="0.45">
      <c r="A82" s="1" t="s">
        <v>141</v>
      </c>
      <c r="C82" s="28">
        <v>0</v>
      </c>
      <c r="E82" s="28">
        <v>0</v>
      </c>
      <c r="F82" s="28"/>
      <c r="G82" s="28">
        <v>0</v>
      </c>
      <c r="H82" s="28"/>
      <c r="I82" s="28">
        <v>0</v>
      </c>
      <c r="J82" s="28"/>
      <c r="K82" s="28">
        <v>2393576</v>
      </c>
      <c r="L82" s="28"/>
      <c r="M82" s="28">
        <v>29222700603</v>
      </c>
      <c r="N82" s="28"/>
      <c r="O82" s="28">
        <v>21659880934</v>
      </c>
      <c r="P82" s="28"/>
      <c r="Q82" s="28">
        <v>7562819669</v>
      </c>
      <c r="S82" s="3"/>
    </row>
    <row r="83" spans="1:21" x14ac:dyDescent="0.45">
      <c r="A83" s="1" t="s">
        <v>183</v>
      </c>
      <c r="C83" s="28">
        <v>0</v>
      </c>
      <c r="E83" s="28">
        <v>0</v>
      </c>
      <c r="F83" s="28"/>
      <c r="G83" s="28">
        <v>0</v>
      </c>
      <c r="H83" s="28"/>
      <c r="I83" s="28">
        <v>0</v>
      </c>
      <c r="J83" s="28"/>
      <c r="K83" s="28">
        <v>523229</v>
      </c>
      <c r="L83" s="28"/>
      <c r="M83" s="28">
        <v>22553151877</v>
      </c>
      <c r="N83" s="28"/>
      <c r="O83" s="28">
        <v>20239582915</v>
      </c>
      <c r="P83" s="28"/>
      <c r="Q83" s="28">
        <v>2313568962</v>
      </c>
      <c r="S83" s="3"/>
    </row>
    <row r="84" spans="1:21" x14ac:dyDescent="0.45">
      <c r="A84" s="1" t="s">
        <v>169</v>
      </c>
      <c r="C84" s="28">
        <v>0</v>
      </c>
      <c r="E84" s="28">
        <v>0</v>
      </c>
      <c r="F84" s="28"/>
      <c r="G84" s="28">
        <v>0</v>
      </c>
      <c r="H84" s="28"/>
      <c r="I84" s="28">
        <v>0</v>
      </c>
      <c r="J84" s="28"/>
      <c r="K84" s="28">
        <v>35225</v>
      </c>
      <c r="L84" s="28"/>
      <c r="M84" s="28">
        <v>313037779</v>
      </c>
      <c r="N84" s="28"/>
      <c r="O84" s="28">
        <v>283547797</v>
      </c>
      <c r="P84" s="28"/>
      <c r="Q84" s="28">
        <v>29489982</v>
      </c>
      <c r="S84" s="3"/>
    </row>
    <row r="85" spans="1:21" x14ac:dyDescent="0.45">
      <c r="A85" s="1" t="s">
        <v>45</v>
      </c>
      <c r="C85" s="28">
        <v>0</v>
      </c>
      <c r="E85" s="28">
        <v>0</v>
      </c>
      <c r="F85" s="28"/>
      <c r="G85" s="28">
        <v>0</v>
      </c>
      <c r="H85" s="28"/>
      <c r="I85" s="28">
        <v>0</v>
      </c>
      <c r="J85" s="28"/>
      <c r="K85" s="28">
        <v>3140135</v>
      </c>
      <c r="L85" s="28"/>
      <c r="M85" s="28">
        <v>100719669887</v>
      </c>
      <c r="N85" s="28"/>
      <c r="O85" s="28">
        <v>117803568165</v>
      </c>
      <c r="P85" s="28"/>
      <c r="Q85" s="28">
        <v>-17083898278</v>
      </c>
      <c r="S85" s="3"/>
    </row>
    <row r="86" spans="1:21" x14ac:dyDescent="0.45">
      <c r="A86" s="1" t="s">
        <v>35</v>
      </c>
      <c r="C86" s="28">
        <v>0</v>
      </c>
      <c r="E86" s="28">
        <v>0</v>
      </c>
      <c r="F86" s="28"/>
      <c r="G86" s="28">
        <v>0</v>
      </c>
      <c r="H86" s="28"/>
      <c r="I86" s="28">
        <v>0</v>
      </c>
      <c r="J86" s="28"/>
      <c r="K86" s="28">
        <v>1028143</v>
      </c>
      <c r="L86" s="28"/>
      <c r="M86" s="28">
        <v>29582096556</v>
      </c>
      <c r="N86" s="28"/>
      <c r="O86" s="28">
        <v>21911073853</v>
      </c>
      <c r="P86" s="28"/>
      <c r="Q86" s="28">
        <v>7671022703</v>
      </c>
      <c r="S86" s="3"/>
    </row>
    <row r="87" spans="1:21" x14ac:dyDescent="0.45">
      <c r="A87" s="1" t="s">
        <v>62</v>
      </c>
      <c r="C87" s="28">
        <v>0</v>
      </c>
      <c r="E87" s="28">
        <v>0</v>
      </c>
      <c r="F87" s="28"/>
      <c r="G87" s="28">
        <v>0</v>
      </c>
      <c r="H87" s="28"/>
      <c r="I87" s="28">
        <v>0</v>
      </c>
      <c r="J87" s="28"/>
      <c r="K87" s="28">
        <v>3329605</v>
      </c>
      <c r="L87" s="28"/>
      <c r="M87" s="28">
        <v>24703180721</v>
      </c>
      <c r="N87" s="28"/>
      <c r="O87" s="28">
        <v>31996866301</v>
      </c>
      <c r="P87" s="28"/>
      <c r="Q87" s="28">
        <v>-7293685580</v>
      </c>
      <c r="S87" s="3"/>
    </row>
    <row r="88" spans="1:21" x14ac:dyDescent="0.45">
      <c r="A88" s="1" t="s">
        <v>135</v>
      </c>
      <c r="C88" s="28">
        <v>0</v>
      </c>
      <c r="E88" s="28">
        <v>0</v>
      </c>
      <c r="F88" s="28"/>
      <c r="G88" s="28">
        <v>0</v>
      </c>
      <c r="H88" s="28"/>
      <c r="I88" s="28">
        <v>0</v>
      </c>
      <c r="J88" s="28"/>
      <c r="K88" s="28">
        <v>2530547</v>
      </c>
      <c r="L88" s="28"/>
      <c r="M88" s="28">
        <v>68378207848</v>
      </c>
      <c r="N88" s="28"/>
      <c r="O88" s="28">
        <v>61931369840</v>
      </c>
      <c r="P88" s="28"/>
      <c r="Q88" s="28">
        <v>6446838008</v>
      </c>
      <c r="S88" s="3"/>
    </row>
    <row r="89" spans="1:21" x14ac:dyDescent="0.45">
      <c r="A89" s="1" t="s">
        <v>20</v>
      </c>
      <c r="C89" s="28">
        <v>0</v>
      </c>
      <c r="E89" s="28">
        <v>0</v>
      </c>
      <c r="F89" s="28"/>
      <c r="G89" s="28">
        <v>0</v>
      </c>
      <c r="H89" s="28"/>
      <c r="I89" s="28">
        <v>0</v>
      </c>
      <c r="J89" s="28"/>
      <c r="K89" s="28">
        <v>9231846</v>
      </c>
      <c r="L89" s="28"/>
      <c r="M89" s="28">
        <v>92878135173</v>
      </c>
      <c r="N89" s="28"/>
      <c r="O89" s="28">
        <v>82041633655</v>
      </c>
      <c r="P89" s="28"/>
      <c r="Q89" s="28">
        <v>10836501518</v>
      </c>
      <c r="S89" s="3"/>
    </row>
    <row r="90" spans="1:21" x14ac:dyDescent="0.45">
      <c r="A90" s="1" t="s">
        <v>134</v>
      </c>
      <c r="C90" s="28">
        <v>0</v>
      </c>
      <c r="E90" s="28">
        <v>0</v>
      </c>
      <c r="F90" s="28"/>
      <c r="G90" s="28">
        <v>0</v>
      </c>
      <c r="H90" s="28"/>
      <c r="I90" s="28">
        <v>0</v>
      </c>
      <c r="J90" s="28"/>
      <c r="K90" s="28">
        <v>108053</v>
      </c>
      <c r="L90" s="28"/>
      <c r="M90" s="28">
        <v>141351680</v>
      </c>
      <c r="N90" s="28"/>
      <c r="O90" s="28">
        <v>54026500</v>
      </c>
      <c r="P90" s="28"/>
      <c r="Q90" s="28">
        <v>87325180</v>
      </c>
      <c r="S90" s="3"/>
    </row>
    <row r="91" spans="1:21" x14ac:dyDescent="0.45">
      <c r="A91" s="1" t="s">
        <v>107</v>
      </c>
      <c r="C91" s="28">
        <v>0</v>
      </c>
      <c r="E91" s="28">
        <v>0</v>
      </c>
      <c r="F91" s="28"/>
      <c r="G91" s="28">
        <v>0</v>
      </c>
      <c r="H91" s="28"/>
      <c r="I91" s="28">
        <v>0</v>
      </c>
      <c r="J91" s="28"/>
      <c r="K91" s="28">
        <v>43000</v>
      </c>
      <c r="L91" s="28"/>
      <c r="M91" s="28">
        <v>39982751814</v>
      </c>
      <c r="N91" s="28"/>
      <c r="O91" s="28">
        <v>39986191189</v>
      </c>
      <c r="P91" s="28"/>
      <c r="Q91" s="28">
        <v>-3439375</v>
      </c>
      <c r="S91" s="3"/>
      <c r="U91" s="32"/>
    </row>
    <row r="92" spans="1:21" ht="19.5" thickBot="1" x14ac:dyDescent="0.5">
      <c r="E92" s="29">
        <f>SUM(E8:E91)</f>
        <v>62451098065</v>
      </c>
      <c r="F92" s="28"/>
      <c r="G92" s="29">
        <f>SUM(G8:G91)</f>
        <v>49951576034</v>
      </c>
      <c r="H92" s="28"/>
      <c r="I92" s="29">
        <f>SUM(I8:I91)</f>
        <v>12499522031</v>
      </c>
      <c r="J92" s="28"/>
      <c r="K92" s="52">
        <v>70247</v>
      </c>
      <c r="L92" s="28"/>
      <c r="M92" s="29">
        <f>SUM(M8:M91)</f>
        <v>2605000098811</v>
      </c>
      <c r="N92" s="28"/>
      <c r="O92" s="29">
        <f>SUM(O8:O91)</f>
        <v>2215887204913</v>
      </c>
      <c r="P92" s="28"/>
      <c r="Q92" s="29">
        <f>SUM(Q8:Q91)</f>
        <v>389112893898</v>
      </c>
      <c r="T92" s="32"/>
    </row>
    <row r="93" spans="1:21" ht="19.5" thickTop="1" x14ac:dyDescent="0.45">
      <c r="I93" s="3"/>
      <c r="O93" s="3"/>
      <c r="Q93" s="3"/>
      <c r="T93" s="32"/>
    </row>
    <row r="94" spans="1:21" x14ac:dyDescent="0.45">
      <c r="I94" s="32"/>
      <c r="M94" s="3"/>
      <c r="O94" s="3"/>
      <c r="Q94" s="3"/>
    </row>
    <row r="95" spans="1:21" x14ac:dyDescent="0.45">
      <c r="E95" s="32"/>
      <c r="G95" s="32"/>
      <c r="I95" s="3"/>
      <c r="M95" s="3"/>
      <c r="O95" s="3"/>
      <c r="Q95" s="3"/>
    </row>
    <row r="96" spans="1:21" x14ac:dyDescent="0.45">
      <c r="G96" s="3"/>
      <c r="I96" s="3"/>
      <c r="M96" s="3"/>
      <c r="O96" s="3"/>
      <c r="Q96" s="3"/>
    </row>
    <row r="97" spans="7:17" ht="21" x14ac:dyDescent="0.55000000000000004">
      <c r="G97" s="32">
        <f>SUM(G95:G96)</f>
        <v>0</v>
      </c>
      <c r="I97" s="32"/>
      <c r="M97" s="3"/>
      <c r="O97" s="67"/>
      <c r="Q97" s="3"/>
    </row>
    <row r="98" spans="7:17" x14ac:dyDescent="0.45">
      <c r="I98" s="32"/>
      <c r="M98" s="3"/>
      <c r="O98" s="32"/>
      <c r="Q98" s="3"/>
    </row>
    <row r="99" spans="7:17" x14ac:dyDescent="0.45">
      <c r="O99" s="3"/>
    </row>
    <row r="100" spans="7:17" x14ac:dyDescent="0.45">
      <c r="O100" s="32"/>
      <c r="Q100" s="32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49"/>
  <sheetViews>
    <sheetView rightToLeft="1" view="pageBreakPreview" zoomScaleNormal="82" zoomScaleSheetLayoutView="100" workbookViewId="0">
      <selection activeCell="K7" sqref="K7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20.1406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4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4" ht="30" x14ac:dyDescent="0.45">
      <c r="A4" s="56" t="str">
        <f>'درآمد ناشی از فروش'!A4:Q4</f>
        <v>برای ماه منتهی به 1402/09/30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4" x14ac:dyDescent="0.45">
      <c r="K5" s="28"/>
      <c r="U5" s="28">
        <f>'جمع درآمدها'!J11</f>
        <v>0</v>
      </c>
    </row>
    <row r="6" spans="1:24" s="7" customFormat="1" ht="19.5" x14ac:dyDescent="0.45">
      <c r="A6" s="66" t="s">
        <v>3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J6" s="65" t="s">
        <v>100</v>
      </c>
      <c r="K6" s="65" t="s">
        <v>100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  <c r="R6" s="65" t="s">
        <v>101</v>
      </c>
      <c r="S6" s="65" t="s">
        <v>101</v>
      </c>
      <c r="T6" s="65" t="s">
        <v>101</v>
      </c>
      <c r="U6" s="65" t="s">
        <v>101</v>
      </c>
    </row>
    <row r="7" spans="1:24" s="7" customFormat="1" ht="19.5" x14ac:dyDescent="0.45">
      <c r="A7" s="65" t="s">
        <v>3</v>
      </c>
      <c r="C7" s="36" t="s">
        <v>151</v>
      </c>
      <c r="E7" s="36" t="s">
        <v>152</v>
      </c>
      <c r="G7" s="36" t="s">
        <v>153</v>
      </c>
      <c r="I7" s="36" t="s">
        <v>72</v>
      </c>
      <c r="K7" s="70" t="s">
        <v>154</v>
      </c>
      <c r="M7" s="36" t="s">
        <v>151</v>
      </c>
      <c r="O7" s="36" t="s">
        <v>152</v>
      </c>
      <c r="Q7" s="36" t="s">
        <v>153</v>
      </c>
      <c r="S7" s="36" t="s">
        <v>72</v>
      </c>
      <c r="U7" s="70" t="s">
        <v>154</v>
      </c>
    </row>
    <row r="8" spans="1:24" x14ac:dyDescent="0.45">
      <c r="A8" s="1" t="s">
        <v>202</v>
      </c>
      <c r="C8" s="28">
        <v>0</v>
      </c>
      <c r="D8" s="28"/>
      <c r="E8" s="28">
        <v>0</v>
      </c>
      <c r="F8" s="28"/>
      <c r="G8" s="28">
        <v>555561678</v>
      </c>
      <c r="H8" s="17"/>
      <c r="I8" s="28">
        <f>C8+E8+G8</f>
        <v>555561678</v>
      </c>
      <c r="J8" s="17"/>
      <c r="K8" s="37">
        <f>I8/232310190734</f>
        <v>2.3914649471237777E-3</v>
      </c>
      <c r="L8" s="17"/>
      <c r="M8" s="28">
        <v>0</v>
      </c>
      <c r="N8" s="17"/>
      <c r="O8" s="28">
        <v>0</v>
      </c>
      <c r="P8" s="28"/>
      <c r="Q8" s="28">
        <v>555561678</v>
      </c>
      <c r="R8" s="28"/>
      <c r="S8" s="28">
        <f>M8+O8+Q8</f>
        <v>555561678</v>
      </c>
      <c r="T8" s="17"/>
      <c r="U8" s="37">
        <f>S8/957537019548</f>
        <v>5.8019864157549735E-4</v>
      </c>
      <c r="V8" s="17"/>
      <c r="W8" s="46"/>
      <c r="X8" s="32"/>
    </row>
    <row r="9" spans="1:24" x14ac:dyDescent="0.45">
      <c r="A9" s="1" t="s">
        <v>211</v>
      </c>
      <c r="C9" s="28">
        <v>0</v>
      </c>
      <c r="D9" s="28"/>
      <c r="E9" s="28">
        <v>0</v>
      </c>
      <c r="F9" s="28"/>
      <c r="G9" s="28">
        <v>3173533157</v>
      </c>
      <c r="H9" s="17"/>
      <c r="I9" s="28">
        <f t="shared" ref="I9:I72" si="0">C9+E9+G9</f>
        <v>3173533157</v>
      </c>
      <c r="J9" s="17"/>
      <c r="K9" s="37">
        <f t="shared" ref="K9:K72" si="1">I9/232310190734</f>
        <v>1.3660757399290164E-2</v>
      </c>
      <c r="L9" s="17"/>
      <c r="M9" s="28">
        <v>0</v>
      </c>
      <c r="N9" s="17"/>
      <c r="O9" s="28">
        <v>0</v>
      </c>
      <c r="P9" s="28"/>
      <c r="Q9" s="28">
        <v>3173533157</v>
      </c>
      <c r="R9" s="28"/>
      <c r="S9" s="28">
        <f t="shared" ref="S9:S72" si="2">M9+O9+Q9</f>
        <v>3173533157</v>
      </c>
      <c r="T9" s="17"/>
      <c r="U9" s="37">
        <f t="shared" ref="U9:U72" si="3">S9/957537019548</f>
        <v>3.3142668034892779E-3</v>
      </c>
      <c r="V9" s="17"/>
      <c r="W9" s="46"/>
      <c r="X9" s="32"/>
    </row>
    <row r="10" spans="1:24" x14ac:dyDescent="0.45">
      <c r="A10" s="1" t="s">
        <v>44</v>
      </c>
      <c r="C10" s="28">
        <v>0</v>
      </c>
      <c r="D10" s="28"/>
      <c r="E10" s="28">
        <v>4200151049</v>
      </c>
      <c r="F10" s="28"/>
      <c r="G10" s="28">
        <v>962213744</v>
      </c>
      <c r="H10" s="17"/>
      <c r="I10" s="28">
        <f t="shared" si="0"/>
        <v>5162364793</v>
      </c>
      <c r="J10" s="17"/>
      <c r="K10" s="37">
        <f t="shared" si="1"/>
        <v>2.2221861110307533E-2</v>
      </c>
      <c r="L10" s="17"/>
      <c r="M10" s="28">
        <v>1255929680</v>
      </c>
      <c r="N10" s="17"/>
      <c r="O10" s="28">
        <v>4893174630</v>
      </c>
      <c r="P10" s="28"/>
      <c r="Q10" s="28">
        <v>6838898499</v>
      </c>
      <c r="R10" s="28"/>
      <c r="S10" s="28">
        <f t="shared" si="2"/>
        <v>12988002809</v>
      </c>
      <c r="T10" s="17"/>
      <c r="U10" s="37">
        <f t="shared" si="3"/>
        <v>1.3563969375440873E-2</v>
      </c>
      <c r="V10" s="17"/>
      <c r="W10" s="46"/>
      <c r="X10" s="32"/>
    </row>
    <row r="11" spans="1:24" x14ac:dyDescent="0.45">
      <c r="A11" s="1" t="s">
        <v>51</v>
      </c>
      <c r="C11" s="28">
        <v>0</v>
      </c>
      <c r="D11" s="28"/>
      <c r="E11" s="28">
        <v>1146390644</v>
      </c>
      <c r="F11" s="28"/>
      <c r="G11" s="28">
        <v>112967419</v>
      </c>
      <c r="H11" s="17"/>
      <c r="I11" s="28">
        <f t="shared" si="0"/>
        <v>1259358063</v>
      </c>
      <c r="J11" s="17"/>
      <c r="K11" s="37">
        <f t="shared" si="1"/>
        <v>5.4210194525731812E-3</v>
      </c>
      <c r="L11" s="17"/>
      <c r="M11" s="28">
        <v>4284147260</v>
      </c>
      <c r="N11" s="17"/>
      <c r="O11" s="28">
        <v>9964621000</v>
      </c>
      <c r="P11" s="28"/>
      <c r="Q11" s="28">
        <v>112967419</v>
      </c>
      <c r="R11" s="28"/>
      <c r="S11" s="28">
        <f t="shared" si="2"/>
        <v>14361735679</v>
      </c>
      <c r="T11" s="17"/>
      <c r="U11" s="37">
        <f t="shared" si="3"/>
        <v>1.499862186610746E-2</v>
      </c>
      <c r="V11" s="17"/>
      <c r="W11" s="46"/>
      <c r="X11" s="32"/>
    </row>
    <row r="12" spans="1:24" x14ac:dyDescent="0.45">
      <c r="A12" s="1" t="s">
        <v>40</v>
      </c>
      <c r="C12" s="28">
        <v>0</v>
      </c>
      <c r="D12" s="28"/>
      <c r="E12" s="28">
        <v>-410950649</v>
      </c>
      <c r="F12" s="28"/>
      <c r="G12" s="28">
        <v>6645932258</v>
      </c>
      <c r="H12" s="17"/>
      <c r="I12" s="28">
        <f t="shared" si="0"/>
        <v>6234981609</v>
      </c>
      <c r="J12" s="17"/>
      <c r="K12" s="37">
        <f t="shared" si="1"/>
        <v>2.6839036158078762E-2</v>
      </c>
      <c r="L12" s="17"/>
      <c r="M12" s="28">
        <v>2883061500</v>
      </c>
      <c r="N12" s="17"/>
      <c r="O12" s="28">
        <v>4269564058</v>
      </c>
      <c r="P12" s="28"/>
      <c r="Q12" s="28">
        <v>6949615654</v>
      </c>
      <c r="R12" s="28"/>
      <c r="S12" s="28">
        <f t="shared" si="2"/>
        <v>14102241212</v>
      </c>
      <c r="T12" s="17"/>
      <c r="U12" s="37">
        <f t="shared" si="3"/>
        <v>1.4727619845608563E-2</v>
      </c>
      <c r="V12" s="17"/>
      <c r="W12" s="46"/>
      <c r="X12" s="32"/>
    </row>
    <row r="13" spans="1:24" x14ac:dyDescent="0.45">
      <c r="A13" s="1" t="s">
        <v>200</v>
      </c>
      <c r="C13" s="28">
        <v>0</v>
      </c>
      <c r="D13" s="28"/>
      <c r="E13" s="28">
        <v>4125346518</v>
      </c>
      <c r="F13" s="28"/>
      <c r="G13" s="28">
        <v>1049313775</v>
      </c>
      <c r="H13" s="17"/>
      <c r="I13" s="28">
        <f t="shared" si="0"/>
        <v>5174660293</v>
      </c>
      <c r="J13" s="17"/>
      <c r="K13" s="37">
        <f t="shared" si="1"/>
        <v>2.2274788190093191E-2</v>
      </c>
      <c r="L13" s="17"/>
      <c r="M13" s="28">
        <v>0</v>
      </c>
      <c r="N13" s="17"/>
      <c r="O13" s="28">
        <v>6624955026</v>
      </c>
      <c r="P13" s="28"/>
      <c r="Q13" s="28">
        <v>1049313775</v>
      </c>
      <c r="R13" s="28"/>
      <c r="S13" s="28">
        <f t="shared" si="2"/>
        <v>7674268801</v>
      </c>
      <c r="T13" s="17"/>
      <c r="U13" s="37">
        <f t="shared" si="3"/>
        <v>8.0145922761530371E-3</v>
      </c>
      <c r="V13" s="17"/>
      <c r="W13" s="46"/>
      <c r="X13" s="32"/>
    </row>
    <row r="14" spans="1:24" x14ac:dyDescent="0.45">
      <c r="A14" s="1" t="s">
        <v>47</v>
      </c>
      <c r="C14" s="28">
        <v>0</v>
      </c>
      <c r="D14" s="28"/>
      <c r="E14" s="28">
        <v>4771440000</v>
      </c>
      <c r="F14" s="28"/>
      <c r="G14" s="28">
        <v>0</v>
      </c>
      <c r="H14" s="17"/>
      <c r="I14" s="28">
        <f t="shared" si="0"/>
        <v>4771440000</v>
      </c>
      <c r="J14" s="17"/>
      <c r="K14" s="37">
        <f t="shared" si="1"/>
        <v>2.053909036415625E-2</v>
      </c>
      <c r="L14" s="17"/>
      <c r="M14" s="28">
        <v>0</v>
      </c>
      <c r="N14" s="17"/>
      <c r="O14" s="28">
        <v>6553096200</v>
      </c>
      <c r="P14" s="28"/>
      <c r="Q14" s="28">
        <v>46812251515</v>
      </c>
      <c r="R14" s="28"/>
      <c r="S14" s="28">
        <f t="shared" si="2"/>
        <v>53365347715</v>
      </c>
      <c r="T14" s="17"/>
      <c r="U14" s="37">
        <f t="shared" si="3"/>
        <v>5.5731889864885656E-2</v>
      </c>
      <c r="V14" s="17"/>
      <c r="W14" s="46"/>
      <c r="X14" s="32"/>
    </row>
    <row r="15" spans="1:24" x14ac:dyDescent="0.45">
      <c r="A15" s="1" t="s">
        <v>57</v>
      </c>
      <c r="C15" s="28">
        <v>0</v>
      </c>
      <c r="D15" s="28"/>
      <c r="E15" s="28">
        <v>0</v>
      </c>
      <c r="F15" s="28"/>
      <c r="G15" s="28">
        <v>0</v>
      </c>
      <c r="H15" s="17"/>
      <c r="I15" s="28">
        <f t="shared" si="0"/>
        <v>0</v>
      </c>
      <c r="J15" s="17"/>
      <c r="K15" s="37">
        <f t="shared" si="1"/>
        <v>0</v>
      </c>
      <c r="L15" s="17"/>
      <c r="M15" s="28">
        <v>502453000</v>
      </c>
      <c r="N15" s="17"/>
      <c r="O15" s="28">
        <v>0</v>
      </c>
      <c r="P15" s="28"/>
      <c r="Q15" s="28">
        <v>-3202469843</v>
      </c>
      <c r="R15" s="28"/>
      <c r="S15" s="28">
        <f t="shared" si="2"/>
        <v>-2700016843</v>
      </c>
      <c r="T15" s="17"/>
      <c r="U15" s="37">
        <f t="shared" si="3"/>
        <v>-2.8197519133772268E-3</v>
      </c>
      <c r="V15" s="17"/>
      <c r="W15" s="46"/>
      <c r="X15" s="32"/>
    </row>
    <row r="16" spans="1:24" x14ac:dyDescent="0.45">
      <c r="A16" s="1" t="s">
        <v>203</v>
      </c>
      <c r="C16" s="28">
        <v>0</v>
      </c>
      <c r="D16" s="28"/>
      <c r="E16" s="28">
        <v>0</v>
      </c>
      <c r="F16" s="28"/>
      <c r="G16" s="28">
        <v>0</v>
      </c>
      <c r="H16" s="17"/>
      <c r="I16" s="28">
        <f t="shared" si="0"/>
        <v>0</v>
      </c>
      <c r="J16" s="17"/>
      <c r="K16" s="37">
        <f t="shared" si="1"/>
        <v>0</v>
      </c>
      <c r="L16" s="17"/>
      <c r="M16" s="28">
        <v>0</v>
      </c>
      <c r="N16" s="17"/>
      <c r="O16" s="28">
        <v>0</v>
      </c>
      <c r="P16" s="28"/>
      <c r="Q16" s="28">
        <v>3740155038</v>
      </c>
      <c r="R16" s="28"/>
      <c r="S16" s="28">
        <f t="shared" si="2"/>
        <v>3740155038</v>
      </c>
      <c r="T16" s="17"/>
      <c r="U16" s="37">
        <f t="shared" si="3"/>
        <v>3.9060161243327377E-3</v>
      </c>
      <c r="V16" s="17"/>
      <c r="W16" s="46"/>
      <c r="X16" s="32"/>
    </row>
    <row r="17" spans="1:24" x14ac:dyDescent="0.45">
      <c r="A17" s="1" t="s">
        <v>204</v>
      </c>
      <c r="C17" s="28">
        <v>0</v>
      </c>
      <c r="D17" s="28"/>
      <c r="E17" s="28">
        <v>0</v>
      </c>
      <c r="F17" s="28"/>
      <c r="G17" s="28">
        <v>0</v>
      </c>
      <c r="H17" s="17"/>
      <c r="I17" s="28">
        <f t="shared" si="0"/>
        <v>0</v>
      </c>
      <c r="J17" s="17"/>
      <c r="K17" s="37">
        <f t="shared" si="1"/>
        <v>0</v>
      </c>
      <c r="L17" s="17"/>
      <c r="M17" s="28">
        <v>0</v>
      </c>
      <c r="N17" s="17"/>
      <c r="O17" s="28">
        <v>0</v>
      </c>
      <c r="P17" s="28"/>
      <c r="Q17" s="28">
        <v>-466181923</v>
      </c>
      <c r="R17" s="28"/>
      <c r="S17" s="28">
        <f t="shared" si="2"/>
        <v>-466181923</v>
      </c>
      <c r="T17" s="17"/>
      <c r="U17" s="37">
        <f t="shared" si="3"/>
        <v>-4.8685524787340188E-4</v>
      </c>
      <c r="V17" s="17"/>
      <c r="W17" s="46"/>
      <c r="X17" s="32"/>
    </row>
    <row r="18" spans="1:24" x14ac:dyDescent="0.45">
      <c r="A18" s="1" t="s">
        <v>186</v>
      </c>
      <c r="C18" s="28">
        <v>0</v>
      </c>
      <c r="D18" s="28"/>
      <c r="E18" s="28">
        <v>0</v>
      </c>
      <c r="F18" s="28"/>
      <c r="G18" s="28">
        <v>0</v>
      </c>
      <c r="H18" s="17"/>
      <c r="I18" s="28">
        <f t="shared" si="0"/>
        <v>0</v>
      </c>
      <c r="J18" s="17"/>
      <c r="K18" s="37">
        <f t="shared" si="1"/>
        <v>0</v>
      </c>
      <c r="L18" s="17"/>
      <c r="M18" s="28">
        <v>0</v>
      </c>
      <c r="N18" s="17"/>
      <c r="O18" s="28">
        <v>0</v>
      </c>
      <c r="P18" s="28"/>
      <c r="Q18" s="28">
        <v>4799154005</v>
      </c>
      <c r="R18" s="28"/>
      <c r="S18" s="28">
        <f t="shared" si="2"/>
        <v>4799154005</v>
      </c>
      <c r="T18" s="17"/>
      <c r="U18" s="37">
        <f t="shared" si="3"/>
        <v>5.0119775079457644E-3</v>
      </c>
      <c r="V18" s="17"/>
      <c r="W18" s="46"/>
      <c r="X18" s="32"/>
    </row>
    <row r="19" spans="1:24" x14ac:dyDescent="0.45">
      <c r="A19" s="1" t="s">
        <v>147</v>
      </c>
      <c r="C19" s="28">
        <v>0</v>
      </c>
      <c r="D19" s="28"/>
      <c r="E19" s="28">
        <v>0</v>
      </c>
      <c r="F19" s="28"/>
      <c r="G19" s="28">
        <v>0</v>
      </c>
      <c r="H19" s="17"/>
      <c r="I19" s="28">
        <f t="shared" si="0"/>
        <v>0</v>
      </c>
      <c r="J19" s="17"/>
      <c r="K19" s="37">
        <f t="shared" si="1"/>
        <v>0</v>
      </c>
      <c r="L19" s="17"/>
      <c r="M19" s="28">
        <v>0</v>
      </c>
      <c r="N19" s="17"/>
      <c r="O19" s="28">
        <v>0</v>
      </c>
      <c r="P19" s="28"/>
      <c r="Q19" s="28">
        <v>1468312714</v>
      </c>
      <c r="R19" s="28"/>
      <c r="S19" s="28">
        <f t="shared" si="2"/>
        <v>1468312714</v>
      </c>
      <c r="T19" s="17"/>
      <c r="U19" s="37">
        <f t="shared" si="3"/>
        <v>1.5334265767532505E-3</v>
      </c>
      <c r="V19" s="17"/>
      <c r="W19" s="46"/>
      <c r="X19" s="32"/>
    </row>
    <row r="20" spans="1:24" x14ac:dyDescent="0.45">
      <c r="A20" s="1" t="s">
        <v>23</v>
      </c>
      <c r="C20" s="28">
        <v>0</v>
      </c>
      <c r="D20" s="28"/>
      <c r="E20" s="28">
        <v>0</v>
      </c>
      <c r="F20" s="28"/>
      <c r="G20" s="28">
        <v>0</v>
      </c>
      <c r="H20" s="17"/>
      <c r="I20" s="28">
        <f t="shared" si="0"/>
        <v>0</v>
      </c>
      <c r="J20" s="17"/>
      <c r="K20" s="37">
        <f t="shared" si="1"/>
        <v>0</v>
      </c>
      <c r="L20" s="17"/>
      <c r="M20" s="28">
        <v>0</v>
      </c>
      <c r="N20" s="17"/>
      <c r="O20" s="28">
        <v>0</v>
      </c>
      <c r="P20" s="28"/>
      <c r="Q20" s="28">
        <v>15277648887</v>
      </c>
      <c r="R20" s="28"/>
      <c r="S20" s="28">
        <f t="shared" si="2"/>
        <v>15277648887</v>
      </c>
      <c r="T20" s="17"/>
      <c r="U20" s="37">
        <f t="shared" si="3"/>
        <v>1.5955152203109314E-2</v>
      </c>
      <c r="V20" s="17"/>
      <c r="W20" s="46"/>
      <c r="X20" s="32"/>
    </row>
    <row r="21" spans="1:24" x14ac:dyDescent="0.45">
      <c r="A21" s="1" t="s">
        <v>25</v>
      </c>
      <c r="C21" s="28">
        <v>0</v>
      </c>
      <c r="D21" s="28"/>
      <c r="E21" s="28">
        <v>-20895799</v>
      </c>
      <c r="F21" s="28"/>
      <c r="G21" s="28">
        <v>0</v>
      </c>
      <c r="H21" s="17"/>
      <c r="I21" s="28">
        <f t="shared" si="0"/>
        <v>-20895799</v>
      </c>
      <c r="J21" s="17"/>
      <c r="K21" s="37">
        <f t="shared" si="1"/>
        <v>-8.9947836270024527E-5</v>
      </c>
      <c r="L21" s="17"/>
      <c r="M21" s="28">
        <v>4332157544</v>
      </c>
      <c r="N21" s="17"/>
      <c r="O21" s="28">
        <v>-1651463074</v>
      </c>
      <c r="P21" s="28"/>
      <c r="Q21" s="28">
        <v>-8871457871</v>
      </c>
      <c r="R21" s="28"/>
      <c r="S21" s="28">
        <f t="shared" si="2"/>
        <v>-6190763401</v>
      </c>
      <c r="T21" s="17"/>
      <c r="U21" s="37">
        <f t="shared" si="3"/>
        <v>-6.4652992778517484E-3</v>
      </c>
      <c r="V21" s="17"/>
      <c r="W21" s="46"/>
      <c r="X21" s="32"/>
    </row>
    <row r="22" spans="1:24" x14ac:dyDescent="0.45">
      <c r="A22" s="1" t="s">
        <v>133</v>
      </c>
      <c r="C22" s="28">
        <v>0</v>
      </c>
      <c r="D22" s="28"/>
      <c r="E22" s="28">
        <v>0</v>
      </c>
      <c r="F22" s="28"/>
      <c r="G22" s="28">
        <v>0</v>
      </c>
      <c r="H22" s="17"/>
      <c r="I22" s="28">
        <f t="shared" si="0"/>
        <v>0</v>
      </c>
      <c r="J22" s="17"/>
      <c r="K22" s="37">
        <f t="shared" si="1"/>
        <v>0</v>
      </c>
      <c r="L22" s="17"/>
      <c r="M22" s="28">
        <v>0</v>
      </c>
      <c r="N22" s="17"/>
      <c r="O22" s="28">
        <v>0</v>
      </c>
      <c r="P22" s="28"/>
      <c r="Q22" s="28">
        <v>284830027</v>
      </c>
      <c r="R22" s="28"/>
      <c r="S22" s="28">
        <f t="shared" si="2"/>
        <v>284830027</v>
      </c>
      <c r="T22" s="17"/>
      <c r="U22" s="37">
        <f t="shared" si="3"/>
        <v>2.9746111240111891E-4</v>
      </c>
      <c r="V22" s="17"/>
      <c r="W22" s="46"/>
      <c r="X22" s="32"/>
    </row>
    <row r="23" spans="1:24" x14ac:dyDescent="0.45">
      <c r="A23" s="1" t="s">
        <v>143</v>
      </c>
      <c r="C23" s="28">
        <v>0</v>
      </c>
      <c r="D23" s="28"/>
      <c r="E23" s="28">
        <v>0</v>
      </c>
      <c r="F23" s="28"/>
      <c r="G23" s="28">
        <v>0</v>
      </c>
      <c r="H23" s="17"/>
      <c r="I23" s="28">
        <f t="shared" si="0"/>
        <v>0</v>
      </c>
      <c r="J23" s="17"/>
      <c r="K23" s="37">
        <f t="shared" si="1"/>
        <v>0</v>
      </c>
      <c r="L23" s="17"/>
      <c r="M23" s="28">
        <v>0</v>
      </c>
      <c r="N23" s="17"/>
      <c r="O23" s="28">
        <v>0</v>
      </c>
      <c r="P23" s="28"/>
      <c r="Q23" s="28">
        <v>0</v>
      </c>
      <c r="R23" s="28"/>
      <c r="S23" s="28">
        <f t="shared" si="2"/>
        <v>0</v>
      </c>
      <c r="T23" s="17"/>
      <c r="U23" s="37">
        <f t="shared" si="3"/>
        <v>0</v>
      </c>
      <c r="V23" s="17"/>
      <c r="W23" s="46"/>
      <c r="X23" s="32"/>
    </row>
    <row r="24" spans="1:24" x14ac:dyDescent="0.45">
      <c r="A24" s="1" t="s">
        <v>205</v>
      </c>
      <c r="C24" s="28">
        <v>0</v>
      </c>
      <c r="D24" s="28"/>
      <c r="E24" s="28">
        <v>0</v>
      </c>
      <c r="F24" s="28"/>
      <c r="G24" s="28">
        <v>0</v>
      </c>
      <c r="H24" s="17"/>
      <c r="I24" s="28">
        <f t="shared" si="0"/>
        <v>0</v>
      </c>
      <c r="J24" s="17"/>
      <c r="K24" s="37">
        <f t="shared" si="1"/>
        <v>0</v>
      </c>
      <c r="L24" s="17"/>
      <c r="M24" s="28">
        <v>0</v>
      </c>
      <c r="N24" s="17"/>
      <c r="O24" s="28">
        <v>0</v>
      </c>
      <c r="P24" s="28"/>
      <c r="Q24" s="28">
        <v>-3887769947</v>
      </c>
      <c r="R24" s="28"/>
      <c r="S24" s="28">
        <f t="shared" si="2"/>
        <v>-3887769947</v>
      </c>
      <c r="T24" s="17"/>
      <c r="U24" s="37">
        <f t="shared" si="3"/>
        <v>-4.0601771708369044E-3</v>
      </c>
      <c r="V24" s="17"/>
      <c r="W24" s="46"/>
      <c r="X24" s="32"/>
    </row>
    <row r="25" spans="1:24" x14ac:dyDescent="0.45">
      <c r="A25" s="1" t="s">
        <v>63</v>
      </c>
      <c r="C25" s="28">
        <v>0</v>
      </c>
      <c r="D25" s="28"/>
      <c r="E25" s="28">
        <v>0</v>
      </c>
      <c r="F25" s="28"/>
      <c r="G25" s="28">
        <v>0</v>
      </c>
      <c r="H25" s="17"/>
      <c r="I25" s="28">
        <f t="shared" si="0"/>
        <v>0</v>
      </c>
      <c r="J25" s="17"/>
      <c r="K25" s="37">
        <f t="shared" si="1"/>
        <v>0</v>
      </c>
      <c r="L25" s="17"/>
      <c r="M25" s="28">
        <v>0</v>
      </c>
      <c r="N25" s="17"/>
      <c r="O25" s="28">
        <v>0</v>
      </c>
      <c r="P25" s="28"/>
      <c r="Q25" s="28">
        <v>4568013909</v>
      </c>
      <c r="R25" s="28"/>
      <c r="S25" s="28">
        <f t="shared" si="2"/>
        <v>4568013909</v>
      </c>
      <c r="T25" s="17"/>
      <c r="U25" s="37">
        <f t="shared" si="3"/>
        <v>4.7705872626797293E-3</v>
      </c>
      <c r="V25" s="17"/>
      <c r="W25" s="46"/>
      <c r="X25" s="32"/>
    </row>
    <row r="26" spans="1:24" x14ac:dyDescent="0.45">
      <c r="A26" s="1" t="s">
        <v>54</v>
      </c>
      <c r="C26" s="28">
        <v>0</v>
      </c>
      <c r="D26" s="28"/>
      <c r="E26" s="28">
        <v>0</v>
      </c>
      <c r="F26" s="28"/>
      <c r="G26" s="28">
        <v>0</v>
      </c>
      <c r="H26" s="17"/>
      <c r="I26" s="28">
        <f t="shared" si="0"/>
        <v>0</v>
      </c>
      <c r="J26" s="17"/>
      <c r="K26" s="37">
        <f t="shared" si="1"/>
        <v>0</v>
      </c>
      <c r="L26" s="17"/>
      <c r="M26" s="28">
        <v>0</v>
      </c>
      <c r="N26" s="17"/>
      <c r="O26" s="28">
        <v>0</v>
      </c>
      <c r="P26" s="28"/>
      <c r="Q26" s="28">
        <v>8057999825</v>
      </c>
      <c r="R26" s="28"/>
      <c r="S26" s="28">
        <f t="shared" si="2"/>
        <v>8057999825</v>
      </c>
      <c r="T26" s="17"/>
      <c r="U26" s="37">
        <f t="shared" si="3"/>
        <v>8.415340253689339E-3</v>
      </c>
      <c r="V26" s="17"/>
      <c r="W26" s="46"/>
      <c r="X26" s="32"/>
    </row>
    <row r="27" spans="1:24" x14ac:dyDescent="0.45">
      <c r="A27" s="1" t="s">
        <v>27</v>
      </c>
      <c r="C27" s="28">
        <v>0</v>
      </c>
      <c r="D27" s="28"/>
      <c r="E27" s="28">
        <v>0</v>
      </c>
      <c r="F27" s="28"/>
      <c r="G27" s="28">
        <v>0</v>
      </c>
      <c r="H27" s="17"/>
      <c r="I27" s="28">
        <f t="shared" si="0"/>
        <v>0</v>
      </c>
      <c r="J27" s="17"/>
      <c r="K27" s="37">
        <f t="shared" si="1"/>
        <v>0</v>
      </c>
      <c r="L27" s="17"/>
      <c r="M27" s="28">
        <v>2860872300</v>
      </c>
      <c r="N27" s="17"/>
      <c r="O27" s="28">
        <v>0</v>
      </c>
      <c r="P27" s="28"/>
      <c r="Q27" s="28">
        <v>812793986</v>
      </c>
      <c r="R27" s="28"/>
      <c r="S27" s="28">
        <f t="shared" si="2"/>
        <v>3673666286</v>
      </c>
      <c r="T27" s="17"/>
      <c r="U27" s="37">
        <f t="shared" si="3"/>
        <v>3.8365788590963654E-3</v>
      </c>
      <c r="V27" s="17"/>
      <c r="W27" s="46"/>
      <c r="X27" s="32"/>
    </row>
    <row r="28" spans="1:24" x14ac:dyDescent="0.45">
      <c r="A28" s="1" t="s">
        <v>134</v>
      </c>
      <c r="C28" s="28">
        <v>0</v>
      </c>
      <c r="D28" s="28"/>
      <c r="E28" s="28">
        <v>0</v>
      </c>
      <c r="F28" s="28"/>
      <c r="G28" s="28">
        <v>0</v>
      </c>
      <c r="H28" s="17"/>
      <c r="I28" s="28">
        <f t="shared" si="0"/>
        <v>0</v>
      </c>
      <c r="J28" s="17"/>
      <c r="K28" s="37">
        <f t="shared" si="1"/>
        <v>0</v>
      </c>
      <c r="L28" s="17"/>
      <c r="M28" s="28">
        <v>0</v>
      </c>
      <c r="N28" s="17"/>
      <c r="O28" s="28">
        <v>0</v>
      </c>
      <c r="P28" s="28"/>
      <c r="Q28" s="28">
        <v>321458</v>
      </c>
      <c r="R28" s="28"/>
      <c r="S28" s="28">
        <f t="shared" si="2"/>
        <v>321458</v>
      </c>
      <c r="T28" s="17"/>
      <c r="U28" s="37">
        <f t="shared" si="3"/>
        <v>3.3571339116658115E-7</v>
      </c>
      <c r="V28" s="17"/>
      <c r="W28" s="46"/>
      <c r="X28" s="32"/>
    </row>
    <row r="29" spans="1:24" x14ac:dyDescent="0.45">
      <c r="A29" s="1" t="s">
        <v>139</v>
      </c>
      <c r="C29" s="28">
        <v>0</v>
      </c>
      <c r="D29" s="28"/>
      <c r="E29" s="28">
        <v>0</v>
      </c>
      <c r="F29" s="28"/>
      <c r="G29" s="28">
        <v>0</v>
      </c>
      <c r="H29" s="17"/>
      <c r="I29" s="28">
        <f t="shared" si="0"/>
        <v>0</v>
      </c>
      <c r="J29" s="17"/>
      <c r="K29" s="37">
        <f t="shared" si="1"/>
        <v>0</v>
      </c>
      <c r="L29" s="17"/>
      <c r="M29" s="28">
        <v>0</v>
      </c>
      <c r="N29" s="17"/>
      <c r="O29" s="28">
        <v>0</v>
      </c>
      <c r="P29" s="28"/>
      <c r="Q29" s="28">
        <v>12679</v>
      </c>
      <c r="R29" s="28"/>
      <c r="S29" s="28">
        <f t="shared" si="2"/>
        <v>12679</v>
      </c>
      <c r="T29" s="17"/>
      <c r="U29" s="37">
        <f t="shared" si="3"/>
        <v>1.3241263513743888E-8</v>
      </c>
      <c r="V29" s="17"/>
      <c r="W29" s="46"/>
      <c r="X29" s="32"/>
    </row>
    <row r="30" spans="1:24" x14ac:dyDescent="0.45">
      <c r="A30" s="1" t="s">
        <v>18</v>
      </c>
      <c r="C30" s="28">
        <v>0</v>
      </c>
      <c r="D30" s="28"/>
      <c r="E30" s="28">
        <v>0</v>
      </c>
      <c r="F30" s="28"/>
      <c r="G30" s="28">
        <v>0</v>
      </c>
      <c r="H30" s="17"/>
      <c r="I30" s="28">
        <f t="shared" si="0"/>
        <v>0</v>
      </c>
      <c r="J30" s="17"/>
      <c r="K30" s="37">
        <f t="shared" si="1"/>
        <v>0</v>
      </c>
      <c r="L30" s="17"/>
      <c r="M30" s="28">
        <v>3952032591</v>
      </c>
      <c r="N30" s="17"/>
      <c r="O30" s="28">
        <v>0</v>
      </c>
      <c r="P30" s="28"/>
      <c r="Q30" s="28">
        <v>15116247408</v>
      </c>
      <c r="R30" s="28"/>
      <c r="S30" s="28">
        <f t="shared" si="2"/>
        <v>19068279999</v>
      </c>
      <c r="T30" s="17"/>
      <c r="U30" s="37">
        <f t="shared" si="3"/>
        <v>1.9913882815727663E-2</v>
      </c>
      <c r="V30" s="17"/>
      <c r="W30" s="46"/>
      <c r="X30" s="32"/>
    </row>
    <row r="31" spans="1:24" x14ac:dyDescent="0.45">
      <c r="A31" s="1" t="s">
        <v>137</v>
      </c>
      <c r="C31" s="28">
        <v>0</v>
      </c>
      <c r="D31" s="28"/>
      <c r="E31" s="28">
        <v>0</v>
      </c>
      <c r="F31" s="28"/>
      <c r="G31" s="28">
        <v>0</v>
      </c>
      <c r="H31" s="17"/>
      <c r="I31" s="28">
        <f t="shared" si="0"/>
        <v>0</v>
      </c>
      <c r="J31" s="17"/>
      <c r="K31" s="37">
        <f t="shared" si="1"/>
        <v>0</v>
      </c>
      <c r="L31" s="17"/>
      <c r="M31" s="28">
        <v>0</v>
      </c>
      <c r="N31" s="17"/>
      <c r="O31" s="28">
        <v>0</v>
      </c>
      <c r="P31" s="28"/>
      <c r="Q31" s="28">
        <v>2382691335</v>
      </c>
      <c r="R31" s="28"/>
      <c r="S31" s="28">
        <f t="shared" si="2"/>
        <v>2382691335</v>
      </c>
      <c r="T31" s="17"/>
      <c r="U31" s="37">
        <f t="shared" si="3"/>
        <v>2.4883542738898348E-3</v>
      </c>
      <c r="V31" s="17"/>
      <c r="W31" s="46"/>
      <c r="X31" s="32"/>
    </row>
    <row r="32" spans="1:24" x14ac:dyDescent="0.45">
      <c r="A32" s="1" t="s">
        <v>201</v>
      </c>
      <c r="C32" s="28">
        <v>0</v>
      </c>
      <c r="D32" s="28"/>
      <c r="E32" s="28">
        <v>0</v>
      </c>
      <c r="F32" s="28"/>
      <c r="G32" s="28">
        <v>0</v>
      </c>
      <c r="H32" s="17"/>
      <c r="I32" s="28">
        <f t="shared" si="0"/>
        <v>0</v>
      </c>
      <c r="J32" s="17"/>
      <c r="K32" s="37">
        <f t="shared" si="1"/>
        <v>0</v>
      </c>
      <c r="L32" s="17"/>
      <c r="M32" s="28">
        <v>0</v>
      </c>
      <c r="N32" s="17"/>
      <c r="O32" s="28">
        <v>0</v>
      </c>
      <c r="P32" s="28"/>
      <c r="Q32" s="28">
        <v>177289784</v>
      </c>
      <c r="R32" s="28"/>
      <c r="S32" s="28">
        <f t="shared" si="2"/>
        <v>177289784</v>
      </c>
      <c r="T32" s="17"/>
      <c r="U32" s="37">
        <f t="shared" si="3"/>
        <v>1.8515188486779201E-4</v>
      </c>
      <c r="V32" s="17"/>
      <c r="W32" s="46"/>
      <c r="X32" s="32"/>
    </row>
    <row r="33" spans="1:24" x14ac:dyDescent="0.45">
      <c r="A33" s="1" t="s">
        <v>148</v>
      </c>
      <c r="C33" s="28">
        <v>0</v>
      </c>
      <c r="D33" s="28"/>
      <c r="E33" s="28">
        <v>0</v>
      </c>
      <c r="F33" s="28"/>
      <c r="G33" s="28">
        <v>0</v>
      </c>
      <c r="H33" s="17"/>
      <c r="I33" s="28">
        <f t="shared" si="0"/>
        <v>0</v>
      </c>
      <c r="J33" s="17"/>
      <c r="K33" s="37">
        <f t="shared" si="1"/>
        <v>0</v>
      </c>
      <c r="L33" s="17"/>
      <c r="M33" s="28">
        <v>0</v>
      </c>
      <c r="N33" s="17"/>
      <c r="O33" s="28">
        <v>0</v>
      </c>
      <c r="P33" s="28"/>
      <c r="Q33" s="28">
        <v>2548742047</v>
      </c>
      <c r="R33" s="28"/>
      <c r="S33" s="28">
        <f t="shared" si="2"/>
        <v>2548742047</v>
      </c>
      <c r="T33" s="17"/>
      <c r="U33" s="37">
        <f t="shared" si="3"/>
        <v>2.6617686783568109E-3</v>
      </c>
      <c r="V33" s="17"/>
      <c r="W33" s="46"/>
      <c r="X33" s="32"/>
    </row>
    <row r="34" spans="1:24" x14ac:dyDescent="0.45">
      <c r="A34" s="1" t="s">
        <v>130</v>
      </c>
      <c r="C34" s="28">
        <v>0</v>
      </c>
      <c r="D34" s="28"/>
      <c r="E34" s="28">
        <v>6056942040</v>
      </c>
      <c r="F34" s="28"/>
      <c r="G34" s="28">
        <v>0</v>
      </c>
      <c r="H34" s="17"/>
      <c r="I34" s="28">
        <f t="shared" si="0"/>
        <v>6056942040</v>
      </c>
      <c r="J34" s="17"/>
      <c r="K34" s="37">
        <f t="shared" si="1"/>
        <v>2.6072648904736706E-2</v>
      </c>
      <c r="L34" s="17"/>
      <c r="M34" s="28">
        <v>8972801200</v>
      </c>
      <c r="N34" s="17"/>
      <c r="O34" s="28">
        <v>-1990881521</v>
      </c>
      <c r="P34" s="28"/>
      <c r="Q34" s="28">
        <v>-5623236467</v>
      </c>
      <c r="R34" s="28"/>
      <c r="S34" s="28">
        <f t="shared" si="2"/>
        <v>1358683212</v>
      </c>
      <c r="T34" s="17"/>
      <c r="U34" s="37">
        <f t="shared" si="3"/>
        <v>1.4189354398447789E-3</v>
      </c>
      <c r="V34" s="17"/>
      <c r="W34" s="46"/>
      <c r="X34" s="32"/>
    </row>
    <row r="35" spans="1:24" x14ac:dyDescent="0.45">
      <c r="A35" s="1" t="s">
        <v>132</v>
      </c>
      <c r="C35" s="28">
        <v>0</v>
      </c>
      <c r="D35" s="28"/>
      <c r="E35" s="28">
        <v>0</v>
      </c>
      <c r="F35" s="28"/>
      <c r="G35" s="28">
        <v>0</v>
      </c>
      <c r="H35" s="17"/>
      <c r="I35" s="28">
        <f t="shared" si="0"/>
        <v>0</v>
      </c>
      <c r="J35" s="17"/>
      <c r="K35" s="37">
        <f t="shared" si="1"/>
        <v>0</v>
      </c>
      <c r="L35" s="17"/>
      <c r="M35" s="28">
        <v>0</v>
      </c>
      <c r="N35" s="17"/>
      <c r="O35" s="28">
        <v>0</v>
      </c>
      <c r="P35" s="28"/>
      <c r="Q35" s="28">
        <v>351786803</v>
      </c>
      <c r="R35" s="28"/>
      <c r="S35" s="28">
        <f t="shared" si="2"/>
        <v>351786803</v>
      </c>
      <c r="T35" s="17"/>
      <c r="U35" s="37">
        <f t="shared" si="3"/>
        <v>3.6738715665119559E-4</v>
      </c>
      <c r="V35" s="17"/>
      <c r="W35" s="46"/>
      <c r="X35" s="32"/>
    </row>
    <row r="36" spans="1:24" x14ac:dyDescent="0.45">
      <c r="A36" s="1" t="s">
        <v>55</v>
      </c>
      <c r="C36" s="28">
        <v>0</v>
      </c>
      <c r="D36" s="28"/>
      <c r="E36" s="28">
        <v>0</v>
      </c>
      <c r="F36" s="28"/>
      <c r="G36" s="28">
        <v>0</v>
      </c>
      <c r="H36" s="17"/>
      <c r="I36" s="28">
        <f t="shared" si="0"/>
        <v>0</v>
      </c>
      <c r="J36" s="17"/>
      <c r="K36" s="37">
        <f t="shared" si="1"/>
        <v>0</v>
      </c>
      <c r="L36" s="17"/>
      <c r="M36" s="28">
        <v>0</v>
      </c>
      <c r="N36" s="17"/>
      <c r="O36" s="28">
        <v>0</v>
      </c>
      <c r="P36" s="28"/>
      <c r="Q36" s="28">
        <v>0</v>
      </c>
      <c r="R36" s="28"/>
      <c r="S36" s="28">
        <f t="shared" si="2"/>
        <v>0</v>
      </c>
      <c r="T36" s="17"/>
      <c r="U36" s="37">
        <f t="shared" si="3"/>
        <v>0</v>
      </c>
      <c r="V36" s="17"/>
      <c r="W36" s="46"/>
      <c r="X36" s="32"/>
    </row>
    <row r="37" spans="1:24" x14ac:dyDescent="0.45">
      <c r="A37" s="1" t="s">
        <v>60</v>
      </c>
      <c r="C37" s="28">
        <v>0</v>
      </c>
      <c r="D37" s="28"/>
      <c r="E37" s="28">
        <v>0</v>
      </c>
      <c r="F37" s="28"/>
      <c r="G37" s="28">
        <v>0</v>
      </c>
      <c r="H37" s="17"/>
      <c r="I37" s="28">
        <f t="shared" si="0"/>
        <v>0</v>
      </c>
      <c r="J37" s="17"/>
      <c r="K37" s="37">
        <f t="shared" si="1"/>
        <v>0</v>
      </c>
      <c r="L37" s="17"/>
      <c r="M37" s="28">
        <v>0</v>
      </c>
      <c r="N37" s="17"/>
      <c r="O37" s="28">
        <v>0</v>
      </c>
      <c r="P37" s="28"/>
      <c r="Q37" s="28">
        <v>0</v>
      </c>
      <c r="R37" s="28"/>
      <c r="S37" s="28">
        <f t="shared" si="2"/>
        <v>0</v>
      </c>
      <c r="T37" s="17"/>
      <c r="U37" s="37">
        <f t="shared" si="3"/>
        <v>0</v>
      </c>
      <c r="V37" s="17"/>
      <c r="W37" s="46"/>
      <c r="X37" s="32"/>
    </row>
    <row r="38" spans="1:24" x14ac:dyDescent="0.45">
      <c r="A38" s="1" t="s">
        <v>129</v>
      </c>
      <c r="C38" s="28">
        <v>0</v>
      </c>
      <c r="D38" s="28"/>
      <c r="E38" s="28">
        <v>13025598432</v>
      </c>
      <c r="F38" s="28"/>
      <c r="G38" s="28">
        <v>0</v>
      </c>
      <c r="H38" s="17"/>
      <c r="I38" s="28">
        <f t="shared" si="0"/>
        <v>13025598432</v>
      </c>
      <c r="J38" s="17"/>
      <c r="K38" s="37">
        <f t="shared" si="1"/>
        <v>5.6069853805572313E-2</v>
      </c>
      <c r="L38" s="17"/>
      <c r="M38" s="28">
        <v>2648107500</v>
      </c>
      <c r="N38" s="17"/>
      <c r="O38" s="28">
        <v>23130056890</v>
      </c>
      <c r="P38" s="28"/>
      <c r="Q38" s="28">
        <v>673372332</v>
      </c>
      <c r="R38" s="28"/>
      <c r="S38" s="28">
        <f t="shared" si="2"/>
        <v>26451536722</v>
      </c>
      <c r="T38" s="17"/>
      <c r="U38" s="37">
        <f t="shared" si="3"/>
        <v>2.7624557778963263E-2</v>
      </c>
      <c r="V38" s="17"/>
      <c r="W38" s="46"/>
      <c r="X38" s="32"/>
    </row>
    <row r="39" spans="1:24" x14ac:dyDescent="0.45">
      <c r="A39" s="1" t="s">
        <v>185</v>
      </c>
      <c r="C39" s="28">
        <v>0</v>
      </c>
      <c r="D39" s="28"/>
      <c r="E39" s="28">
        <v>0</v>
      </c>
      <c r="F39" s="28"/>
      <c r="G39" s="28">
        <v>0</v>
      </c>
      <c r="H39" s="17"/>
      <c r="I39" s="28">
        <f t="shared" si="0"/>
        <v>0</v>
      </c>
      <c r="J39" s="17"/>
      <c r="K39" s="37">
        <f t="shared" si="1"/>
        <v>0</v>
      </c>
      <c r="L39" s="17"/>
      <c r="M39" s="28">
        <v>0</v>
      </c>
      <c r="N39" s="17"/>
      <c r="O39" s="28">
        <v>0</v>
      </c>
      <c r="P39" s="28"/>
      <c r="Q39" s="28">
        <v>8651711755</v>
      </c>
      <c r="R39" s="28"/>
      <c r="S39" s="28">
        <f t="shared" si="2"/>
        <v>8651711755</v>
      </c>
      <c r="T39" s="17"/>
      <c r="U39" s="37">
        <f t="shared" si="3"/>
        <v>9.0353809600844381E-3</v>
      </c>
      <c r="V39" s="17"/>
      <c r="W39" s="46"/>
      <c r="X39" s="32"/>
    </row>
    <row r="40" spans="1:24" x14ac:dyDescent="0.45">
      <c r="A40" s="1" t="s">
        <v>146</v>
      </c>
      <c r="C40" s="28">
        <v>0</v>
      </c>
      <c r="D40" s="28"/>
      <c r="E40" s="28">
        <v>0</v>
      </c>
      <c r="F40" s="28"/>
      <c r="G40" s="28">
        <v>0</v>
      </c>
      <c r="H40" s="17"/>
      <c r="I40" s="28">
        <f t="shared" si="0"/>
        <v>0</v>
      </c>
      <c r="J40" s="17"/>
      <c r="K40" s="37">
        <f t="shared" si="1"/>
        <v>0</v>
      </c>
      <c r="L40" s="17"/>
      <c r="M40" s="28">
        <v>0</v>
      </c>
      <c r="N40" s="17"/>
      <c r="O40" s="28">
        <v>0</v>
      </c>
      <c r="P40" s="28"/>
      <c r="Q40" s="28">
        <v>4632422928</v>
      </c>
      <c r="R40" s="28"/>
      <c r="S40" s="28">
        <f t="shared" si="2"/>
        <v>4632422928</v>
      </c>
      <c r="T40" s="17"/>
      <c r="U40" s="37">
        <f t="shared" si="3"/>
        <v>4.837852566981389E-3</v>
      </c>
      <c r="V40" s="17"/>
      <c r="W40" s="46"/>
      <c r="X40" s="32"/>
    </row>
    <row r="41" spans="1:24" x14ac:dyDescent="0.45">
      <c r="A41" s="1" t="s">
        <v>43</v>
      </c>
      <c r="C41" s="28">
        <v>0</v>
      </c>
      <c r="D41" s="28"/>
      <c r="E41" s="28">
        <v>0</v>
      </c>
      <c r="F41" s="28"/>
      <c r="G41" s="28">
        <v>0</v>
      </c>
      <c r="H41" s="17"/>
      <c r="I41" s="28">
        <f t="shared" si="0"/>
        <v>0</v>
      </c>
      <c r="J41" s="17"/>
      <c r="K41" s="37">
        <f t="shared" si="1"/>
        <v>0</v>
      </c>
      <c r="L41" s="17"/>
      <c r="M41" s="28">
        <v>2905579600</v>
      </c>
      <c r="N41" s="17"/>
      <c r="O41" s="28">
        <v>0</v>
      </c>
      <c r="P41" s="28"/>
      <c r="Q41" s="28">
        <v>14074545021</v>
      </c>
      <c r="R41" s="28"/>
      <c r="S41" s="28">
        <f t="shared" si="2"/>
        <v>16980124621</v>
      </c>
      <c r="T41" s="17"/>
      <c r="U41" s="37">
        <f t="shared" si="3"/>
        <v>1.7733126003854526E-2</v>
      </c>
      <c r="V41" s="17"/>
      <c r="W41" s="46"/>
      <c r="X41" s="32"/>
    </row>
    <row r="42" spans="1:24" x14ac:dyDescent="0.45">
      <c r="A42" s="1" t="s">
        <v>42</v>
      </c>
      <c r="C42" s="28">
        <v>0</v>
      </c>
      <c r="D42" s="28"/>
      <c r="E42" s="28">
        <v>4149300308</v>
      </c>
      <c r="F42" s="28"/>
      <c r="G42" s="28">
        <v>0</v>
      </c>
      <c r="H42" s="17"/>
      <c r="I42" s="28">
        <f t="shared" si="0"/>
        <v>4149300308</v>
      </c>
      <c r="J42" s="17"/>
      <c r="K42" s="37">
        <f t="shared" si="1"/>
        <v>1.7861034399265917E-2</v>
      </c>
      <c r="L42" s="17"/>
      <c r="M42" s="28">
        <v>2113732108</v>
      </c>
      <c r="N42" s="17"/>
      <c r="O42" s="28">
        <v>-1266993141</v>
      </c>
      <c r="P42" s="28"/>
      <c r="Q42" s="28">
        <v>1585793423</v>
      </c>
      <c r="R42" s="28"/>
      <c r="S42" s="28">
        <f t="shared" si="2"/>
        <v>2432532390</v>
      </c>
      <c r="T42" s="17"/>
      <c r="U42" s="37">
        <f t="shared" si="3"/>
        <v>2.5404055825938338E-3</v>
      </c>
      <c r="V42" s="17"/>
      <c r="W42" s="46"/>
      <c r="X42" s="32"/>
    </row>
    <row r="43" spans="1:24" x14ac:dyDescent="0.45">
      <c r="A43" s="1" t="s">
        <v>61</v>
      </c>
      <c r="C43" s="28">
        <v>0</v>
      </c>
      <c r="D43" s="28"/>
      <c r="E43" s="28">
        <v>0</v>
      </c>
      <c r="F43" s="28"/>
      <c r="G43" s="28">
        <v>0</v>
      </c>
      <c r="H43" s="17"/>
      <c r="I43" s="28">
        <f t="shared" si="0"/>
        <v>0</v>
      </c>
      <c r="J43" s="17"/>
      <c r="K43" s="37">
        <f t="shared" si="1"/>
        <v>0</v>
      </c>
      <c r="L43" s="17"/>
      <c r="M43" s="28">
        <v>0</v>
      </c>
      <c r="N43" s="17"/>
      <c r="O43" s="28">
        <v>0</v>
      </c>
      <c r="P43" s="28"/>
      <c r="Q43" s="28">
        <v>-777041440</v>
      </c>
      <c r="R43" s="28"/>
      <c r="S43" s="28">
        <f t="shared" si="2"/>
        <v>-777041440</v>
      </c>
      <c r="T43" s="17"/>
      <c r="U43" s="37">
        <f t="shared" si="3"/>
        <v>-8.1150015522825228E-4</v>
      </c>
      <c r="V43" s="17"/>
      <c r="W43" s="46"/>
      <c r="X43" s="32"/>
    </row>
    <row r="44" spans="1:24" x14ac:dyDescent="0.45">
      <c r="A44" s="1" t="s">
        <v>150</v>
      </c>
      <c r="C44" s="28">
        <v>0</v>
      </c>
      <c r="D44" s="28"/>
      <c r="E44" s="28">
        <v>0</v>
      </c>
      <c r="F44" s="28"/>
      <c r="G44" s="28">
        <v>0</v>
      </c>
      <c r="H44" s="17"/>
      <c r="I44" s="28">
        <f t="shared" si="0"/>
        <v>0</v>
      </c>
      <c r="J44" s="17"/>
      <c r="K44" s="37">
        <f t="shared" si="1"/>
        <v>0</v>
      </c>
      <c r="L44" s="17"/>
      <c r="M44" s="28">
        <v>0</v>
      </c>
      <c r="N44" s="17"/>
      <c r="O44" s="28">
        <v>0</v>
      </c>
      <c r="P44" s="28"/>
      <c r="Q44" s="28">
        <v>52448341</v>
      </c>
      <c r="R44" s="28"/>
      <c r="S44" s="28">
        <f t="shared" si="2"/>
        <v>52448341</v>
      </c>
      <c r="T44" s="17"/>
      <c r="U44" s="37">
        <f t="shared" si="3"/>
        <v>5.4774217528172376E-5</v>
      </c>
      <c r="V44" s="17"/>
      <c r="W44" s="46"/>
      <c r="X44" s="32"/>
    </row>
    <row r="45" spans="1:24" x14ac:dyDescent="0.45">
      <c r="A45" s="1" t="s">
        <v>19</v>
      </c>
      <c r="C45" s="28">
        <v>0</v>
      </c>
      <c r="D45" s="28"/>
      <c r="E45" s="28">
        <v>0</v>
      </c>
      <c r="F45" s="28"/>
      <c r="G45" s="28">
        <v>0</v>
      </c>
      <c r="H45" s="17"/>
      <c r="I45" s="28">
        <f t="shared" si="0"/>
        <v>0</v>
      </c>
      <c r="J45" s="17"/>
      <c r="K45" s="37">
        <f t="shared" si="1"/>
        <v>0</v>
      </c>
      <c r="L45" s="17"/>
      <c r="M45" s="28">
        <v>706251069</v>
      </c>
      <c r="N45" s="17"/>
      <c r="O45" s="28">
        <v>0</v>
      </c>
      <c r="P45" s="28"/>
      <c r="Q45" s="28">
        <v>-1471027389</v>
      </c>
      <c r="R45" s="28"/>
      <c r="S45" s="28">
        <f t="shared" si="2"/>
        <v>-764776320</v>
      </c>
      <c r="T45" s="17"/>
      <c r="U45" s="37">
        <f t="shared" si="3"/>
        <v>-7.9869112565591289E-4</v>
      </c>
      <c r="V45" s="17"/>
      <c r="W45" s="46"/>
      <c r="X45" s="32"/>
    </row>
    <row r="46" spans="1:24" x14ac:dyDescent="0.45">
      <c r="A46" s="1" t="s">
        <v>128</v>
      </c>
      <c r="C46" s="28">
        <v>0</v>
      </c>
      <c r="D46" s="28"/>
      <c r="E46" s="28">
        <v>0</v>
      </c>
      <c r="F46" s="28"/>
      <c r="G46" s="28">
        <v>0</v>
      </c>
      <c r="H46" s="17"/>
      <c r="I46" s="28">
        <f t="shared" si="0"/>
        <v>0</v>
      </c>
      <c r="J46" s="17"/>
      <c r="K46" s="37">
        <f t="shared" si="1"/>
        <v>0</v>
      </c>
      <c r="L46" s="17"/>
      <c r="M46" s="28">
        <v>0</v>
      </c>
      <c r="N46" s="17"/>
      <c r="O46" s="28">
        <v>0</v>
      </c>
      <c r="P46" s="28"/>
      <c r="Q46" s="28">
        <v>358433911</v>
      </c>
      <c r="R46" s="28"/>
      <c r="S46" s="28">
        <f t="shared" si="2"/>
        <v>358433911</v>
      </c>
      <c r="T46" s="17"/>
      <c r="U46" s="37">
        <f t="shared" si="3"/>
        <v>3.7432903760650083E-4</v>
      </c>
      <c r="V46" s="17"/>
      <c r="W46" s="46"/>
      <c r="X46" s="32"/>
    </row>
    <row r="47" spans="1:24" x14ac:dyDescent="0.45">
      <c r="A47" s="1" t="s">
        <v>33</v>
      </c>
      <c r="C47" s="28">
        <v>0</v>
      </c>
      <c r="D47" s="28"/>
      <c r="E47" s="28">
        <v>0</v>
      </c>
      <c r="F47" s="28"/>
      <c r="G47" s="28">
        <v>0</v>
      </c>
      <c r="H47" s="17"/>
      <c r="I47" s="28">
        <f t="shared" si="0"/>
        <v>0</v>
      </c>
      <c r="J47" s="17"/>
      <c r="K47" s="37">
        <f t="shared" si="1"/>
        <v>0</v>
      </c>
      <c r="L47" s="17"/>
      <c r="M47" s="28">
        <v>0</v>
      </c>
      <c r="N47" s="17"/>
      <c r="O47" s="28">
        <v>0</v>
      </c>
      <c r="P47" s="28"/>
      <c r="Q47" s="28">
        <v>2537809799</v>
      </c>
      <c r="R47" s="28"/>
      <c r="S47" s="28">
        <f t="shared" si="2"/>
        <v>2537809799</v>
      </c>
      <c r="T47" s="17"/>
      <c r="U47" s="37">
        <f t="shared" si="3"/>
        <v>2.6503516283871292E-3</v>
      </c>
      <c r="V47" s="17"/>
      <c r="W47" s="46"/>
      <c r="X47" s="32"/>
    </row>
    <row r="48" spans="1:24" x14ac:dyDescent="0.45">
      <c r="A48" s="1" t="s">
        <v>52</v>
      </c>
      <c r="C48" s="28">
        <v>0</v>
      </c>
      <c r="D48" s="28"/>
      <c r="E48" s="28">
        <v>0</v>
      </c>
      <c r="F48" s="28"/>
      <c r="G48" s="28">
        <v>0</v>
      </c>
      <c r="H48" s="17"/>
      <c r="I48" s="28">
        <f t="shared" si="0"/>
        <v>0</v>
      </c>
      <c r="J48" s="17"/>
      <c r="K48" s="37">
        <f t="shared" si="1"/>
        <v>0</v>
      </c>
      <c r="L48" s="17"/>
      <c r="M48" s="28">
        <v>0</v>
      </c>
      <c r="N48" s="17"/>
      <c r="O48" s="28">
        <v>0</v>
      </c>
      <c r="P48" s="28"/>
      <c r="Q48" s="28">
        <v>-1305456704</v>
      </c>
      <c r="R48" s="28"/>
      <c r="S48" s="28">
        <f t="shared" si="2"/>
        <v>-1305456704</v>
      </c>
      <c r="T48" s="17"/>
      <c r="U48" s="37">
        <f t="shared" si="3"/>
        <v>-1.3633485466872429E-3</v>
      </c>
      <c r="V48" s="17"/>
      <c r="W48" s="46"/>
      <c r="X48" s="32"/>
    </row>
    <row r="49" spans="1:24" x14ac:dyDescent="0.45">
      <c r="A49" s="1" t="s">
        <v>171</v>
      </c>
      <c r="C49" s="28">
        <v>0</v>
      </c>
      <c r="D49" s="28"/>
      <c r="E49" s="28">
        <v>0</v>
      </c>
      <c r="F49" s="28"/>
      <c r="G49" s="28">
        <v>0</v>
      </c>
      <c r="H49" s="17"/>
      <c r="I49" s="28">
        <f t="shared" si="0"/>
        <v>0</v>
      </c>
      <c r="J49" s="17"/>
      <c r="K49" s="37">
        <f t="shared" si="1"/>
        <v>0</v>
      </c>
      <c r="L49" s="17"/>
      <c r="M49" s="28">
        <v>0</v>
      </c>
      <c r="N49" s="17"/>
      <c r="O49" s="28">
        <v>0</v>
      </c>
      <c r="P49" s="28"/>
      <c r="Q49" s="28">
        <f>'درآمد ناشی از فروش'!Q49</f>
        <v>-602344628</v>
      </c>
      <c r="R49" s="28"/>
      <c r="S49" s="28">
        <f t="shared" si="2"/>
        <v>-602344628</v>
      </c>
      <c r="T49" s="17"/>
      <c r="U49" s="37">
        <f t="shared" si="3"/>
        <v>-6.2905623041533516E-4</v>
      </c>
      <c r="V49" s="17"/>
      <c r="W49" s="46"/>
      <c r="X49" s="32"/>
    </row>
    <row r="50" spans="1:24" x14ac:dyDescent="0.45">
      <c r="A50" s="1" t="s">
        <v>142</v>
      </c>
      <c r="C50" s="28">
        <v>0</v>
      </c>
      <c r="D50" s="28"/>
      <c r="E50" s="28">
        <v>3588607881</v>
      </c>
      <c r="F50" s="28"/>
      <c r="G50" s="28">
        <v>0</v>
      </c>
      <c r="H50" s="17"/>
      <c r="I50" s="28">
        <f t="shared" si="0"/>
        <v>3588607881</v>
      </c>
      <c r="J50" s="17"/>
      <c r="K50" s="37">
        <f t="shared" si="1"/>
        <v>1.5447483684041355E-2</v>
      </c>
      <c r="L50" s="17"/>
      <c r="M50" s="28">
        <v>0</v>
      </c>
      <c r="N50" s="17"/>
      <c r="O50" s="28">
        <v>6481440542</v>
      </c>
      <c r="P50" s="28"/>
      <c r="Q50" s="28">
        <v>783521</v>
      </c>
      <c r="R50" s="28"/>
      <c r="S50" s="28">
        <f t="shared" si="2"/>
        <v>6482224063</v>
      </c>
      <c r="T50" s="17"/>
      <c r="U50" s="37">
        <f t="shared" si="3"/>
        <v>6.7696850676957614E-3</v>
      </c>
      <c r="V50" s="17"/>
      <c r="W50" s="46"/>
      <c r="X50" s="32"/>
    </row>
    <row r="51" spans="1:24" x14ac:dyDescent="0.45">
      <c r="A51" s="1" t="s">
        <v>140</v>
      </c>
      <c r="C51" s="28">
        <v>0</v>
      </c>
      <c r="D51" s="28"/>
      <c r="E51" s="28">
        <v>0</v>
      </c>
      <c r="F51" s="28"/>
      <c r="G51" s="28">
        <v>0</v>
      </c>
      <c r="H51" s="17"/>
      <c r="I51" s="28">
        <f t="shared" si="0"/>
        <v>0</v>
      </c>
      <c r="J51" s="17"/>
      <c r="K51" s="37">
        <f t="shared" si="1"/>
        <v>0</v>
      </c>
      <c r="L51" s="17"/>
      <c r="M51" s="28">
        <v>0</v>
      </c>
      <c r="N51" s="17"/>
      <c r="O51" s="28">
        <v>0</v>
      </c>
      <c r="P51" s="28"/>
      <c r="Q51" s="28">
        <v>1499788871</v>
      </c>
      <c r="R51" s="28"/>
      <c r="S51" s="28">
        <f t="shared" si="2"/>
        <v>1499788871</v>
      </c>
      <c r="T51" s="17"/>
      <c r="U51" s="37">
        <f t="shared" si="3"/>
        <v>1.5662985768508115E-3</v>
      </c>
      <c r="V51" s="17"/>
      <c r="W51" s="46"/>
      <c r="X51" s="32"/>
    </row>
    <row r="52" spans="1:24" x14ac:dyDescent="0.45">
      <c r="A52" s="1" t="s">
        <v>21</v>
      </c>
      <c r="C52" s="28">
        <v>0</v>
      </c>
      <c r="D52" s="28"/>
      <c r="E52" s="28">
        <v>0</v>
      </c>
      <c r="F52" s="28"/>
      <c r="G52" s="28">
        <v>0</v>
      </c>
      <c r="H52" s="17"/>
      <c r="I52" s="28">
        <f t="shared" si="0"/>
        <v>0</v>
      </c>
      <c r="J52" s="17"/>
      <c r="K52" s="37">
        <f t="shared" si="1"/>
        <v>0</v>
      </c>
      <c r="L52" s="17"/>
      <c r="M52" s="28">
        <v>0</v>
      </c>
      <c r="N52" s="17"/>
      <c r="O52" s="28">
        <v>0</v>
      </c>
      <c r="P52" s="28"/>
      <c r="Q52" s="28">
        <v>23948450468</v>
      </c>
      <c r="R52" s="28"/>
      <c r="S52" s="28">
        <f t="shared" si="2"/>
        <v>23948450468</v>
      </c>
      <c r="T52" s="17"/>
      <c r="U52" s="37">
        <f t="shared" si="3"/>
        <v>2.5010469547490428E-2</v>
      </c>
      <c r="V52" s="17"/>
      <c r="W52" s="46"/>
      <c r="X52" s="32"/>
    </row>
    <row r="53" spans="1:24" x14ac:dyDescent="0.45">
      <c r="A53" s="1" t="s">
        <v>46</v>
      </c>
      <c r="C53" s="28">
        <v>0</v>
      </c>
      <c r="D53" s="28"/>
      <c r="E53" s="28">
        <v>0</v>
      </c>
      <c r="F53" s="28"/>
      <c r="G53" s="28">
        <v>0</v>
      </c>
      <c r="H53" s="17"/>
      <c r="I53" s="28">
        <f t="shared" si="0"/>
        <v>0</v>
      </c>
      <c r="J53" s="17"/>
      <c r="K53" s="37">
        <f t="shared" si="1"/>
        <v>0</v>
      </c>
      <c r="L53" s="17"/>
      <c r="M53" s="28">
        <v>4008580645</v>
      </c>
      <c r="N53" s="17"/>
      <c r="O53" s="28">
        <v>0</v>
      </c>
      <c r="P53" s="28"/>
      <c r="Q53" s="28">
        <v>5991646726</v>
      </c>
      <c r="R53" s="28"/>
      <c r="S53" s="28">
        <f t="shared" si="2"/>
        <v>10000227371</v>
      </c>
      <c r="T53" s="17"/>
      <c r="U53" s="37">
        <f t="shared" si="3"/>
        <v>1.0443697911252091E-2</v>
      </c>
      <c r="V53" s="17"/>
      <c r="W53" s="46"/>
      <c r="X53" s="32"/>
    </row>
    <row r="54" spans="1:24" x14ac:dyDescent="0.45">
      <c r="A54" s="1" t="s">
        <v>28</v>
      </c>
      <c r="C54" s="28">
        <v>0</v>
      </c>
      <c r="D54" s="28"/>
      <c r="E54" s="28">
        <v>0</v>
      </c>
      <c r="F54" s="28"/>
      <c r="G54" s="28">
        <v>0</v>
      </c>
      <c r="H54" s="17"/>
      <c r="I54" s="28">
        <f t="shared" si="0"/>
        <v>0</v>
      </c>
      <c r="J54" s="17"/>
      <c r="K54" s="37">
        <f t="shared" si="1"/>
        <v>0</v>
      </c>
      <c r="L54" s="17"/>
      <c r="M54" s="28">
        <v>0</v>
      </c>
      <c r="N54" s="17"/>
      <c r="O54" s="28">
        <v>0</v>
      </c>
      <c r="P54" s="28"/>
      <c r="Q54" s="28">
        <v>19458815956</v>
      </c>
      <c r="R54" s="28"/>
      <c r="S54" s="28">
        <f t="shared" si="2"/>
        <v>19458815956</v>
      </c>
      <c r="T54" s="17"/>
      <c r="U54" s="37">
        <f t="shared" si="3"/>
        <v>2.0321737498133936E-2</v>
      </c>
      <c r="V54" s="17"/>
      <c r="W54" s="46"/>
      <c r="X54" s="32"/>
    </row>
    <row r="55" spans="1:24" x14ac:dyDescent="0.45">
      <c r="A55" s="1" t="s">
        <v>187</v>
      </c>
      <c r="C55" s="28">
        <v>0</v>
      </c>
      <c r="D55" s="28"/>
      <c r="E55" s="28">
        <v>0</v>
      </c>
      <c r="F55" s="28"/>
      <c r="G55" s="28">
        <v>0</v>
      </c>
      <c r="H55" s="17"/>
      <c r="I55" s="28">
        <f t="shared" si="0"/>
        <v>0</v>
      </c>
      <c r="J55" s="17"/>
      <c r="K55" s="37">
        <f t="shared" si="1"/>
        <v>0</v>
      </c>
      <c r="L55" s="17"/>
      <c r="M55" s="28">
        <v>0</v>
      </c>
      <c r="N55" s="17"/>
      <c r="O55" s="28">
        <v>0</v>
      </c>
      <c r="P55" s="28"/>
      <c r="Q55" s="28">
        <v>10612112453</v>
      </c>
      <c r="R55" s="28"/>
      <c r="S55" s="28">
        <f t="shared" si="2"/>
        <v>10612112453</v>
      </c>
      <c r="T55" s="17"/>
      <c r="U55" s="37">
        <f t="shared" si="3"/>
        <v>1.1082717677076744E-2</v>
      </c>
      <c r="V55" s="17"/>
      <c r="W55" s="46"/>
      <c r="X55" s="32"/>
    </row>
    <row r="56" spans="1:24" x14ac:dyDescent="0.45">
      <c r="A56" s="1" t="s">
        <v>207</v>
      </c>
      <c r="C56" s="28">
        <v>0</v>
      </c>
      <c r="D56" s="28"/>
      <c r="E56" s="28">
        <v>787287600</v>
      </c>
      <c r="F56" s="28"/>
      <c r="G56" s="28">
        <v>0</v>
      </c>
      <c r="H56" s="17"/>
      <c r="I56" s="28">
        <f t="shared" si="0"/>
        <v>787287600</v>
      </c>
      <c r="J56" s="17"/>
      <c r="K56" s="37">
        <f t="shared" si="1"/>
        <v>3.3889499100857811E-3</v>
      </c>
      <c r="L56" s="17"/>
      <c r="M56" s="28">
        <v>0</v>
      </c>
      <c r="N56" s="17"/>
      <c r="O56" s="28">
        <v>239988421</v>
      </c>
      <c r="P56" s="28"/>
      <c r="Q56" s="28">
        <v>866240106</v>
      </c>
      <c r="R56" s="28"/>
      <c r="S56" s="28">
        <f t="shared" si="2"/>
        <v>1106228527</v>
      </c>
      <c r="T56" s="17"/>
      <c r="U56" s="37">
        <f t="shared" si="3"/>
        <v>1.1552853878403458E-3</v>
      </c>
      <c r="V56" s="17"/>
      <c r="W56" s="46"/>
      <c r="X56" s="32"/>
    </row>
    <row r="57" spans="1:24" x14ac:dyDescent="0.45">
      <c r="A57" s="1" t="s">
        <v>16</v>
      </c>
      <c r="C57" s="28">
        <v>0</v>
      </c>
      <c r="D57" s="28"/>
      <c r="E57" s="28">
        <v>0</v>
      </c>
      <c r="F57" s="28"/>
      <c r="G57" s="28">
        <v>0</v>
      </c>
      <c r="H57" s="17"/>
      <c r="I57" s="28">
        <f t="shared" si="0"/>
        <v>0</v>
      </c>
      <c r="J57" s="17"/>
      <c r="K57" s="37">
        <f t="shared" si="1"/>
        <v>0</v>
      </c>
      <c r="L57" s="17"/>
      <c r="M57" s="28">
        <v>0</v>
      </c>
      <c r="N57" s="17"/>
      <c r="O57" s="28">
        <v>0</v>
      </c>
      <c r="P57" s="28"/>
      <c r="Q57" s="28">
        <v>3554516307</v>
      </c>
      <c r="R57" s="28"/>
      <c r="S57" s="28">
        <f t="shared" si="2"/>
        <v>3554516307</v>
      </c>
      <c r="T57" s="17"/>
      <c r="U57" s="37">
        <f t="shared" si="3"/>
        <v>3.7121450496795305E-3</v>
      </c>
      <c r="V57" s="17"/>
      <c r="W57" s="46"/>
      <c r="X57" s="32"/>
    </row>
    <row r="58" spans="1:24" x14ac:dyDescent="0.45">
      <c r="A58" s="1" t="s">
        <v>34</v>
      </c>
      <c r="C58" s="28">
        <v>0</v>
      </c>
      <c r="D58" s="28"/>
      <c r="E58" s="28">
        <v>0</v>
      </c>
      <c r="F58" s="28"/>
      <c r="G58" s="28">
        <v>0</v>
      </c>
      <c r="H58" s="17"/>
      <c r="I58" s="28">
        <f t="shared" si="0"/>
        <v>0</v>
      </c>
      <c r="J58" s="17"/>
      <c r="K58" s="37">
        <f t="shared" si="1"/>
        <v>0</v>
      </c>
      <c r="L58" s="17"/>
      <c r="M58" s="28">
        <v>13113000000</v>
      </c>
      <c r="N58" s="17"/>
      <c r="O58" s="28">
        <v>0</v>
      </c>
      <c r="P58" s="28"/>
      <c r="Q58" s="28">
        <v>25062296677</v>
      </c>
      <c r="R58" s="28"/>
      <c r="S58" s="28">
        <f t="shared" si="2"/>
        <v>38175296677</v>
      </c>
      <c r="T58" s="17"/>
      <c r="U58" s="37">
        <f t="shared" si="3"/>
        <v>3.9868220128993485E-2</v>
      </c>
      <c r="V58" s="17"/>
      <c r="W58" s="46"/>
      <c r="X58" s="32"/>
    </row>
    <row r="59" spans="1:24" x14ac:dyDescent="0.45">
      <c r="A59" s="1" t="s">
        <v>136</v>
      </c>
      <c r="C59" s="28">
        <v>0</v>
      </c>
      <c r="D59" s="28"/>
      <c r="E59" s="28">
        <v>0</v>
      </c>
      <c r="F59" s="28"/>
      <c r="G59" s="28">
        <v>0</v>
      </c>
      <c r="H59" s="17"/>
      <c r="I59" s="28">
        <f t="shared" si="0"/>
        <v>0</v>
      </c>
      <c r="J59" s="17"/>
      <c r="K59" s="37">
        <f t="shared" si="1"/>
        <v>0</v>
      </c>
      <c r="L59" s="17"/>
      <c r="M59" s="28">
        <v>0</v>
      </c>
      <c r="N59" s="17"/>
      <c r="O59" s="28">
        <v>0</v>
      </c>
      <c r="P59" s="28"/>
      <c r="Q59" s="28">
        <v>-225971655</v>
      </c>
      <c r="R59" s="28"/>
      <c r="S59" s="28">
        <f t="shared" si="2"/>
        <v>-225971655</v>
      </c>
      <c r="T59" s="17"/>
      <c r="U59" s="37">
        <f t="shared" si="3"/>
        <v>-2.3599260434512356E-4</v>
      </c>
      <c r="V59" s="17"/>
      <c r="W59" s="46"/>
      <c r="X59" s="32"/>
    </row>
    <row r="60" spans="1:24" x14ac:dyDescent="0.45">
      <c r="A60" s="1" t="s">
        <v>144</v>
      </c>
      <c r="C60" s="28">
        <v>0</v>
      </c>
      <c r="D60" s="28"/>
      <c r="E60" s="28">
        <v>0</v>
      </c>
      <c r="F60" s="28"/>
      <c r="G60" s="28">
        <v>0</v>
      </c>
      <c r="H60" s="17"/>
      <c r="I60" s="28">
        <f t="shared" si="0"/>
        <v>0</v>
      </c>
      <c r="J60" s="17"/>
      <c r="K60" s="37">
        <f t="shared" si="1"/>
        <v>0</v>
      </c>
      <c r="L60" s="17"/>
      <c r="M60" s="28">
        <v>0</v>
      </c>
      <c r="N60" s="17"/>
      <c r="O60" s="28">
        <v>0</v>
      </c>
      <c r="P60" s="28"/>
      <c r="Q60" s="28">
        <v>23345142</v>
      </c>
      <c r="R60" s="28"/>
      <c r="S60" s="28">
        <f t="shared" si="2"/>
        <v>23345142</v>
      </c>
      <c r="T60" s="17"/>
      <c r="U60" s="37">
        <f t="shared" si="3"/>
        <v>2.4380406734582382E-5</v>
      </c>
      <c r="V60" s="17"/>
      <c r="W60" s="46"/>
      <c r="X60" s="32"/>
    </row>
    <row r="61" spans="1:24" x14ac:dyDescent="0.45">
      <c r="A61" s="1" t="s">
        <v>126</v>
      </c>
      <c r="C61" s="28">
        <v>0</v>
      </c>
      <c r="D61" s="28"/>
      <c r="E61" s="28">
        <v>0</v>
      </c>
      <c r="F61" s="28"/>
      <c r="G61" s="28">
        <v>0</v>
      </c>
      <c r="H61" s="17"/>
      <c r="I61" s="28">
        <f t="shared" si="0"/>
        <v>0</v>
      </c>
      <c r="J61" s="17"/>
      <c r="K61" s="37">
        <f t="shared" si="1"/>
        <v>0</v>
      </c>
      <c r="L61" s="17"/>
      <c r="M61" s="28">
        <v>0</v>
      </c>
      <c r="N61" s="17"/>
      <c r="O61" s="28">
        <v>0</v>
      </c>
      <c r="P61" s="28"/>
      <c r="Q61" s="28">
        <v>-655857943</v>
      </c>
      <c r="R61" s="28"/>
      <c r="S61" s="28">
        <f t="shared" si="2"/>
        <v>-655857943</v>
      </c>
      <c r="T61" s="17"/>
      <c r="U61" s="37">
        <f t="shared" si="3"/>
        <v>-6.8494264932920717E-4</v>
      </c>
      <c r="V61" s="17"/>
      <c r="W61" s="46"/>
      <c r="X61" s="32"/>
    </row>
    <row r="62" spans="1:24" x14ac:dyDescent="0.45">
      <c r="A62" s="1" t="s">
        <v>38</v>
      </c>
      <c r="C62" s="28">
        <v>0</v>
      </c>
      <c r="D62" s="28"/>
      <c r="E62" s="28">
        <v>0</v>
      </c>
      <c r="F62" s="28"/>
      <c r="G62" s="28">
        <v>0</v>
      </c>
      <c r="H62" s="17"/>
      <c r="I62" s="28">
        <f t="shared" si="0"/>
        <v>0</v>
      </c>
      <c r="J62" s="17"/>
      <c r="K62" s="37">
        <f t="shared" si="1"/>
        <v>0</v>
      </c>
      <c r="L62" s="17"/>
      <c r="M62" s="28">
        <v>0</v>
      </c>
      <c r="N62" s="17"/>
      <c r="O62" s="28">
        <v>0</v>
      </c>
      <c r="P62" s="28"/>
      <c r="Q62" s="28">
        <v>32326552087</v>
      </c>
      <c r="R62" s="28"/>
      <c r="S62" s="28">
        <f t="shared" si="2"/>
        <v>32326552087</v>
      </c>
      <c r="T62" s="17"/>
      <c r="U62" s="37">
        <f t="shared" si="3"/>
        <v>3.3760106843973056E-2</v>
      </c>
      <c r="V62" s="17"/>
      <c r="W62" s="46"/>
      <c r="X62" s="32"/>
    </row>
    <row r="63" spans="1:24" x14ac:dyDescent="0.45">
      <c r="A63" s="1" t="s">
        <v>149</v>
      </c>
      <c r="C63" s="28">
        <v>0</v>
      </c>
      <c r="D63" s="28"/>
      <c r="E63" s="28">
        <v>0</v>
      </c>
      <c r="F63" s="28"/>
      <c r="G63" s="28">
        <v>0</v>
      </c>
      <c r="H63" s="17"/>
      <c r="I63" s="28">
        <f t="shared" si="0"/>
        <v>0</v>
      </c>
      <c r="J63" s="17"/>
      <c r="K63" s="37">
        <f t="shared" si="1"/>
        <v>0</v>
      </c>
      <c r="L63" s="17"/>
      <c r="M63" s="28">
        <v>0</v>
      </c>
      <c r="N63" s="17"/>
      <c r="O63" s="28">
        <v>0</v>
      </c>
      <c r="P63" s="28"/>
      <c r="Q63" s="28">
        <v>3253615979</v>
      </c>
      <c r="R63" s="28"/>
      <c r="S63" s="28">
        <f t="shared" si="2"/>
        <v>3253615979</v>
      </c>
      <c r="T63" s="17"/>
      <c r="U63" s="37">
        <f t="shared" si="3"/>
        <v>3.3979009819754555E-3</v>
      </c>
      <c r="V63" s="17"/>
      <c r="W63" s="46"/>
      <c r="X63" s="32"/>
    </row>
    <row r="64" spans="1:24" x14ac:dyDescent="0.45">
      <c r="A64" s="1" t="s">
        <v>41</v>
      </c>
      <c r="C64" s="28">
        <v>0</v>
      </c>
      <c r="D64" s="28"/>
      <c r="E64" s="28">
        <v>33111465216</v>
      </c>
      <c r="F64" s="28"/>
      <c r="G64" s="28">
        <v>0</v>
      </c>
      <c r="H64" s="17"/>
      <c r="I64" s="28">
        <f t="shared" si="0"/>
        <v>33111465216</v>
      </c>
      <c r="J64" s="17"/>
      <c r="K64" s="37">
        <f t="shared" si="1"/>
        <v>0.14253126439000396</v>
      </c>
      <c r="L64" s="17"/>
      <c r="M64" s="28">
        <v>14932450000</v>
      </c>
      <c r="N64" s="17"/>
      <c r="O64" s="28">
        <v>80579878932</v>
      </c>
      <c r="P64" s="28"/>
      <c r="Q64" s="28">
        <v>37416423925</v>
      </c>
      <c r="R64" s="28"/>
      <c r="S64" s="28">
        <f t="shared" si="2"/>
        <v>132928752857</v>
      </c>
      <c r="T64" s="17"/>
      <c r="U64" s="37">
        <f t="shared" si="3"/>
        <v>0.13882361740932822</v>
      </c>
      <c r="V64" s="17"/>
      <c r="W64" s="46"/>
      <c r="X64" s="32"/>
    </row>
    <row r="65" spans="1:24" x14ac:dyDescent="0.45">
      <c r="A65" s="1" t="s">
        <v>31</v>
      </c>
      <c r="C65" s="28">
        <v>0</v>
      </c>
      <c r="D65" s="28"/>
      <c r="E65" s="28">
        <v>0</v>
      </c>
      <c r="F65" s="28"/>
      <c r="G65" s="28">
        <v>0</v>
      </c>
      <c r="H65" s="17"/>
      <c r="I65" s="28">
        <f t="shared" si="0"/>
        <v>0</v>
      </c>
      <c r="J65" s="17"/>
      <c r="K65" s="37">
        <f t="shared" si="1"/>
        <v>0</v>
      </c>
      <c r="L65" s="17"/>
      <c r="M65" s="28">
        <v>9614144880</v>
      </c>
      <c r="N65" s="17"/>
      <c r="O65" s="28">
        <v>0</v>
      </c>
      <c r="P65" s="28"/>
      <c r="Q65" s="28">
        <v>22103053606</v>
      </c>
      <c r="R65" s="28"/>
      <c r="S65" s="28">
        <f t="shared" si="2"/>
        <v>31717198486</v>
      </c>
      <c r="T65" s="17"/>
      <c r="U65" s="37">
        <f t="shared" si="3"/>
        <v>3.3123730820320586E-2</v>
      </c>
      <c r="V65" s="17"/>
      <c r="W65" s="46"/>
      <c r="X65" s="32"/>
    </row>
    <row r="66" spans="1:24" x14ac:dyDescent="0.45">
      <c r="A66" s="1" t="s">
        <v>138</v>
      </c>
      <c r="C66" s="28">
        <v>0</v>
      </c>
      <c r="D66" s="28"/>
      <c r="E66" s="28">
        <v>5171008531</v>
      </c>
      <c r="F66" s="28"/>
      <c r="G66" s="28">
        <v>0</v>
      </c>
      <c r="H66" s="17"/>
      <c r="I66" s="28">
        <f t="shared" si="0"/>
        <v>5171008531</v>
      </c>
      <c r="J66" s="17"/>
      <c r="K66" s="37">
        <f t="shared" si="1"/>
        <v>2.2259068853853734E-2</v>
      </c>
      <c r="L66" s="17"/>
      <c r="M66" s="28">
        <v>391586668</v>
      </c>
      <c r="N66" s="17"/>
      <c r="O66" s="28">
        <v>-4331004327</v>
      </c>
      <c r="P66" s="28"/>
      <c r="Q66" s="28">
        <v>841369091</v>
      </c>
      <c r="R66" s="28"/>
      <c r="S66" s="28">
        <f t="shared" si="2"/>
        <v>-3098048568</v>
      </c>
      <c r="T66" s="17"/>
      <c r="U66" s="37">
        <f t="shared" si="3"/>
        <v>-3.2354347714539712E-3</v>
      </c>
      <c r="V66" s="17"/>
      <c r="W66" s="46"/>
      <c r="X66" s="32"/>
    </row>
    <row r="67" spans="1:24" x14ac:dyDescent="0.45">
      <c r="A67" s="1" t="s">
        <v>131</v>
      </c>
      <c r="C67" s="28">
        <v>0</v>
      </c>
      <c r="D67" s="28"/>
      <c r="E67" s="28">
        <v>0</v>
      </c>
      <c r="F67" s="28"/>
      <c r="G67" s="28">
        <v>0</v>
      </c>
      <c r="H67" s="17"/>
      <c r="I67" s="28">
        <f t="shared" si="0"/>
        <v>0</v>
      </c>
      <c r="J67" s="17"/>
      <c r="K67" s="37">
        <f t="shared" si="1"/>
        <v>0</v>
      </c>
      <c r="L67" s="17"/>
      <c r="M67" s="28">
        <v>0</v>
      </c>
      <c r="N67" s="17"/>
      <c r="O67" s="28">
        <v>0</v>
      </c>
      <c r="P67" s="28"/>
      <c r="Q67" s="28">
        <v>4433400617</v>
      </c>
      <c r="R67" s="28"/>
      <c r="S67" s="28">
        <f t="shared" si="2"/>
        <v>4433400617</v>
      </c>
      <c r="T67" s="17"/>
      <c r="U67" s="37">
        <f t="shared" si="3"/>
        <v>4.6300044034775405E-3</v>
      </c>
      <c r="V67" s="17"/>
      <c r="W67" s="46"/>
      <c r="X67" s="32"/>
    </row>
    <row r="68" spans="1:24" x14ac:dyDescent="0.45">
      <c r="A68" s="1" t="s">
        <v>173</v>
      </c>
      <c r="C68" s="28">
        <v>0</v>
      </c>
      <c r="D68" s="28"/>
      <c r="E68" s="28">
        <v>0</v>
      </c>
      <c r="F68" s="28"/>
      <c r="G68" s="28">
        <v>0</v>
      </c>
      <c r="H68" s="17"/>
      <c r="I68" s="28">
        <f t="shared" si="0"/>
        <v>0</v>
      </c>
      <c r="J68" s="17"/>
      <c r="K68" s="37">
        <f t="shared" si="1"/>
        <v>0</v>
      </c>
      <c r="L68" s="17"/>
      <c r="M68" s="28">
        <v>0</v>
      </c>
      <c r="N68" s="17"/>
      <c r="O68" s="28">
        <v>0</v>
      </c>
      <c r="P68" s="28"/>
      <c r="Q68" s="28">
        <v>12565613</v>
      </c>
      <c r="R68" s="28"/>
      <c r="S68" s="28">
        <f t="shared" si="2"/>
        <v>12565613</v>
      </c>
      <c r="T68" s="17"/>
      <c r="U68" s="37">
        <f t="shared" si="3"/>
        <v>1.3122848248657298E-5</v>
      </c>
      <c r="V68" s="17"/>
      <c r="W68" s="46"/>
      <c r="X68" s="32"/>
    </row>
    <row r="69" spans="1:24" x14ac:dyDescent="0.45">
      <c r="A69" s="1" t="s">
        <v>49</v>
      </c>
      <c r="C69" s="28">
        <v>0</v>
      </c>
      <c r="D69" s="28"/>
      <c r="E69" s="28">
        <v>0</v>
      </c>
      <c r="F69" s="28"/>
      <c r="G69" s="28">
        <v>0</v>
      </c>
      <c r="H69" s="17"/>
      <c r="I69" s="28">
        <f t="shared" si="0"/>
        <v>0</v>
      </c>
      <c r="J69" s="17"/>
      <c r="K69" s="37">
        <f t="shared" si="1"/>
        <v>0</v>
      </c>
      <c r="L69" s="17"/>
      <c r="M69" s="28">
        <v>3158335760</v>
      </c>
      <c r="N69" s="17"/>
      <c r="O69" s="28">
        <v>0</v>
      </c>
      <c r="P69" s="28"/>
      <c r="Q69" s="28">
        <v>6580867799</v>
      </c>
      <c r="R69" s="28"/>
      <c r="S69" s="28">
        <f t="shared" si="2"/>
        <v>9739203559</v>
      </c>
      <c r="T69" s="17"/>
      <c r="U69" s="37">
        <f t="shared" si="3"/>
        <v>1.0171098725349895E-2</v>
      </c>
      <c r="V69" s="17"/>
      <c r="W69" s="46"/>
      <c r="X69" s="32"/>
    </row>
    <row r="70" spans="1:24" x14ac:dyDescent="0.45">
      <c r="A70" s="1" t="s">
        <v>58</v>
      </c>
      <c r="C70" s="28">
        <v>0</v>
      </c>
      <c r="D70" s="28"/>
      <c r="E70" s="28">
        <v>6993813527</v>
      </c>
      <c r="F70" s="28"/>
      <c r="G70" s="28">
        <v>0</v>
      </c>
      <c r="H70" s="17"/>
      <c r="I70" s="28">
        <f t="shared" si="0"/>
        <v>6993813527</v>
      </c>
      <c r="J70" s="17"/>
      <c r="K70" s="37">
        <f t="shared" si="1"/>
        <v>3.0105496039164559E-2</v>
      </c>
      <c r="L70" s="17"/>
      <c r="M70" s="28">
        <v>3032782900</v>
      </c>
      <c r="N70" s="17"/>
      <c r="O70" s="28">
        <v>3554305380</v>
      </c>
      <c r="P70" s="28"/>
      <c r="Q70" s="28">
        <v>-112157888</v>
      </c>
      <c r="R70" s="28"/>
      <c r="S70" s="28">
        <f t="shared" si="2"/>
        <v>6474930392</v>
      </c>
      <c r="T70" s="17"/>
      <c r="U70" s="37">
        <f t="shared" si="3"/>
        <v>6.7620679512280946E-3</v>
      </c>
      <c r="V70" s="17"/>
      <c r="W70" s="46"/>
      <c r="X70" s="32"/>
    </row>
    <row r="71" spans="1:24" x14ac:dyDescent="0.45">
      <c r="A71" s="1" t="s">
        <v>36</v>
      </c>
      <c r="C71" s="28">
        <v>0</v>
      </c>
      <c r="D71" s="28"/>
      <c r="E71" s="28">
        <v>6501417840</v>
      </c>
      <c r="F71" s="28"/>
      <c r="G71" s="28">
        <v>0</v>
      </c>
      <c r="H71" s="17"/>
      <c r="I71" s="28">
        <f t="shared" si="0"/>
        <v>6501417840</v>
      </c>
      <c r="J71" s="17"/>
      <c r="K71" s="37">
        <f t="shared" si="1"/>
        <v>2.7985934751541996E-2</v>
      </c>
      <c r="L71" s="17"/>
      <c r="M71" s="28">
        <v>9687015640</v>
      </c>
      <c r="N71" s="17"/>
      <c r="O71" s="28">
        <v>23599779085</v>
      </c>
      <c r="P71" s="28"/>
      <c r="Q71" s="28">
        <v>9604409566</v>
      </c>
      <c r="R71" s="28"/>
      <c r="S71" s="28">
        <f t="shared" si="2"/>
        <v>42891204291</v>
      </c>
      <c r="T71" s="17"/>
      <c r="U71" s="37">
        <f t="shared" si="3"/>
        <v>4.4793259597677541E-2</v>
      </c>
      <c r="V71" s="17"/>
      <c r="W71" s="46"/>
      <c r="X71" s="32"/>
    </row>
    <row r="72" spans="1:24" x14ac:dyDescent="0.45">
      <c r="A72" s="1" t="s">
        <v>145</v>
      </c>
      <c r="C72" s="28">
        <v>0</v>
      </c>
      <c r="D72" s="28"/>
      <c r="E72" s="28">
        <v>0</v>
      </c>
      <c r="F72" s="28"/>
      <c r="G72" s="28">
        <v>0</v>
      </c>
      <c r="H72" s="17"/>
      <c r="I72" s="28">
        <f t="shared" si="0"/>
        <v>0</v>
      </c>
      <c r="J72" s="17"/>
      <c r="K72" s="37">
        <f t="shared" si="1"/>
        <v>0</v>
      </c>
      <c r="L72" s="17"/>
      <c r="M72" s="28">
        <v>0</v>
      </c>
      <c r="N72" s="17"/>
      <c r="O72" s="28">
        <v>0</v>
      </c>
      <c r="P72" s="28"/>
      <c r="Q72" s="28">
        <v>196978</v>
      </c>
      <c r="R72" s="28"/>
      <c r="S72" s="28">
        <f t="shared" si="2"/>
        <v>196978</v>
      </c>
      <c r="T72" s="17"/>
      <c r="U72" s="37">
        <f t="shared" si="3"/>
        <v>2.0571319539476643E-7</v>
      </c>
      <c r="V72" s="17"/>
      <c r="W72" s="46"/>
      <c r="X72" s="32"/>
    </row>
    <row r="73" spans="1:24" x14ac:dyDescent="0.45">
      <c r="A73" s="1" t="s">
        <v>26</v>
      </c>
      <c r="C73" s="28">
        <v>0</v>
      </c>
      <c r="D73" s="28"/>
      <c r="E73" s="28">
        <v>0</v>
      </c>
      <c r="F73" s="28"/>
      <c r="G73" s="28">
        <v>0</v>
      </c>
      <c r="H73" s="17"/>
      <c r="I73" s="28">
        <f t="shared" ref="I73:I109" si="4">C73+E73+G73</f>
        <v>0</v>
      </c>
      <c r="J73" s="17"/>
      <c r="K73" s="37">
        <f t="shared" ref="K73:K109" si="5">I73/232310190734</f>
        <v>0</v>
      </c>
      <c r="L73" s="17"/>
      <c r="M73" s="28">
        <v>0</v>
      </c>
      <c r="N73" s="17"/>
      <c r="O73" s="28">
        <v>0</v>
      </c>
      <c r="P73" s="28"/>
      <c r="Q73" s="28">
        <v>82887649</v>
      </c>
      <c r="R73" s="28"/>
      <c r="S73" s="28">
        <f t="shared" ref="S73:S109" si="6">M73+O73+Q73</f>
        <v>82887649</v>
      </c>
      <c r="T73" s="17"/>
      <c r="U73" s="37">
        <f t="shared" ref="U73:U97" si="7">S73/957537019548</f>
        <v>8.6563388472569601E-5</v>
      </c>
      <c r="V73" s="17"/>
      <c r="W73" s="46"/>
      <c r="X73" s="32"/>
    </row>
    <row r="74" spans="1:24" x14ac:dyDescent="0.45">
      <c r="A74" s="1" t="s">
        <v>127</v>
      </c>
      <c r="C74" s="28">
        <v>0</v>
      </c>
      <c r="D74" s="28"/>
      <c r="E74" s="28">
        <v>0</v>
      </c>
      <c r="F74" s="28"/>
      <c r="G74" s="28">
        <v>0</v>
      </c>
      <c r="H74" s="17"/>
      <c r="I74" s="28">
        <f t="shared" si="4"/>
        <v>0</v>
      </c>
      <c r="J74" s="17"/>
      <c r="K74" s="37">
        <f t="shared" si="5"/>
        <v>0</v>
      </c>
      <c r="L74" s="17"/>
      <c r="M74" s="28">
        <v>0</v>
      </c>
      <c r="N74" s="17"/>
      <c r="O74" s="28">
        <v>0</v>
      </c>
      <c r="P74" s="28"/>
      <c r="Q74" s="28">
        <v>4613371177</v>
      </c>
      <c r="R74" s="28"/>
      <c r="S74" s="28">
        <f t="shared" si="6"/>
        <v>4613371177</v>
      </c>
      <c r="T74" s="17"/>
      <c r="U74" s="37">
        <f t="shared" si="7"/>
        <v>4.8179559461604066E-3</v>
      </c>
      <c r="V74" s="17"/>
      <c r="W74" s="46"/>
      <c r="X74" s="32"/>
    </row>
    <row r="75" spans="1:24" x14ac:dyDescent="0.45">
      <c r="A75" s="1" t="s">
        <v>29</v>
      </c>
      <c r="C75" s="28">
        <v>0</v>
      </c>
      <c r="D75" s="28"/>
      <c r="E75" s="28">
        <v>0</v>
      </c>
      <c r="F75" s="28"/>
      <c r="G75" s="28">
        <v>0</v>
      </c>
      <c r="H75" s="17"/>
      <c r="I75" s="28">
        <f t="shared" si="4"/>
        <v>0</v>
      </c>
      <c r="J75" s="17"/>
      <c r="K75" s="37">
        <f t="shared" si="5"/>
        <v>0</v>
      </c>
      <c r="L75" s="17"/>
      <c r="M75" s="28">
        <v>0</v>
      </c>
      <c r="N75" s="17"/>
      <c r="O75" s="28">
        <v>0</v>
      </c>
      <c r="P75" s="28"/>
      <c r="Q75" s="28">
        <v>8191224468</v>
      </c>
      <c r="R75" s="28"/>
      <c r="S75" s="28">
        <f t="shared" si="6"/>
        <v>8191224468</v>
      </c>
      <c r="T75" s="17"/>
      <c r="U75" s="37">
        <f t="shared" si="7"/>
        <v>8.5544728827994781E-3</v>
      </c>
      <c r="V75" s="17"/>
      <c r="W75" s="46"/>
      <c r="X75" s="32"/>
    </row>
    <row r="76" spans="1:24" x14ac:dyDescent="0.45">
      <c r="A76" s="1" t="s">
        <v>53</v>
      </c>
      <c r="C76" s="28">
        <v>0</v>
      </c>
      <c r="D76" s="28"/>
      <c r="E76" s="28">
        <v>0</v>
      </c>
      <c r="F76" s="28"/>
      <c r="G76" s="28">
        <v>0</v>
      </c>
      <c r="H76" s="17"/>
      <c r="I76" s="28">
        <f t="shared" si="4"/>
        <v>0</v>
      </c>
      <c r="J76" s="17"/>
      <c r="K76" s="37">
        <f t="shared" si="5"/>
        <v>0</v>
      </c>
      <c r="L76" s="17"/>
      <c r="M76" s="28">
        <v>1881996660</v>
      </c>
      <c r="N76" s="17"/>
      <c r="O76" s="28">
        <v>0</v>
      </c>
      <c r="P76" s="28"/>
      <c r="Q76" s="28">
        <v>18201740483</v>
      </c>
      <c r="R76" s="28"/>
      <c r="S76" s="28">
        <f t="shared" si="6"/>
        <v>20083737143</v>
      </c>
      <c r="T76" s="17"/>
      <c r="U76" s="37">
        <f t="shared" si="7"/>
        <v>2.0974371468666993E-2</v>
      </c>
      <c r="V76" s="17"/>
      <c r="W76" s="46"/>
      <c r="X76" s="32"/>
    </row>
    <row r="77" spans="1:24" x14ac:dyDescent="0.45">
      <c r="A77" s="1" t="s">
        <v>26</v>
      </c>
      <c r="C77" s="28">
        <v>0</v>
      </c>
      <c r="D77" s="28"/>
      <c r="E77" s="28">
        <v>0</v>
      </c>
      <c r="F77" s="28"/>
      <c r="G77" s="28">
        <v>0</v>
      </c>
      <c r="H77" s="17"/>
      <c r="I77" s="28">
        <f t="shared" si="4"/>
        <v>0</v>
      </c>
      <c r="J77" s="17"/>
      <c r="K77" s="37">
        <f t="shared" si="5"/>
        <v>0</v>
      </c>
      <c r="L77" s="17"/>
      <c r="M77" s="28">
        <v>0</v>
      </c>
      <c r="N77" s="17"/>
      <c r="O77" s="28">
        <v>0</v>
      </c>
      <c r="P77" s="28"/>
      <c r="Q77" s="28">
        <v>488217</v>
      </c>
      <c r="R77" s="28"/>
      <c r="S77" s="28">
        <f t="shared" si="6"/>
        <v>488217</v>
      </c>
      <c r="T77" s="17"/>
      <c r="U77" s="37">
        <f t="shared" si="7"/>
        <v>5.0986749340559189E-7</v>
      </c>
      <c r="V77" s="17"/>
      <c r="W77" s="46"/>
      <c r="X77" s="32"/>
    </row>
    <row r="78" spans="1:24" x14ac:dyDescent="0.45">
      <c r="A78" s="1" t="s">
        <v>39</v>
      </c>
      <c r="C78" s="28">
        <v>0</v>
      </c>
      <c r="D78" s="28"/>
      <c r="E78" s="28">
        <v>752144315</v>
      </c>
      <c r="F78" s="28"/>
      <c r="G78" s="28">
        <v>0</v>
      </c>
      <c r="H78" s="17"/>
      <c r="I78" s="28">
        <f t="shared" si="4"/>
        <v>752144315</v>
      </c>
      <c r="J78" s="17"/>
      <c r="K78" s="37">
        <f t="shared" si="5"/>
        <v>3.2376724956556936E-3</v>
      </c>
      <c r="L78" s="17"/>
      <c r="M78" s="28">
        <v>1107219800</v>
      </c>
      <c r="N78" s="17"/>
      <c r="O78" s="28">
        <v>9140474240</v>
      </c>
      <c r="P78" s="28"/>
      <c r="Q78" s="28">
        <v>4764969762</v>
      </c>
      <c r="R78" s="28"/>
      <c r="S78" s="28">
        <f t="shared" si="6"/>
        <v>15012663802</v>
      </c>
      <c r="T78" s="17"/>
      <c r="U78" s="37">
        <f t="shared" si="7"/>
        <v>1.5678416077413534E-2</v>
      </c>
      <c r="V78" s="17"/>
      <c r="W78" s="46"/>
      <c r="X78" s="32"/>
    </row>
    <row r="79" spans="1:24" x14ac:dyDescent="0.45">
      <c r="A79" s="1" t="s">
        <v>37</v>
      </c>
      <c r="C79" s="28">
        <v>0</v>
      </c>
      <c r="D79" s="28"/>
      <c r="E79" s="28">
        <v>0</v>
      </c>
      <c r="F79" s="28"/>
      <c r="G79" s="28">
        <v>0</v>
      </c>
      <c r="H79" s="17"/>
      <c r="I79" s="28">
        <f t="shared" si="4"/>
        <v>0</v>
      </c>
      <c r="J79" s="17"/>
      <c r="K79" s="37">
        <f t="shared" si="5"/>
        <v>0</v>
      </c>
      <c r="L79" s="17"/>
      <c r="M79" s="28">
        <v>0</v>
      </c>
      <c r="N79" s="17"/>
      <c r="O79" s="28">
        <v>0</v>
      </c>
      <c r="P79" s="28"/>
      <c r="Q79" s="28">
        <v>5673623807</v>
      </c>
      <c r="R79" s="28"/>
      <c r="S79" s="28">
        <f t="shared" si="6"/>
        <v>5673623807</v>
      </c>
      <c r="T79" s="17"/>
      <c r="U79" s="37">
        <f t="shared" si="7"/>
        <v>5.925226587770155E-3</v>
      </c>
      <c r="V79" s="17"/>
      <c r="W79" s="46"/>
      <c r="X79" s="32"/>
    </row>
    <row r="80" spans="1:24" x14ac:dyDescent="0.45">
      <c r="A80" s="1" t="s">
        <v>141</v>
      </c>
      <c r="C80" s="28">
        <v>0</v>
      </c>
      <c r="D80" s="28"/>
      <c r="E80" s="28">
        <v>0</v>
      </c>
      <c r="F80" s="28"/>
      <c r="G80" s="28">
        <v>0</v>
      </c>
      <c r="H80" s="17"/>
      <c r="I80" s="28">
        <f t="shared" si="4"/>
        <v>0</v>
      </c>
      <c r="J80" s="17"/>
      <c r="K80" s="37">
        <f t="shared" si="5"/>
        <v>0</v>
      </c>
      <c r="L80" s="17"/>
      <c r="M80" s="28">
        <v>0</v>
      </c>
      <c r="N80" s="17"/>
      <c r="O80" s="28">
        <v>0</v>
      </c>
      <c r="P80" s="28"/>
      <c r="Q80" s="28">
        <v>7562819669</v>
      </c>
      <c r="R80" s="28"/>
      <c r="S80" s="28">
        <f t="shared" si="6"/>
        <v>7562819669</v>
      </c>
      <c r="T80" s="17"/>
      <c r="U80" s="37">
        <f t="shared" si="7"/>
        <v>7.8982008158493822E-3</v>
      </c>
      <c r="V80" s="17"/>
      <c r="W80" s="46"/>
      <c r="X80" s="32"/>
    </row>
    <row r="81" spans="1:24" x14ac:dyDescent="0.45">
      <c r="A81" s="1" t="s">
        <v>183</v>
      </c>
      <c r="C81" s="28">
        <v>0</v>
      </c>
      <c r="D81" s="28"/>
      <c r="E81" s="28">
        <v>2395195931</v>
      </c>
      <c r="F81" s="28"/>
      <c r="G81" s="28">
        <v>0</v>
      </c>
      <c r="H81" s="17"/>
      <c r="I81" s="28">
        <f t="shared" si="4"/>
        <v>2395195931</v>
      </c>
      <c r="J81" s="17"/>
      <c r="K81" s="37">
        <f t="shared" si="5"/>
        <v>1.0310335174846244E-2</v>
      </c>
      <c r="L81" s="17"/>
      <c r="M81" s="28">
        <v>0</v>
      </c>
      <c r="N81" s="17"/>
      <c r="O81" s="28">
        <v>5806555612</v>
      </c>
      <c r="P81" s="28"/>
      <c r="Q81" s="28">
        <v>2313568962</v>
      </c>
      <c r="R81" s="28"/>
      <c r="S81" s="28">
        <f t="shared" si="6"/>
        <v>8120124574</v>
      </c>
      <c r="T81" s="17"/>
      <c r="U81" s="37">
        <f t="shared" si="7"/>
        <v>8.4802199896491307E-3</v>
      </c>
      <c r="V81" s="17"/>
      <c r="W81" s="46"/>
      <c r="X81" s="32"/>
    </row>
    <row r="82" spans="1:24" x14ac:dyDescent="0.45">
      <c r="A82" s="1" t="s">
        <v>169</v>
      </c>
      <c r="C82" s="28">
        <v>0</v>
      </c>
      <c r="D82" s="28"/>
      <c r="E82" s="28">
        <v>1915722663</v>
      </c>
      <c r="F82" s="28"/>
      <c r="G82" s="28">
        <v>0</v>
      </c>
      <c r="H82" s="17"/>
      <c r="I82" s="28">
        <f t="shared" si="4"/>
        <v>1915722663</v>
      </c>
      <c r="J82" s="17"/>
      <c r="K82" s="37">
        <f t="shared" si="5"/>
        <v>8.2463995959331047E-3</v>
      </c>
      <c r="L82" s="17"/>
      <c r="M82" s="28">
        <v>3045126171</v>
      </c>
      <c r="N82" s="17"/>
      <c r="O82" s="28">
        <v>-1702498645</v>
      </c>
      <c r="P82" s="28"/>
      <c r="Q82" s="28">
        <v>29489982</v>
      </c>
      <c r="R82" s="28"/>
      <c r="S82" s="28">
        <f t="shared" si="6"/>
        <v>1372117508</v>
      </c>
      <c r="T82" s="17"/>
      <c r="U82" s="37">
        <f t="shared" si="7"/>
        <v>1.4329654937494745E-3</v>
      </c>
      <c r="V82" s="17"/>
      <c r="W82" s="46"/>
      <c r="X82" s="32"/>
    </row>
    <row r="83" spans="1:24" x14ac:dyDescent="0.45">
      <c r="A83" s="1" t="s">
        <v>45</v>
      </c>
      <c r="C83" s="28">
        <v>0</v>
      </c>
      <c r="D83" s="28"/>
      <c r="E83" s="28">
        <v>0</v>
      </c>
      <c r="F83" s="28"/>
      <c r="G83" s="28">
        <v>0</v>
      </c>
      <c r="H83" s="17"/>
      <c r="I83" s="28">
        <f t="shared" si="4"/>
        <v>0</v>
      </c>
      <c r="J83" s="17"/>
      <c r="K83" s="37">
        <f t="shared" si="5"/>
        <v>0</v>
      </c>
      <c r="L83" s="17"/>
      <c r="M83" s="28">
        <v>16014688500</v>
      </c>
      <c r="N83" s="17"/>
      <c r="O83" s="28">
        <v>0</v>
      </c>
      <c r="P83" s="28"/>
      <c r="Q83" s="28">
        <v>-17083898278</v>
      </c>
      <c r="R83" s="28"/>
      <c r="S83" s="28">
        <f t="shared" si="6"/>
        <v>-1069209778</v>
      </c>
      <c r="T83" s="17"/>
      <c r="U83" s="37">
        <f t="shared" si="7"/>
        <v>-1.1166250037045195E-3</v>
      </c>
      <c r="V83" s="17"/>
      <c r="W83" s="46"/>
      <c r="X83" s="32"/>
    </row>
    <row r="84" spans="1:24" x14ac:dyDescent="0.45">
      <c r="A84" s="1" t="s">
        <v>35</v>
      </c>
      <c r="C84" s="28">
        <v>0</v>
      </c>
      <c r="D84" s="28"/>
      <c r="E84" s="28">
        <v>6433541581</v>
      </c>
      <c r="F84" s="28"/>
      <c r="G84" s="28">
        <v>0</v>
      </c>
      <c r="H84" s="17"/>
      <c r="I84" s="28">
        <f t="shared" si="4"/>
        <v>6433541581</v>
      </c>
      <c r="J84" s="17"/>
      <c r="K84" s="37">
        <f t="shared" si="5"/>
        <v>2.7693755322023471E-2</v>
      </c>
      <c r="L84" s="17"/>
      <c r="M84" s="28">
        <v>7552540700</v>
      </c>
      <c r="N84" s="17"/>
      <c r="O84" s="28">
        <v>17200059082</v>
      </c>
      <c r="P84" s="28"/>
      <c r="Q84" s="28">
        <v>7671022703</v>
      </c>
      <c r="R84" s="28"/>
      <c r="S84" s="28">
        <f t="shared" si="6"/>
        <v>32423622485</v>
      </c>
      <c r="T84" s="17"/>
      <c r="U84" s="37">
        <f t="shared" si="7"/>
        <v>3.3861481930281288E-2</v>
      </c>
      <c r="V84" s="17"/>
      <c r="W84" s="46"/>
      <c r="X84" s="32"/>
    </row>
    <row r="85" spans="1:24" x14ac:dyDescent="0.45">
      <c r="A85" s="1" t="s">
        <v>62</v>
      </c>
      <c r="C85" s="28">
        <v>0</v>
      </c>
      <c r="D85" s="28"/>
      <c r="E85" s="28">
        <v>6266444460</v>
      </c>
      <c r="F85" s="28"/>
      <c r="G85" s="28">
        <v>0</v>
      </c>
      <c r="H85" s="17"/>
      <c r="I85" s="28">
        <f t="shared" si="4"/>
        <v>6266444460</v>
      </c>
      <c r="J85" s="17"/>
      <c r="K85" s="37">
        <f t="shared" si="5"/>
        <v>2.6974470815080209E-2</v>
      </c>
      <c r="L85" s="17"/>
      <c r="M85" s="28">
        <v>6777838800</v>
      </c>
      <c r="N85" s="17"/>
      <c r="O85" s="28">
        <v>1131336986</v>
      </c>
      <c r="P85" s="28"/>
      <c r="Q85" s="28">
        <v>-7293685580</v>
      </c>
      <c r="R85" s="28"/>
      <c r="S85" s="28">
        <f t="shared" si="6"/>
        <v>615490206</v>
      </c>
      <c r="T85" s="17"/>
      <c r="U85" s="37">
        <f t="shared" si="7"/>
        <v>6.427847628184012E-4</v>
      </c>
      <c r="V85" s="17"/>
      <c r="W85" s="46"/>
      <c r="X85" s="32"/>
    </row>
    <row r="86" spans="1:24" x14ac:dyDescent="0.45">
      <c r="A86" s="1" t="s">
        <v>135</v>
      </c>
      <c r="C86" s="28">
        <v>0</v>
      </c>
      <c r="D86" s="28"/>
      <c r="E86" s="28">
        <v>0</v>
      </c>
      <c r="F86" s="28"/>
      <c r="G86" s="28">
        <v>0</v>
      </c>
      <c r="H86" s="17"/>
      <c r="I86" s="28">
        <f t="shared" si="4"/>
        <v>0</v>
      </c>
      <c r="J86" s="17"/>
      <c r="K86" s="37">
        <f t="shared" si="5"/>
        <v>0</v>
      </c>
      <c r="L86" s="17"/>
      <c r="M86" s="28">
        <v>0</v>
      </c>
      <c r="N86" s="17"/>
      <c r="O86" s="28">
        <v>0</v>
      </c>
      <c r="P86" s="28"/>
      <c r="Q86" s="28">
        <v>6446838008</v>
      </c>
      <c r="R86" s="28"/>
      <c r="S86" s="28">
        <f t="shared" si="6"/>
        <v>6446838008</v>
      </c>
      <c r="T86" s="17"/>
      <c r="U86" s="37">
        <f t="shared" si="7"/>
        <v>6.7327297810827139E-3</v>
      </c>
      <c r="V86" s="17"/>
      <c r="W86" s="46"/>
      <c r="X86" s="32"/>
    </row>
    <row r="87" spans="1:24" x14ac:dyDescent="0.45">
      <c r="A87" s="1" t="s">
        <v>20</v>
      </c>
      <c r="C87" s="28">
        <v>0</v>
      </c>
      <c r="D87" s="28"/>
      <c r="E87" s="28">
        <v>0</v>
      </c>
      <c r="F87" s="28"/>
      <c r="G87" s="28">
        <v>0</v>
      </c>
      <c r="H87" s="17"/>
      <c r="I87" s="28">
        <f t="shared" si="4"/>
        <v>0</v>
      </c>
      <c r="J87" s="17"/>
      <c r="K87" s="37">
        <f t="shared" si="5"/>
        <v>0</v>
      </c>
      <c r="L87" s="17"/>
      <c r="M87" s="28">
        <v>9716616000</v>
      </c>
      <c r="N87" s="17"/>
      <c r="O87" s="28">
        <v>0</v>
      </c>
      <c r="P87" s="28"/>
      <c r="Q87" s="28">
        <v>10836501518</v>
      </c>
      <c r="R87" s="28"/>
      <c r="S87" s="28">
        <f t="shared" si="6"/>
        <v>20553117518</v>
      </c>
      <c r="T87" s="17"/>
      <c r="U87" s="37">
        <f t="shared" si="7"/>
        <v>2.1464567007239036E-2</v>
      </c>
      <c r="V87" s="17"/>
      <c r="W87" s="46"/>
      <c r="X87" s="32"/>
    </row>
    <row r="88" spans="1:24" x14ac:dyDescent="0.45">
      <c r="A88" s="1" t="s">
        <v>134</v>
      </c>
      <c r="C88" s="28">
        <v>0</v>
      </c>
      <c r="D88" s="28"/>
      <c r="E88" s="28">
        <v>0</v>
      </c>
      <c r="F88" s="28"/>
      <c r="G88" s="28">
        <v>0</v>
      </c>
      <c r="H88" s="17"/>
      <c r="I88" s="28">
        <f t="shared" si="4"/>
        <v>0</v>
      </c>
      <c r="J88" s="17"/>
      <c r="K88" s="37">
        <f t="shared" si="5"/>
        <v>0</v>
      </c>
      <c r="L88" s="17"/>
      <c r="M88" s="28">
        <v>0</v>
      </c>
      <c r="N88" s="17"/>
      <c r="O88" s="28">
        <v>0</v>
      </c>
      <c r="P88" s="28"/>
      <c r="Q88" s="28">
        <v>87325180</v>
      </c>
      <c r="R88" s="28"/>
      <c r="S88" s="28">
        <f t="shared" si="6"/>
        <v>87325180</v>
      </c>
      <c r="T88" s="17"/>
      <c r="U88" s="37">
        <f t="shared" si="7"/>
        <v>9.1197706425200523E-5</v>
      </c>
      <c r="V88" s="17"/>
      <c r="W88" s="46"/>
      <c r="X88" s="32"/>
    </row>
    <row r="89" spans="1:24" x14ac:dyDescent="0.45">
      <c r="A89" s="1" t="s">
        <v>50</v>
      </c>
      <c r="C89" s="28">
        <v>0</v>
      </c>
      <c r="D89" s="28"/>
      <c r="E89" s="28">
        <v>-70194472</v>
      </c>
      <c r="F89" s="28"/>
      <c r="G89" s="28">
        <v>0</v>
      </c>
      <c r="H89" s="17"/>
      <c r="I89" s="28">
        <f t="shared" si="4"/>
        <v>-70194472</v>
      </c>
      <c r="J89" s="17"/>
      <c r="K89" s="37">
        <f t="shared" si="5"/>
        <v>-3.0215838477948704E-4</v>
      </c>
      <c r="L89" s="17"/>
      <c r="M89" s="28">
        <v>4468085300</v>
      </c>
      <c r="N89" s="17"/>
      <c r="O89" s="28">
        <v>4330657133</v>
      </c>
      <c r="P89" s="28"/>
      <c r="Q89" s="28">
        <v>0</v>
      </c>
      <c r="R89" s="28"/>
      <c r="S89" s="28">
        <f t="shared" si="6"/>
        <v>8798742433</v>
      </c>
      <c r="T89" s="17"/>
      <c r="U89" s="37">
        <f t="shared" si="7"/>
        <v>9.1889318672539657E-3</v>
      </c>
      <c r="V89" s="17"/>
      <c r="W89" s="46"/>
      <c r="X89" s="32"/>
    </row>
    <row r="90" spans="1:24" x14ac:dyDescent="0.45">
      <c r="A90" s="1" t="s">
        <v>17</v>
      </c>
      <c r="C90" s="28">
        <v>0</v>
      </c>
      <c r="D90" s="28"/>
      <c r="E90" s="28">
        <v>3447081231</v>
      </c>
      <c r="F90" s="28"/>
      <c r="G90" s="28">
        <v>0</v>
      </c>
      <c r="H90" s="17"/>
      <c r="I90" s="28">
        <f t="shared" si="4"/>
        <v>3447081231</v>
      </c>
      <c r="J90" s="17"/>
      <c r="K90" s="37">
        <f t="shared" si="5"/>
        <v>1.4838269557218777E-2</v>
      </c>
      <c r="L90" s="17"/>
      <c r="M90" s="28">
        <v>2281390875</v>
      </c>
      <c r="N90" s="17"/>
      <c r="O90" s="28">
        <v>42830835665</v>
      </c>
      <c r="P90" s="28"/>
      <c r="Q90" s="28">
        <v>0</v>
      </c>
      <c r="R90" s="28"/>
      <c r="S90" s="28">
        <f t="shared" si="6"/>
        <v>45112226540</v>
      </c>
      <c r="T90" s="17"/>
      <c r="U90" s="37">
        <f t="shared" si="7"/>
        <v>4.7112775400887347E-2</v>
      </c>
      <c r="V90" s="17"/>
      <c r="W90" s="46"/>
      <c r="X90" s="32"/>
    </row>
    <row r="91" spans="1:24" x14ac:dyDescent="0.45">
      <c r="A91" s="1" t="s">
        <v>56</v>
      </c>
      <c r="C91" s="28">
        <v>0</v>
      </c>
      <c r="D91" s="28"/>
      <c r="E91" s="28">
        <v>11606358116</v>
      </c>
      <c r="F91" s="28"/>
      <c r="G91" s="28">
        <v>0</v>
      </c>
      <c r="H91" s="17"/>
      <c r="I91" s="28">
        <f t="shared" si="4"/>
        <v>11606358116</v>
      </c>
      <c r="J91" s="17"/>
      <c r="K91" s="37">
        <f t="shared" si="5"/>
        <v>4.9960606890851043E-2</v>
      </c>
      <c r="L91" s="17"/>
      <c r="M91" s="28">
        <v>5222327450</v>
      </c>
      <c r="N91" s="17"/>
      <c r="O91" s="28">
        <v>-9849517989</v>
      </c>
      <c r="P91" s="28"/>
      <c r="Q91" s="28">
        <v>0</v>
      </c>
      <c r="R91" s="28"/>
      <c r="S91" s="28">
        <f t="shared" si="6"/>
        <v>-4627190539</v>
      </c>
      <c r="T91" s="17"/>
      <c r="U91" s="37">
        <f t="shared" si="7"/>
        <v>-4.8323881422195451E-3</v>
      </c>
      <c r="V91" s="17"/>
      <c r="W91" s="46"/>
      <c r="X91" s="32"/>
    </row>
    <row r="92" spans="1:24" x14ac:dyDescent="0.45">
      <c r="A92" s="1" t="s">
        <v>48</v>
      </c>
      <c r="C92" s="28">
        <v>0</v>
      </c>
      <c r="D92" s="28"/>
      <c r="E92" s="28">
        <v>11680896468</v>
      </c>
      <c r="F92" s="28"/>
      <c r="G92" s="28">
        <v>0</v>
      </c>
      <c r="H92" s="17"/>
      <c r="I92" s="28">
        <f t="shared" si="4"/>
        <v>11680896468</v>
      </c>
      <c r="J92" s="17"/>
      <c r="K92" s="37">
        <f t="shared" si="5"/>
        <v>5.0281463895722377E-2</v>
      </c>
      <c r="L92" s="17"/>
      <c r="M92" s="28">
        <v>6057703680</v>
      </c>
      <c r="N92" s="17"/>
      <c r="O92" s="28">
        <v>8186349961</v>
      </c>
      <c r="P92" s="28"/>
      <c r="Q92" s="28">
        <v>0</v>
      </c>
      <c r="R92" s="28"/>
      <c r="S92" s="28">
        <f t="shared" si="6"/>
        <v>14244053641</v>
      </c>
      <c r="T92" s="17"/>
      <c r="U92" s="37">
        <f t="shared" si="7"/>
        <v>1.4875721095069332E-2</v>
      </c>
      <c r="V92" s="17"/>
      <c r="W92" s="46"/>
      <c r="X92" s="32"/>
    </row>
    <row r="93" spans="1:24" x14ac:dyDescent="0.45">
      <c r="A93" s="1" t="s">
        <v>30</v>
      </c>
      <c r="C93" s="28">
        <v>0</v>
      </c>
      <c r="D93" s="28"/>
      <c r="E93" s="28">
        <v>5380360089</v>
      </c>
      <c r="F93" s="28"/>
      <c r="G93" s="28">
        <v>0</v>
      </c>
      <c r="H93" s="17"/>
      <c r="I93" s="28">
        <f t="shared" si="4"/>
        <v>5380360089</v>
      </c>
      <c r="J93" s="17"/>
      <c r="K93" s="37">
        <f t="shared" si="5"/>
        <v>2.3160241365221143E-2</v>
      </c>
      <c r="L93" s="17"/>
      <c r="M93" s="28">
        <v>3688745970</v>
      </c>
      <c r="N93" s="17"/>
      <c r="O93" s="28">
        <v>10912543270</v>
      </c>
      <c r="P93" s="28"/>
      <c r="Q93" s="28">
        <v>0</v>
      </c>
      <c r="R93" s="28"/>
      <c r="S93" s="28">
        <f t="shared" si="6"/>
        <v>14601289240</v>
      </c>
      <c r="T93" s="17"/>
      <c r="U93" s="37">
        <f t="shared" si="7"/>
        <v>1.5248798680277089E-2</v>
      </c>
      <c r="V93" s="17"/>
      <c r="W93" s="46"/>
      <c r="X93" s="32"/>
    </row>
    <row r="94" spans="1:24" x14ac:dyDescent="0.45">
      <c r="A94" s="1" t="s">
        <v>59</v>
      </c>
      <c r="C94" s="28">
        <v>0</v>
      </c>
      <c r="D94" s="28"/>
      <c r="E94" s="28">
        <v>5999652901</v>
      </c>
      <c r="F94" s="28"/>
      <c r="G94" s="28">
        <v>0</v>
      </c>
      <c r="H94" s="17"/>
      <c r="I94" s="28">
        <f t="shared" si="4"/>
        <v>5999652901</v>
      </c>
      <c r="J94" s="17"/>
      <c r="K94" s="37">
        <f t="shared" si="5"/>
        <v>2.5826042680451015E-2</v>
      </c>
      <c r="L94" s="17"/>
      <c r="M94" s="28">
        <v>149400000</v>
      </c>
      <c r="N94" s="17"/>
      <c r="O94" s="28">
        <v>-2470080917</v>
      </c>
      <c r="P94" s="28"/>
      <c r="Q94" s="28">
        <v>0</v>
      </c>
      <c r="R94" s="28"/>
      <c r="S94" s="28">
        <f t="shared" si="6"/>
        <v>-2320680917</v>
      </c>
      <c r="T94" s="17"/>
      <c r="U94" s="37">
        <f t="shared" si="7"/>
        <v>-2.4235939390577967E-3</v>
      </c>
      <c r="V94" s="17"/>
      <c r="W94" s="46"/>
      <c r="X94" s="32"/>
    </row>
    <row r="95" spans="1:24" x14ac:dyDescent="0.45">
      <c r="A95" s="1" t="s">
        <v>167</v>
      </c>
      <c r="C95" s="28">
        <v>0</v>
      </c>
      <c r="D95" s="28"/>
      <c r="E95" s="28">
        <v>4037414792</v>
      </c>
      <c r="F95" s="28"/>
      <c r="G95" s="28">
        <v>0</v>
      </c>
      <c r="H95" s="17"/>
      <c r="I95" s="28">
        <f t="shared" si="4"/>
        <v>4037414792</v>
      </c>
      <c r="J95" s="17"/>
      <c r="K95" s="37">
        <f t="shared" si="5"/>
        <v>1.7379413185635597E-2</v>
      </c>
      <c r="L95" s="17"/>
      <c r="M95" s="28">
        <v>8091890800</v>
      </c>
      <c r="N95" s="17"/>
      <c r="O95" s="28">
        <v>-8217941236</v>
      </c>
      <c r="P95" s="28"/>
      <c r="Q95" s="28">
        <v>0</v>
      </c>
      <c r="R95" s="28"/>
      <c r="S95" s="28">
        <f t="shared" si="6"/>
        <v>-126050436</v>
      </c>
      <c r="T95" s="17"/>
      <c r="U95" s="37">
        <f t="shared" si="7"/>
        <v>-1.316402743984785E-4</v>
      </c>
      <c r="V95" s="17"/>
      <c r="W95" s="46"/>
      <c r="X95" s="32"/>
    </row>
    <row r="96" spans="1:24" x14ac:dyDescent="0.45">
      <c r="A96" s="1" t="s">
        <v>32</v>
      </c>
      <c r="C96" s="28">
        <v>0</v>
      </c>
      <c r="D96" s="28"/>
      <c r="E96" s="28">
        <v>13386327734</v>
      </c>
      <c r="F96" s="28"/>
      <c r="G96" s="28">
        <v>0</v>
      </c>
      <c r="H96" s="17"/>
      <c r="I96" s="28">
        <f t="shared" si="4"/>
        <v>13386327734</v>
      </c>
      <c r="J96" s="17"/>
      <c r="K96" s="37">
        <f t="shared" si="5"/>
        <v>5.7622645359228446E-2</v>
      </c>
      <c r="L96" s="17"/>
      <c r="M96" s="28">
        <v>18035457750</v>
      </c>
      <c r="N96" s="17"/>
      <c r="O96" s="28">
        <v>36093699543</v>
      </c>
      <c r="P96" s="28"/>
      <c r="Q96" s="28">
        <v>0</v>
      </c>
      <c r="R96" s="28"/>
      <c r="S96" s="28">
        <f t="shared" si="6"/>
        <v>54129157293</v>
      </c>
      <c r="T96" s="17"/>
      <c r="U96" s="37">
        <f t="shared" si="7"/>
        <v>5.6529571377356633E-2</v>
      </c>
      <c r="V96" s="17"/>
      <c r="W96" s="46"/>
      <c r="X96" s="32"/>
    </row>
    <row r="97" spans="1:24" x14ac:dyDescent="0.45">
      <c r="A97" s="1" t="s">
        <v>24</v>
      </c>
      <c r="C97" s="28">
        <v>0</v>
      </c>
      <c r="D97" s="28"/>
      <c r="E97" s="28">
        <v>1306900696</v>
      </c>
      <c r="F97" s="28"/>
      <c r="G97" s="28">
        <v>0</v>
      </c>
      <c r="H97" s="17"/>
      <c r="I97" s="28">
        <f t="shared" si="4"/>
        <v>1306900696</v>
      </c>
      <c r="J97" s="17"/>
      <c r="K97" s="37">
        <f t="shared" si="5"/>
        <v>5.6256709697958471E-3</v>
      </c>
      <c r="L97" s="17"/>
      <c r="M97" s="28">
        <v>4513925883</v>
      </c>
      <c r="N97" s="17"/>
      <c r="O97" s="28">
        <v>-8200603390</v>
      </c>
      <c r="P97" s="28"/>
      <c r="Q97" s="28">
        <v>0</v>
      </c>
      <c r="R97" s="28"/>
      <c r="S97" s="28">
        <f t="shared" si="6"/>
        <v>-3686677507</v>
      </c>
      <c r="T97" s="17"/>
      <c r="U97" s="37">
        <f t="shared" si="7"/>
        <v>-3.8501670762977661E-3</v>
      </c>
      <c r="V97" s="17"/>
      <c r="W97" s="46"/>
      <c r="X97" s="32"/>
    </row>
    <row r="98" spans="1:24" x14ac:dyDescent="0.45">
      <c r="A98" s="1" t="s">
        <v>209</v>
      </c>
      <c r="C98" s="28">
        <v>0</v>
      </c>
      <c r="D98" s="28"/>
      <c r="E98" s="28">
        <v>0</v>
      </c>
      <c r="F98" s="28"/>
      <c r="G98" s="28">
        <v>0</v>
      </c>
      <c r="H98" s="17"/>
      <c r="I98" s="28">
        <f t="shared" si="4"/>
        <v>0</v>
      </c>
      <c r="J98" s="17"/>
      <c r="K98" s="37">
        <f t="shared" si="5"/>
        <v>0</v>
      </c>
      <c r="L98" s="17"/>
      <c r="M98" s="28">
        <v>0</v>
      </c>
      <c r="N98" s="17"/>
      <c r="O98" s="28">
        <v>0</v>
      </c>
      <c r="P98" s="28"/>
      <c r="Q98" s="28">
        <v>70529623</v>
      </c>
      <c r="R98" s="28"/>
      <c r="S98" s="28">
        <f t="shared" si="6"/>
        <v>70529623</v>
      </c>
      <c r="T98" s="17"/>
      <c r="U98" s="37">
        <f>S98/957537019548</f>
        <v>7.3657332886506164E-5</v>
      </c>
      <c r="V98" s="17"/>
      <c r="W98" s="46"/>
      <c r="X98" s="32"/>
    </row>
    <row r="99" spans="1:24" x14ac:dyDescent="0.45">
      <c r="A99" s="1" t="s">
        <v>15</v>
      </c>
      <c r="C99" s="28">
        <v>0</v>
      </c>
      <c r="D99" s="28"/>
      <c r="E99" s="28">
        <v>0</v>
      </c>
      <c r="F99" s="28"/>
      <c r="G99" s="28">
        <v>0</v>
      </c>
      <c r="H99" s="17"/>
      <c r="I99" s="28">
        <f t="shared" si="4"/>
        <v>0</v>
      </c>
      <c r="J99" s="17"/>
      <c r="K99" s="37">
        <f t="shared" si="5"/>
        <v>0</v>
      </c>
      <c r="L99" s="17"/>
      <c r="M99" s="28">
        <v>0</v>
      </c>
      <c r="N99" s="17"/>
      <c r="O99" s="28">
        <v>0</v>
      </c>
      <c r="P99" s="28"/>
      <c r="Q99" s="28">
        <v>-1086640979</v>
      </c>
      <c r="R99" s="28"/>
      <c r="S99" s="28">
        <f t="shared" si="6"/>
        <v>-1086640979</v>
      </c>
      <c r="T99" s="17"/>
      <c r="U99" s="37">
        <f t="shared" ref="U99:U109" si="8">S99/957537019548</f>
        <v>-1.1348292095411025E-3</v>
      </c>
      <c r="V99" s="17"/>
      <c r="W99" s="46"/>
      <c r="X99" s="32"/>
    </row>
    <row r="100" spans="1:24" x14ac:dyDescent="0.45">
      <c r="A100" s="1" t="s">
        <v>22</v>
      </c>
      <c r="C100" s="28">
        <v>0</v>
      </c>
      <c r="D100" s="28"/>
      <c r="E100" s="28">
        <v>8041297278</v>
      </c>
      <c r="F100" s="28"/>
      <c r="G100" s="28">
        <v>0</v>
      </c>
      <c r="H100" s="17"/>
      <c r="I100" s="28">
        <f t="shared" si="4"/>
        <v>8041297278</v>
      </c>
      <c r="J100" s="17"/>
      <c r="K100" s="37">
        <f t="shared" si="5"/>
        <v>3.46144835600753E-2</v>
      </c>
      <c r="L100" s="17"/>
      <c r="M100" s="28">
        <v>5022118400</v>
      </c>
      <c r="N100" s="17"/>
      <c r="O100" s="28">
        <v>21447577442</v>
      </c>
      <c r="P100" s="28"/>
      <c r="Q100" s="28">
        <v>0</v>
      </c>
      <c r="R100" s="28"/>
      <c r="S100" s="28">
        <f t="shared" si="6"/>
        <v>26469695842</v>
      </c>
      <c r="T100" s="17"/>
      <c r="U100" s="37">
        <f t="shared" si="8"/>
        <v>2.7643522184129101E-2</v>
      </c>
      <c r="V100" s="17"/>
      <c r="W100" s="46"/>
      <c r="X100" s="32"/>
    </row>
    <row r="101" spans="1:24" x14ac:dyDescent="0.45">
      <c r="A101" s="1" t="s">
        <v>170</v>
      </c>
      <c r="C101" s="28">
        <v>0</v>
      </c>
      <c r="D101" s="28"/>
      <c r="E101" s="28">
        <v>3721973459</v>
      </c>
      <c r="F101" s="28"/>
      <c r="G101" s="28">
        <v>0</v>
      </c>
      <c r="H101" s="17"/>
      <c r="I101" s="28">
        <f t="shared" si="4"/>
        <v>3721973459</v>
      </c>
      <c r="J101" s="17"/>
      <c r="K101" s="37">
        <f t="shared" si="5"/>
        <v>1.6021567746297177E-2</v>
      </c>
      <c r="L101" s="17"/>
      <c r="M101" s="28">
        <f>'درآمد سود سهام'!S45</f>
        <v>1075001363</v>
      </c>
      <c r="N101" s="17"/>
      <c r="O101" s="28">
        <v>-10498518230</v>
      </c>
      <c r="P101" s="28"/>
      <c r="Q101" s="28">
        <v>0</v>
      </c>
      <c r="R101" s="28"/>
      <c r="S101" s="28">
        <f t="shared" si="6"/>
        <v>-9423516867</v>
      </c>
      <c r="T101" s="17"/>
      <c r="U101" s="37">
        <f t="shared" si="8"/>
        <v>-9.8414125768717733E-3</v>
      </c>
      <c r="V101" s="17"/>
      <c r="W101" s="46"/>
      <c r="X101" s="32"/>
    </row>
    <row r="102" spans="1:24" x14ac:dyDescent="0.45">
      <c r="A102" s="1" t="s">
        <v>174</v>
      </c>
      <c r="C102" s="28">
        <v>0</v>
      </c>
      <c r="D102" s="28"/>
      <c r="E102" s="28">
        <v>2082108502</v>
      </c>
      <c r="F102" s="28"/>
      <c r="G102" s="28">
        <v>0</v>
      </c>
      <c r="H102" s="17"/>
      <c r="I102" s="28">
        <f t="shared" si="4"/>
        <v>2082108502</v>
      </c>
      <c r="J102" s="17"/>
      <c r="K102" s="37">
        <f t="shared" si="5"/>
        <v>8.9626223258714357E-3</v>
      </c>
      <c r="L102" s="17"/>
      <c r="M102" s="28">
        <v>0</v>
      </c>
      <c r="N102" s="17"/>
      <c r="O102" s="28">
        <v>3103594073</v>
      </c>
      <c r="P102" s="28"/>
      <c r="Q102" s="28">
        <v>0</v>
      </c>
      <c r="R102" s="28"/>
      <c r="S102" s="28">
        <f t="shared" si="6"/>
        <v>3103594073</v>
      </c>
      <c r="T102" s="17"/>
      <c r="U102" s="37">
        <f t="shared" si="8"/>
        <v>3.2412261976722677E-3</v>
      </c>
      <c r="V102" s="17"/>
      <c r="W102" s="46"/>
      <c r="X102" s="32"/>
    </row>
    <row r="103" spans="1:24" x14ac:dyDescent="0.45">
      <c r="A103" s="1" t="s">
        <v>16</v>
      </c>
      <c r="C103" s="28">
        <v>0</v>
      </c>
      <c r="D103" s="28"/>
      <c r="E103" s="28">
        <v>2909340647</v>
      </c>
      <c r="F103" s="28"/>
      <c r="G103" s="28">
        <v>0</v>
      </c>
      <c r="H103" s="17"/>
      <c r="I103" s="28">
        <f t="shared" si="4"/>
        <v>2909340647</v>
      </c>
      <c r="J103" s="17"/>
      <c r="K103" s="37">
        <f t="shared" si="5"/>
        <v>1.2523517103609353E-2</v>
      </c>
      <c r="L103" s="17"/>
      <c r="M103" s="28">
        <v>0</v>
      </c>
      <c r="N103" s="17"/>
      <c r="O103" s="28">
        <v>7250367726</v>
      </c>
      <c r="P103" s="28"/>
      <c r="Q103" s="28">
        <v>0</v>
      </c>
      <c r="R103" s="28"/>
      <c r="S103" s="28">
        <f t="shared" si="6"/>
        <v>7250367726</v>
      </c>
      <c r="T103" s="17"/>
      <c r="U103" s="37">
        <f t="shared" si="8"/>
        <v>7.5718928646983236E-3</v>
      </c>
      <c r="V103" s="17"/>
      <c r="W103" s="46"/>
      <c r="X103" s="32"/>
    </row>
    <row r="104" spans="1:24" x14ac:dyDescent="0.45">
      <c r="A104" s="1" t="s">
        <v>184</v>
      </c>
      <c r="C104" s="28">
        <v>0</v>
      </c>
      <c r="D104" s="28"/>
      <c r="E104" s="28">
        <v>3362559380</v>
      </c>
      <c r="F104" s="28"/>
      <c r="G104" s="28">
        <v>0</v>
      </c>
      <c r="H104" s="17"/>
      <c r="I104" s="28">
        <f t="shared" si="4"/>
        <v>3362559380</v>
      </c>
      <c r="J104" s="17"/>
      <c r="K104" s="37">
        <f t="shared" si="5"/>
        <v>1.4474437687712978E-2</v>
      </c>
      <c r="L104" s="17"/>
      <c r="M104" s="28">
        <v>0</v>
      </c>
      <c r="N104" s="17"/>
      <c r="O104" s="28">
        <v>6576823404</v>
      </c>
      <c r="P104" s="28"/>
      <c r="Q104" s="28">
        <v>0</v>
      </c>
      <c r="R104" s="28"/>
      <c r="S104" s="28">
        <f t="shared" si="6"/>
        <v>6576823404</v>
      </c>
      <c r="T104" s="17"/>
      <c r="U104" s="37">
        <f t="shared" si="8"/>
        <v>6.8684795153972772E-3</v>
      </c>
      <c r="V104" s="17"/>
      <c r="W104" s="46"/>
      <c r="X104" s="32"/>
    </row>
    <row r="105" spans="1:24" x14ac:dyDescent="0.45">
      <c r="A105" s="1" t="s">
        <v>212</v>
      </c>
      <c r="C105" s="28">
        <v>0</v>
      </c>
      <c r="D105" s="28"/>
      <c r="E105" s="28">
        <v>16620516000</v>
      </c>
      <c r="F105" s="28"/>
      <c r="G105" s="28">
        <v>0</v>
      </c>
      <c r="H105" s="17"/>
      <c r="I105" s="28">
        <f t="shared" si="4"/>
        <v>16620516000</v>
      </c>
      <c r="J105" s="17"/>
      <c r="K105" s="37">
        <f t="shared" si="5"/>
        <v>7.1544498101810933E-2</v>
      </c>
      <c r="L105" s="17"/>
      <c r="M105" s="28">
        <v>0</v>
      </c>
      <c r="N105" s="17"/>
      <c r="O105" s="28">
        <v>26462841120</v>
      </c>
      <c r="P105" s="28"/>
      <c r="Q105" s="28">
        <v>0</v>
      </c>
      <c r="R105" s="28"/>
      <c r="S105" s="28">
        <f t="shared" si="6"/>
        <v>26462841120</v>
      </c>
      <c r="T105" s="17"/>
      <c r="U105" s="37">
        <f t="shared" si="8"/>
        <v>2.763636348231386E-2</v>
      </c>
      <c r="V105" s="17"/>
      <c r="W105" s="46"/>
      <c r="X105" s="32"/>
    </row>
    <row r="106" spans="1:24" x14ac:dyDescent="0.45">
      <c r="A106" s="1" t="s">
        <v>198</v>
      </c>
      <c r="C106" s="28">
        <v>0</v>
      </c>
      <c r="D106" s="28"/>
      <c r="E106" s="28">
        <v>5255980507</v>
      </c>
      <c r="F106" s="28"/>
      <c r="G106" s="28">
        <v>0</v>
      </c>
      <c r="H106" s="17"/>
      <c r="I106" s="28">
        <f t="shared" si="4"/>
        <v>5255980507</v>
      </c>
      <c r="J106" s="17"/>
      <c r="K106" s="37">
        <f t="shared" si="5"/>
        <v>2.2624838326693153E-2</v>
      </c>
      <c r="L106" s="17"/>
      <c r="M106" s="28">
        <v>0</v>
      </c>
      <c r="N106" s="17"/>
      <c r="O106" s="28">
        <v>15644482239</v>
      </c>
      <c r="P106" s="28"/>
      <c r="Q106" s="28">
        <v>0</v>
      </c>
      <c r="R106" s="28"/>
      <c r="S106" s="28">
        <f t="shared" si="6"/>
        <v>15644482239</v>
      </c>
      <c r="T106" s="17"/>
      <c r="U106" s="37">
        <f t="shared" si="8"/>
        <v>1.6338253163710466E-2</v>
      </c>
      <c r="V106" s="17"/>
      <c r="W106" s="46"/>
      <c r="X106" s="32"/>
    </row>
    <row r="107" spans="1:24" x14ac:dyDescent="0.45">
      <c r="A107" s="1" t="s">
        <v>168</v>
      </c>
      <c r="C107" s="28">
        <v>0</v>
      </c>
      <c r="D107" s="28"/>
      <c r="E107" s="28">
        <v>485013137</v>
      </c>
      <c r="F107" s="28"/>
      <c r="G107" s="28">
        <v>0</v>
      </c>
      <c r="H107" s="17"/>
      <c r="I107" s="28">
        <f t="shared" si="4"/>
        <v>485013137</v>
      </c>
      <c r="J107" s="17"/>
      <c r="K107" s="37">
        <f t="shared" si="5"/>
        <v>2.0877824406564673E-3</v>
      </c>
      <c r="L107" s="17"/>
      <c r="M107" s="28">
        <v>0</v>
      </c>
      <c r="N107" s="17"/>
      <c r="O107" s="28">
        <v>-490616267</v>
      </c>
      <c r="P107" s="28"/>
      <c r="Q107" s="28">
        <v>0</v>
      </c>
      <c r="R107" s="28"/>
      <c r="S107" s="28">
        <f t="shared" si="6"/>
        <v>-490616267</v>
      </c>
      <c r="T107" s="17"/>
      <c r="U107" s="37">
        <f t="shared" si="8"/>
        <v>-5.1237315840967968E-4</v>
      </c>
      <c r="V107" s="17"/>
      <c r="W107" s="46"/>
      <c r="X107" s="32"/>
    </row>
    <row r="108" spans="1:24" x14ac:dyDescent="0.45">
      <c r="A108" s="1" t="s">
        <v>199</v>
      </c>
      <c r="C108" s="28">
        <v>0</v>
      </c>
      <c r="D108" s="28"/>
      <c r="E108" s="28">
        <v>7357009409</v>
      </c>
      <c r="F108" s="28"/>
      <c r="G108" s="28">
        <v>0</v>
      </c>
      <c r="H108" s="17"/>
      <c r="I108" s="28">
        <f t="shared" si="4"/>
        <v>7357009409</v>
      </c>
      <c r="J108" s="17"/>
      <c r="K108" s="37">
        <f t="shared" si="5"/>
        <v>3.166890520710703E-2</v>
      </c>
      <c r="L108" s="17"/>
      <c r="M108" s="28">
        <v>0</v>
      </c>
      <c r="N108" s="17"/>
      <c r="O108" s="28">
        <v>12143416697</v>
      </c>
      <c r="P108" s="28"/>
      <c r="Q108" s="28">
        <v>0</v>
      </c>
      <c r="R108" s="28"/>
      <c r="S108" s="28">
        <f t="shared" si="6"/>
        <v>12143416697</v>
      </c>
      <c r="T108" s="17"/>
      <c r="U108" s="37">
        <f t="shared" si="8"/>
        <v>1.2681929209099645E-2</v>
      </c>
      <c r="V108" s="17"/>
      <c r="W108" s="46"/>
      <c r="X108" s="32"/>
    </row>
    <row r="109" spans="1:24" x14ac:dyDescent="0.45">
      <c r="A109" s="1" t="s">
        <v>172</v>
      </c>
      <c r="C109" s="28">
        <v>0</v>
      </c>
      <c r="D109" s="28"/>
      <c r="E109" s="28">
        <v>2228386537</v>
      </c>
      <c r="F109" s="28"/>
      <c r="G109" s="28">
        <v>0</v>
      </c>
      <c r="H109" s="17"/>
      <c r="I109" s="28">
        <f t="shared" si="4"/>
        <v>2228386537</v>
      </c>
      <c r="J109" s="17"/>
      <c r="K109" s="37">
        <f t="shared" si="5"/>
        <v>9.5922892145164172E-3</v>
      </c>
      <c r="L109" s="17"/>
      <c r="M109" s="28">
        <v>0</v>
      </c>
      <c r="N109" s="17"/>
      <c r="O109" s="28">
        <v>18983453042</v>
      </c>
      <c r="P109" s="28"/>
      <c r="Q109" s="28">
        <v>0</v>
      </c>
      <c r="R109" s="28"/>
      <c r="S109" s="28">
        <f t="shared" si="6"/>
        <v>18983453042</v>
      </c>
      <c r="T109" s="17"/>
      <c r="U109" s="37">
        <f t="shared" si="8"/>
        <v>1.9825294118613852E-2</v>
      </c>
      <c r="V109" s="17"/>
      <c r="W109" s="46"/>
      <c r="X109" s="32"/>
    </row>
    <row r="110" spans="1:24" ht="19.5" thickBot="1" x14ac:dyDescent="0.5">
      <c r="C110" s="29">
        <f>SUM(C8:C109)</f>
        <v>0</v>
      </c>
      <c r="D110" s="28"/>
      <c r="E110" s="29">
        <f>SUM(E8:E109)</f>
        <v>219798954499</v>
      </c>
      <c r="F110" s="28"/>
      <c r="G110" s="29">
        <f>SUM(G8:G109)</f>
        <v>12499522031</v>
      </c>
      <c r="H110" s="28"/>
      <c r="I110" s="29">
        <f>SUM(I8:I109)</f>
        <v>232298476530</v>
      </c>
      <c r="J110" s="17"/>
      <c r="K110" s="38">
        <f>SUM(K8:K109)</f>
        <v>0.99994957516085281</v>
      </c>
      <c r="L110" s="17"/>
      <c r="M110" s="29">
        <f>SUM(M8:M109)</f>
        <v>200057095947</v>
      </c>
      <c r="N110" s="28"/>
      <c r="O110" s="29">
        <f>SUM(O8:O109)</f>
        <v>366465808662</v>
      </c>
      <c r="P110" s="28"/>
      <c r="Q110" s="29">
        <f>SUM(Q8:Q109)</f>
        <v>389116333273</v>
      </c>
      <c r="R110" s="28"/>
      <c r="S110" s="29">
        <f>SUM(S8:S109)</f>
        <v>955639237882</v>
      </c>
      <c r="T110" s="17"/>
      <c r="U110" s="38">
        <f>SUM(U8:U109)</f>
        <v>0.99801805922146403</v>
      </c>
      <c r="W110" s="46"/>
    </row>
    <row r="111" spans="1:24" ht="19.5" thickTop="1" x14ac:dyDescent="0.45">
      <c r="C111" s="25"/>
      <c r="D111" s="25"/>
      <c r="E111" s="25"/>
      <c r="F111" s="25"/>
      <c r="G111" s="25"/>
      <c r="Q111" s="28"/>
      <c r="W111" s="46"/>
    </row>
    <row r="112" spans="1:24" x14ac:dyDescent="0.45">
      <c r="C112" s="25"/>
      <c r="D112" s="25"/>
      <c r="E112" s="25"/>
      <c r="F112" s="25"/>
      <c r="G112" s="25"/>
      <c r="M112" s="32"/>
      <c r="O112" s="32"/>
      <c r="Q112" s="32"/>
      <c r="S112" s="32"/>
      <c r="W112" s="46"/>
    </row>
    <row r="113" spans="3:23" x14ac:dyDescent="0.45">
      <c r="C113" s="25"/>
      <c r="D113" s="25"/>
      <c r="E113" s="25"/>
      <c r="F113" s="25"/>
      <c r="G113" s="25"/>
      <c r="Q113" s="32"/>
      <c r="W113" s="46"/>
    </row>
    <row r="114" spans="3:23" x14ac:dyDescent="0.45">
      <c r="C114" s="25"/>
      <c r="D114" s="25"/>
      <c r="E114" s="25"/>
      <c r="F114" s="25"/>
      <c r="G114" s="25"/>
      <c r="W114" s="46"/>
    </row>
    <row r="115" spans="3:23" x14ac:dyDescent="0.45">
      <c r="C115" s="25"/>
      <c r="D115" s="25"/>
      <c r="E115" s="25"/>
      <c r="F115" s="25"/>
      <c r="G115" s="25"/>
      <c r="K115" s="3"/>
      <c r="W115" s="46"/>
    </row>
    <row r="116" spans="3:23" x14ac:dyDescent="0.45">
      <c r="C116" s="25"/>
      <c r="D116" s="25"/>
      <c r="E116" s="25"/>
      <c r="F116" s="25"/>
      <c r="G116" s="25"/>
      <c r="W116" s="46"/>
    </row>
    <row r="117" spans="3:23" x14ac:dyDescent="0.45">
      <c r="C117" s="25"/>
      <c r="D117" s="25"/>
      <c r="E117" s="25"/>
      <c r="F117" s="25"/>
      <c r="G117" s="25"/>
      <c r="W117" s="46"/>
    </row>
    <row r="118" spans="3:23" x14ac:dyDescent="0.45">
      <c r="C118" s="25"/>
      <c r="D118" s="25"/>
      <c r="E118" s="25"/>
      <c r="F118" s="25"/>
      <c r="G118" s="25"/>
      <c r="W118" s="46"/>
    </row>
    <row r="119" spans="3:23" x14ac:dyDescent="0.45">
      <c r="C119" s="25"/>
      <c r="D119" s="25"/>
      <c r="E119" s="25"/>
      <c r="F119" s="25"/>
      <c r="G119" s="25"/>
      <c r="W119" s="46"/>
    </row>
    <row r="120" spans="3:23" x14ac:dyDescent="0.45">
      <c r="C120" s="25"/>
      <c r="D120" s="25"/>
      <c r="E120" s="25"/>
      <c r="F120" s="25"/>
      <c r="G120" s="25"/>
      <c r="W120" s="46"/>
    </row>
    <row r="121" spans="3:23" x14ac:dyDescent="0.45">
      <c r="C121" s="25"/>
      <c r="D121" s="25"/>
      <c r="E121" s="25"/>
      <c r="F121" s="25"/>
      <c r="G121" s="25"/>
      <c r="W121" s="46"/>
    </row>
    <row r="122" spans="3:23" x14ac:dyDescent="0.45">
      <c r="C122" s="25"/>
      <c r="D122" s="25"/>
      <c r="E122" s="25"/>
      <c r="F122" s="25"/>
      <c r="G122" s="25"/>
      <c r="W122" s="46"/>
    </row>
    <row r="123" spans="3:23" x14ac:dyDescent="0.45">
      <c r="C123" s="25"/>
      <c r="D123" s="25"/>
      <c r="E123" s="25"/>
      <c r="F123" s="25"/>
      <c r="G123" s="25"/>
      <c r="W123" s="46"/>
    </row>
    <row r="124" spans="3:23" x14ac:dyDescent="0.45">
      <c r="C124" s="25"/>
      <c r="D124" s="25"/>
      <c r="E124" s="25"/>
      <c r="F124" s="25"/>
      <c r="G124" s="25"/>
      <c r="W124" s="46"/>
    </row>
    <row r="125" spans="3:23" x14ac:dyDescent="0.45">
      <c r="C125" s="25"/>
      <c r="D125" s="25"/>
      <c r="E125" s="25"/>
      <c r="F125" s="25"/>
      <c r="G125" s="25"/>
      <c r="W125" s="46"/>
    </row>
    <row r="126" spans="3:23" x14ac:dyDescent="0.45">
      <c r="C126" s="25"/>
      <c r="D126" s="25"/>
      <c r="E126" s="25"/>
      <c r="F126" s="25"/>
      <c r="G126" s="25"/>
      <c r="W126" s="46"/>
    </row>
    <row r="127" spans="3:23" x14ac:dyDescent="0.45">
      <c r="C127" s="25"/>
      <c r="D127" s="25"/>
      <c r="E127" s="25"/>
      <c r="F127" s="25"/>
      <c r="G127" s="25"/>
      <c r="W127" s="46"/>
    </row>
    <row r="128" spans="3:23" x14ac:dyDescent="0.45">
      <c r="C128" s="25"/>
      <c r="D128" s="25"/>
      <c r="E128" s="25"/>
      <c r="F128" s="25"/>
      <c r="G128" s="25"/>
      <c r="W128" s="46"/>
    </row>
    <row r="129" spans="3:23" x14ac:dyDescent="0.45">
      <c r="C129" s="25"/>
      <c r="D129" s="25"/>
      <c r="E129" s="25"/>
      <c r="F129" s="25"/>
      <c r="G129" s="25"/>
      <c r="W129" s="46"/>
    </row>
    <row r="130" spans="3:23" x14ac:dyDescent="0.45">
      <c r="C130" s="25"/>
      <c r="D130" s="25"/>
      <c r="E130" s="25"/>
      <c r="F130" s="25"/>
      <c r="G130" s="25"/>
      <c r="W130" s="46"/>
    </row>
    <row r="131" spans="3:23" x14ac:dyDescent="0.45">
      <c r="C131" s="25"/>
      <c r="D131" s="25"/>
      <c r="E131" s="25"/>
      <c r="F131" s="25"/>
      <c r="G131" s="25"/>
      <c r="W131" s="46"/>
    </row>
    <row r="132" spans="3:23" x14ac:dyDescent="0.45">
      <c r="C132" s="25"/>
      <c r="D132" s="25"/>
      <c r="E132" s="25"/>
      <c r="F132" s="25"/>
      <c r="G132" s="25"/>
      <c r="W132" s="46"/>
    </row>
    <row r="133" spans="3:23" x14ac:dyDescent="0.45">
      <c r="C133" s="25"/>
      <c r="D133" s="25"/>
      <c r="E133" s="25"/>
      <c r="F133" s="25"/>
      <c r="G133" s="25"/>
      <c r="W133" s="46"/>
    </row>
    <row r="134" spans="3:23" x14ac:dyDescent="0.45">
      <c r="C134" s="25"/>
      <c r="D134" s="25"/>
      <c r="E134" s="25"/>
      <c r="F134" s="25"/>
      <c r="G134" s="25"/>
      <c r="W134" s="46"/>
    </row>
    <row r="135" spans="3:23" x14ac:dyDescent="0.45">
      <c r="C135" s="25"/>
      <c r="D135" s="25"/>
      <c r="E135" s="25"/>
      <c r="F135" s="25"/>
      <c r="G135" s="25"/>
      <c r="W135" s="46"/>
    </row>
    <row r="136" spans="3:23" x14ac:dyDescent="0.45">
      <c r="C136" s="25"/>
      <c r="D136" s="25"/>
      <c r="E136" s="25"/>
      <c r="F136" s="25"/>
      <c r="G136" s="25"/>
      <c r="W136" s="46"/>
    </row>
    <row r="137" spans="3:23" x14ac:dyDescent="0.45">
      <c r="C137" s="25"/>
      <c r="D137" s="25"/>
      <c r="E137" s="25"/>
      <c r="F137" s="25"/>
      <c r="G137" s="25"/>
      <c r="W137" s="46"/>
    </row>
    <row r="138" spans="3:23" x14ac:dyDescent="0.45">
      <c r="C138" s="25"/>
      <c r="D138" s="25"/>
      <c r="E138" s="25"/>
      <c r="F138" s="25"/>
      <c r="G138" s="25"/>
    </row>
    <row r="139" spans="3:23" x14ac:dyDescent="0.45">
      <c r="C139" s="25"/>
      <c r="D139" s="25"/>
      <c r="E139" s="25"/>
      <c r="F139" s="25"/>
      <c r="G139" s="25"/>
    </row>
    <row r="140" spans="3:23" x14ac:dyDescent="0.45">
      <c r="C140" s="25"/>
      <c r="D140" s="25"/>
      <c r="E140" s="25"/>
      <c r="F140" s="25"/>
      <c r="G140" s="25"/>
    </row>
    <row r="141" spans="3:23" x14ac:dyDescent="0.45">
      <c r="C141" s="25"/>
      <c r="D141" s="25"/>
      <c r="E141" s="25"/>
      <c r="F141" s="25"/>
      <c r="G141" s="25"/>
    </row>
    <row r="142" spans="3:23" x14ac:dyDescent="0.45">
      <c r="C142" s="25"/>
      <c r="D142" s="25"/>
      <c r="E142" s="25"/>
      <c r="F142" s="25"/>
      <c r="G142" s="25"/>
    </row>
    <row r="143" spans="3:23" x14ac:dyDescent="0.45">
      <c r="C143" s="25"/>
      <c r="D143" s="25"/>
      <c r="E143" s="25"/>
      <c r="F143" s="25"/>
      <c r="G143" s="25"/>
    </row>
    <row r="144" spans="3:23" x14ac:dyDescent="0.45">
      <c r="C144" s="25"/>
      <c r="D144" s="25"/>
      <c r="E144" s="25"/>
      <c r="F144" s="25"/>
      <c r="G144" s="25"/>
    </row>
    <row r="145" spans="3:7" x14ac:dyDescent="0.45">
      <c r="C145" s="25"/>
      <c r="D145" s="25"/>
      <c r="E145" s="25"/>
      <c r="F145" s="25"/>
      <c r="G145" s="25"/>
    </row>
    <row r="146" spans="3:7" x14ac:dyDescent="0.45">
      <c r="C146" s="25"/>
      <c r="D146" s="25"/>
      <c r="E146" s="25"/>
      <c r="F146" s="25"/>
      <c r="G146" s="25"/>
    </row>
    <row r="147" spans="3:7" x14ac:dyDescent="0.45">
      <c r="C147" s="25"/>
      <c r="D147" s="25"/>
      <c r="E147" s="25"/>
      <c r="F147" s="25"/>
      <c r="G147" s="25"/>
    </row>
    <row r="148" spans="3:7" x14ac:dyDescent="0.45">
      <c r="C148" s="25"/>
      <c r="D148" s="25"/>
      <c r="E148" s="25"/>
      <c r="F148" s="25"/>
      <c r="G148" s="25"/>
    </row>
    <row r="149" spans="3:7" x14ac:dyDescent="0.45">
      <c r="C149" s="25"/>
      <c r="D149" s="25"/>
      <c r="E149" s="25"/>
      <c r="F149" s="25"/>
      <c r="G149" s="25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3" orientation="portrait" r:id="rId1"/>
  <rowBreaks count="1" manualBreakCount="1">
    <brk id="111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73" zoomScaleNormal="100" zoomScaleSheetLayoutView="73" workbookViewId="0">
      <selection activeCell="A5" sqref="A5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 x14ac:dyDescent="0.45">
      <c r="A4" s="56" t="str">
        <f>'سرمایه‌گذاری در سهام'!A4:U4</f>
        <v>برای ماه منتهی به 1402/09/30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s="7" customFormat="1" ht="19.5" x14ac:dyDescent="0.45">
      <c r="A6" s="66" t="s">
        <v>102</v>
      </c>
      <c r="C6" s="65" t="s">
        <v>100</v>
      </c>
      <c r="D6" s="65" t="s">
        <v>100</v>
      </c>
      <c r="E6" s="65" t="s">
        <v>100</v>
      </c>
      <c r="F6" s="65" t="s">
        <v>100</v>
      </c>
      <c r="G6" s="65" t="s">
        <v>100</v>
      </c>
      <c r="H6" s="65" t="s">
        <v>100</v>
      </c>
      <c r="I6" s="65" t="s">
        <v>100</v>
      </c>
      <c r="K6" s="65" t="s">
        <v>101</v>
      </c>
      <c r="L6" s="65" t="s">
        <v>101</v>
      </c>
      <c r="M6" s="65" t="s">
        <v>101</v>
      </c>
      <c r="N6" s="65" t="s">
        <v>101</v>
      </c>
      <c r="O6" s="65" t="s">
        <v>101</v>
      </c>
      <c r="P6" s="65" t="s">
        <v>101</v>
      </c>
      <c r="Q6" s="65" t="s">
        <v>101</v>
      </c>
    </row>
    <row r="7" spans="1:17" s="7" customFormat="1" ht="19.5" x14ac:dyDescent="0.45">
      <c r="A7" s="65" t="s">
        <v>102</v>
      </c>
      <c r="C7" s="36" t="s">
        <v>155</v>
      </c>
      <c r="E7" s="36" t="s">
        <v>152</v>
      </c>
      <c r="G7" s="36" t="s">
        <v>153</v>
      </c>
      <c r="I7" s="36" t="s">
        <v>156</v>
      </c>
      <c r="K7" s="36" t="s">
        <v>155</v>
      </c>
      <c r="M7" s="36" t="s">
        <v>152</v>
      </c>
      <c r="O7" s="36" t="s">
        <v>153</v>
      </c>
      <c r="Q7" s="36" t="s">
        <v>156</v>
      </c>
    </row>
    <row r="8" spans="1:17" x14ac:dyDescent="0.45">
      <c r="A8" s="1" t="s">
        <v>107</v>
      </c>
      <c r="C8" s="28">
        <v>0</v>
      </c>
      <c r="D8" s="28"/>
      <c r="E8" s="28">
        <v>0</v>
      </c>
      <c r="F8" s="28"/>
      <c r="G8" s="28">
        <v>0</v>
      </c>
      <c r="H8" s="28"/>
      <c r="I8" s="28">
        <v>0</v>
      </c>
      <c r="J8" s="28"/>
      <c r="K8" s="28">
        <v>136117346</v>
      </c>
      <c r="L8" s="28"/>
      <c r="M8" s="28">
        <v>0</v>
      </c>
      <c r="N8" s="28"/>
      <c r="O8" s="28">
        <v>-3439375</v>
      </c>
      <c r="P8" s="28"/>
      <c r="Q8" s="28">
        <v>132677971</v>
      </c>
    </row>
    <row r="9" spans="1:17" x14ac:dyDescent="0.4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17" x14ac:dyDescent="0.4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</row>
    <row r="11" spans="1:17" x14ac:dyDescent="0.45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x14ac:dyDescent="0.45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45"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45"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4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rightToLeft="1" view="pageBreakPreview" zoomScale="41" zoomScaleNormal="100" zoomScaleSheetLayoutView="41" workbookViewId="0">
      <selection activeCell="I16" sqref="I16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23.28515625" style="1" bestFit="1" customWidth="1"/>
    <col min="10" max="10" width="0.5703125" style="1" customWidth="1"/>
    <col min="11" max="11" width="30.85546875" style="1" customWidth="1"/>
    <col min="12" max="16384" width="9.140625" style="1"/>
  </cols>
  <sheetData>
    <row r="1" spans="1:12" x14ac:dyDescent="0.45">
      <c r="I1" s="17"/>
    </row>
    <row r="2" spans="1:1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30" x14ac:dyDescent="0.45">
      <c r="A3" s="56" t="s">
        <v>98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2" ht="30" x14ac:dyDescent="0.45">
      <c r="A4" s="56" t="str">
        <f>'سرمایه‌گذاری در اوراق بهادار'!A4:Q4</f>
        <v>برای ماه منتهی به 1402/09/30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2" x14ac:dyDescent="0.45">
      <c r="I5" s="17"/>
    </row>
    <row r="6" spans="1:12" s="5" customFormat="1" ht="24" x14ac:dyDescent="0.55000000000000004">
      <c r="A6" s="55" t="s">
        <v>157</v>
      </c>
      <c r="B6" s="55" t="s">
        <v>157</v>
      </c>
      <c r="C6" s="55" t="s">
        <v>157</v>
      </c>
      <c r="E6" s="55" t="s">
        <v>100</v>
      </c>
      <c r="F6" s="54"/>
      <c r="G6" s="55"/>
      <c r="I6" s="54" t="s">
        <v>101</v>
      </c>
      <c r="J6" s="54"/>
      <c r="K6" s="54"/>
      <c r="L6" s="33"/>
    </row>
    <row r="7" spans="1:12" s="21" customFormat="1" ht="15.75" x14ac:dyDescent="0.4">
      <c r="A7" s="40" t="s">
        <v>158</v>
      </c>
      <c r="C7" s="40" t="s">
        <v>69</v>
      </c>
      <c r="E7" s="40" t="s">
        <v>159</v>
      </c>
      <c r="F7" s="49"/>
      <c r="G7" s="40" t="s">
        <v>160</v>
      </c>
      <c r="H7" s="49"/>
      <c r="I7" s="50" t="s">
        <v>159</v>
      </c>
      <c r="J7" s="51"/>
      <c r="K7" s="50" t="s">
        <v>160</v>
      </c>
      <c r="L7" s="42"/>
    </row>
    <row r="8" spans="1:12" x14ac:dyDescent="0.45">
      <c r="A8" s="1" t="s">
        <v>75</v>
      </c>
      <c r="C8" s="1" t="s">
        <v>76</v>
      </c>
      <c r="E8" s="28">
        <v>17471888</v>
      </c>
      <c r="F8" s="25"/>
      <c r="G8" s="23">
        <f>E8/$E$14</f>
        <v>4.2740528932113504</v>
      </c>
      <c r="H8" s="41"/>
      <c r="I8" s="20">
        <v>44712448</v>
      </c>
      <c r="J8" s="41"/>
      <c r="K8" s="23">
        <f>I8/$I$14</f>
        <v>0.52752967156545516</v>
      </c>
    </row>
    <row r="9" spans="1:12" x14ac:dyDescent="0.45">
      <c r="A9" s="1" t="s">
        <v>79</v>
      </c>
      <c r="C9" s="1" t="s">
        <v>80</v>
      </c>
      <c r="E9" s="28">
        <v>3990</v>
      </c>
      <c r="F9" s="25"/>
      <c r="G9" s="23">
        <f t="shared" ref="G9:G13" si="0">E9/$E$14</f>
        <v>9.7605198956823033E-4</v>
      </c>
      <c r="H9" s="41"/>
      <c r="I9" s="20">
        <v>25196221</v>
      </c>
      <c r="J9" s="41"/>
      <c r="K9" s="23">
        <f t="shared" ref="K9:K13" si="1">I9/$I$14</f>
        <v>0.29727189593422898</v>
      </c>
    </row>
    <row r="10" spans="1:12" x14ac:dyDescent="0.45">
      <c r="A10" s="1" t="s">
        <v>82</v>
      </c>
      <c r="C10" s="1" t="s">
        <v>83</v>
      </c>
      <c r="E10" s="28">
        <v>34155</v>
      </c>
      <c r="F10" s="25"/>
      <c r="G10" s="23">
        <f t="shared" si="0"/>
        <v>8.3551518054393245E-3</v>
      </c>
      <c r="H10" s="41"/>
      <c r="I10" s="20">
        <v>14842802</v>
      </c>
      <c r="J10" s="41"/>
      <c r="K10" s="23">
        <f t="shared" si="1"/>
        <v>0.17511943126377427</v>
      </c>
    </row>
    <row r="11" spans="1:12" x14ac:dyDescent="0.45">
      <c r="A11" s="1" t="s">
        <v>85</v>
      </c>
      <c r="C11" s="1" t="s">
        <v>86</v>
      </c>
      <c r="E11" s="28">
        <v>15066</v>
      </c>
      <c r="F11" s="25"/>
      <c r="G11" s="23">
        <f t="shared" si="0"/>
        <v>3.6855136027155282E-3</v>
      </c>
      <c r="H11" s="41"/>
      <c r="I11" s="20">
        <v>205111</v>
      </c>
      <c r="J11" s="41"/>
      <c r="K11" s="23">
        <f t="shared" si="1"/>
        <v>2.4199555896483697E-3</v>
      </c>
    </row>
    <row r="12" spans="1:12" x14ac:dyDescent="0.45">
      <c r="A12" s="1" t="s">
        <v>88</v>
      </c>
      <c r="C12" s="1" t="s">
        <v>89</v>
      </c>
      <c r="E12" s="28">
        <v>-13437202</v>
      </c>
      <c r="F12" s="25"/>
      <c r="G12" s="23">
        <f t="shared" si="0"/>
        <v>-3.2870696106090738</v>
      </c>
      <c r="H12" s="41"/>
      <c r="I12" s="20">
        <v>-199697</v>
      </c>
      <c r="J12" s="41"/>
      <c r="K12" s="23">
        <f t="shared" si="1"/>
        <v>-2.3560797391949263E-3</v>
      </c>
    </row>
    <row r="13" spans="1:12" x14ac:dyDescent="0.45">
      <c r="A13" s="1" t="s">
        <v>92</v>
      </c>
      <c r="C13" s="1" t="s">
        <v>93</v>
      </c>
      <c r="E13" s="28">
        <v>0</v>
      </c>
      <c r="F13" s="25"/>
      <c r="G13" s="23">
        <f t="shared" si="0"/>
        <v>0</v>
      </c>
      <c r="H13" s="41"/>
      <c r="I13" s="20">
        <v>1282</v>
      </c>
      <c r="J13" s="41"/>
      <c r="K13" s="23">
        <f t="shared" si="1"/>
        <v>1.5125386088163044E-5</v>
      </c>
    </row>
    <row r="14" spans="1:12" ht="19.5" thickBot="1" x14ac:dyDescent="0.5">
      <c r="E14" s="29">
        <f>SUM(E8:E13)</f>
        <v>4087897</v>
      </c>
      <c r="G14" s="24">
        <f>SUM(G8:G13)</f>
        <v>0.99999999999999956</v>
      </c>
      <c r="I14" s="29">
        <f>SUM(I8:I13)</f>
        <v>84758167</v>
      </c>
      <c r="K14" s="24">
        <f>SUM(K8:K13)</f>
        <v>1</v>
      </c>
      <c r="L14" s="39"/>
    </row>
    <row r="15" spans="1:12" ht="19.5" thickTop="1" x14ac:dyDescent="0.45"/>
    <row r="18" spans="5:11" x14ac:dyDescent="0.45">
      <c r="K18" s="3"/>
    </row>
    <row r="19" spans="5:11" x14ac:dyDescent="0.45">
      <c r="I19" s="3"/>
    </row>
    <row r="21" spans="5:11" x14ac:dyDescent="0.45">
      <c r="E21" s="3"/>
      <c r="G21" s="3"/>
      <c r="K21" s="3"/>
    </row>
  </sheetData>
  <mergeCells count="6">
    <mergeCell ref="A2:K2"/>
    <mergeCell ref="A3:K3"/>
    <mergeCell ref="A6:C6"/>
    <mergeCell ref="E6:G6"/>
    <mergeCell ref="A4:K4"/>
    <mergeCell ref="I6:K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'درآمد ناشی از فروش'!Print_Area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2023-12-24T08:43:28Z</dcterms:modified>
</cp:coreProperties>
</file>