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34BC7C58-894D-4346-8CCB-8864CA1E1384}" xr6:coauthVersionLast="47" xr6:coauthVersionMax="47" xr10:uidLastSave="{00000000-0000-0000-0000-000000000000}"/>
  <bookViews>
    <workbookView xWindow="-120" yWindow="-120" windowWidth="29040" windowHeight="15840" firstSheet="4" activeTab="6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5">'درآمد ناشی از فروش'!$A$1:$R$13</definedName>
    <definedName name="_xlnm.Print_Area" localSheetId="6">'سرمایه‌گذاری در سهام'!$A$1:$U$48</definedName>
    <definedName name="_xlnm.Print_Area" localSheetId="0">سهام!$A$1:$Y$49</definedName>
  </definedNames>
  <calcPr calcId="191029"/>
</workbook>
</file>

<file path=xl/calcChain.xml><?xml version="1.0" encoding="utf-8"?>
<calcChain xmlns="http://schemas.openxmlformats.org/spreadsheetml/2006/main">
  <c r="U9" i="11" l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8" i="11"/>
  <c r="C10" i="15"/>
  <c r="C9" i="15"/>
  <c r="C7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8" i="11"/>
  <c r="M9" i="7"/>
  <c r="M10" i="7"/>
  <c r="M11" i="7"/>
  <c r="M12" i="7"/>
  <c r="M8" i="7"/>
  <c r="S13" i="7"/>
  <c r="S9" i="7"/>
  <c r="S10" i="7"/>
  <c r="S11" i="7"/>
  <c r="S12" i="7"/>
  <c r="S8" i="7"/>
  <c r="O13" i="7"/>
  <c r="S9" i="6"/>
  <c r="S10" i="6"/>
  <c r="S11" i="6"/>
  <c r="S12" i="6"/>
  <c r="S13" i="6"/>
  <c r="S14" i="6"/>
  <c r="S15" i="6"/>
  <c r="S16" i="6" s="1"/>
  <c r="S8" i="6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10" i="1"/>
  <c r="Y11" i="1"/>
  <c r="Y12" i="1"/>
  <c r="Y13" i="1"/>
  <c r="Y14" i="1"/>
  <c r="Y15" i="1"/>
  <c r="Y16" i="1"/>
  <c r="Y17" i="1"/>
  <c r="Y18" i="1"/>
  <c r="Y9" i="1"/>
  <c r="U5" i="11"/>
  <c r="G8" i="15"/>
  <c r="Q48" i="11"/>
  <c r="M48" i="11"/>
  <c r="Q45" i="9"/>
  <c r="I11" i="8"/>
  <c r="K11" i="8"/>
  <c r="M11" i="8"/>
  <c r="M13" i="10"/>
  <c r="Q13" i="7"/>
  <c r="I13" i="13"/>
  <c r="K12" i="13" s="1"/>
  <c r="G48" i="11"/>
  <c r="O48" i="11"/>
  <c r="E48" i="11"/>
  <c r="C48" i="11"/>
  <c r="O45" i="9"/>
  <c r="M45" i="9"/>
  <c r="I45" i="9"/>
  <c r="G45" i="9"/>
  <c r="E45" i="9"/>
  <c r="S11" i="8"/>
  <c r="Q11" i="8"/>
  <c r="O11" i="8"/>
  <c r="O49" i="1"/>
  <c r="K49" i="1"/>
  <c r="G49" i="1"/>
  <c r="E49" i="1"/>
  <c r="K6" i="6"/>
  <c r="Q6" i="6"/>
  <c r="A4" i="6"/>
  <c r="A4" i="7" s="1"/>
  <c r="A4" i="8" s="1"/>
  <c r="A4" i="9" s="1"/>
  <c r="A4" i="10" s="1"/>
  <c r="A4" i="11" s="1"/>
  <c r="A4" i="12" s="1"/>
  <c r="A4" i="13" s="1"/>
  <c r="A4" i="14" s="1"/>
  <c r="A4" i="15" s="1"/>
  <c r="I13" i="10"/>
  <c r="G18" i="10"/>
  <c r="O13" i="10"/>
  <c r="G13" i="10"/>
  <c r="E13" i="10"/>
  <c r="I13" i="7"/>
  <c r="E10" i="14"/>
  <c r="C10" i="14"/>
  <c r="G10" i="15" s="1"/>
  <c r="K48" i="11" l="1"/>
  <c r="K11" i="13"/>
  <c r="K10" i="13"/>
  <c r="K9" i="13"/>
  <c r="U48" i="11"/>
  <c r="Y49" i="1"/>
  <c r="K8" i="13"/>
  <c r="S48" i="11"/>
  <c r="Q13" i="10"/>
  <c r="I48" i="11"/>
  <c r="W49" i="1"/>
  <c r="G7" i="15" l="1"/>
  <c r="K16" i="6"/>
  <c r="M16" i="6"/>
  <c r="O16" i="6"/>
  <c r="Q16" i="6"/>
  <c r="U49" i="1" l="1"/>
  <c r="K13" i="7" l="1"/>
  <c r="E13" i="13" l="1"/>
  <c r="G9" i="15" s="1"/>
  <c r="G10" i="13" l="1"/>
  <c r="G11" i="13"/>
  <c r="G12" i="13"/>
  <c r="G8" i="13"/>
  <c r="G9" i="13"/>
  <c r="M13" i="7"/>
  <c r="G13" i="13" l="1"/>
  <c r="G11" i="15"/>
  <c r="C11" i="15"/>
  <c r="K13" i="13"/>
  <c r="E8" i="15" l="1"/>
  <c r="E9" i="15"/>
  <c r="E10" i="15"/>
  <c r="E7" i="15"/>
  <c r="E11" i="15" l="1"/>
</calcChain>
</file>

<file path=xl/sharedStrings.xml><?xml version="1.0" encoding="utf-8"?>
<sst xmlns="http://schemas.openxmlformats.org/spreadsheetml/2006/main" count="464" uniqueCount="129">
  <si>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</si>
  <si>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</si>
  <si>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</si>
  <si>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</si>
  <si>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</si>
  <si>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</si>
  <si>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</si>
  <si>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</si>
  <si>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</si>
  <si>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</si>
  <si>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</si>
  <si>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</si>
  <si>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</si>
  <si>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</si>
  <si>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</si>
  <si>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</si>
  <si>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</si>
  <si>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پتروشیمی تندگویان</t>
  </si>
  <si>
    <t>پخش هجرت</t>
  </si>
  <si>
    <t>تامین سرمایه نوین</t>
  </si>
  <si>
    <t>داروسازی‌ فارابی‌</t>
  </si>
  <si>
    <t>سرمایه گذاری صدرتامین</t>
  </si>
  <si>
    <t>سیمان‌ صوفیان‌</t>
  </si>
  <si>
    <t>سیمان‌مازندران‌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</si>
  <si>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</si>
  <si>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</si>
  <si>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</si>
  <si>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</si>
  <si>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گروه‌بهمن‌</t>
  </si>
  <si>
    <t>ملی شیمی کشاورز</t>
  </si>
  <si>
    <t>ملی‌ صنایع‌ مس‌ ایران‌</t>
  </si>
  <si>
    <t>نفت‌ بهران‌</t>
  </si>
  <si>
    <t>کاشی‌ الوند</t>
  </si>
  <si>
    <t>سرمایه‌گذاری‌صندوق‌بازنشستگی‌</t>
  </si>
  <si>
    <t>صنایع مس افق کرمان</t>
  </si>
  <si>
    <t>شرکت صنایع غذایی مینو شرق</t>
  </si>
  <si>
    <t>پالایش نفت اصفهان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</si>
  <si>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</si>
  <si>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</si>
  <si>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</si>
  <si>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</si>
  <si>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</si>
  <si>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</si>
  <si>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</si>
  <si>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</si>
  <si>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</si>
  <si>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</si>
  <si>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</si>
  <si>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</si>
  <si>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</si>
  <si>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</si>
  <si>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</si>
  <si>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</si>
  <si>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</si>
  <si>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</si>
  <si>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</si>
  <si>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</si>
  <si>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</si>
  <si>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</si>
  <si>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</si>
  <si>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</si>
  <si>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</si>
  <si>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</si>
  <si>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</si>
  <si>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</si>
  <si>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</si>
  <si>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</si>
  <si>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</si>
  <si>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</si>
  <si>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</si>
  <si>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</si>
  <si>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</si>
  <si>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</si>
  <si>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</si>
  <si>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</si>
  <si>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</si>
  <si>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</si>
  <si>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</si>
  <si>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</si>
  <si>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</si>
  <si>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</si>
  <si>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</si>
  <si>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</si>
  <si>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</si>
  <si>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</si>
  <si>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</si>
  <si>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</si>
  <si>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</si>
  <si>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</si>
  <si>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</si>
  <si>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</si>
  <si>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تایدواترخاورمیانه</t>
  </si>
  <si>
    <t>سرمایه گذاری گروه توسعه ملی</t>
  </si>
  <si>
    <t>صنعتی زر ماکارون</t>
  </si>
  <si>
    <t>بیمه کوثر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</si>
  <si>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</si>
  <si>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</si>
  <si>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</si>
  <si>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</si>
  <si>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</si>
  <si>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</si>
  <si>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</si>
  <si>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</si>
  <si>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</si>
  <si>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</si>
  <si>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</si>
  <si>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</si>
  <si>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</si>
  <si>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</si>
  <si>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</si>
  <si>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</si>
  <si>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</si>
  <si>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</si>
  <si>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</si>
  <si>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</si>
  <si>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پارس فولاد سبزوار</t>
  </si>
  <si>
    <t>داروسازی دانا</t>
  </si>
  <si>
    <t>پویا زرکان آق دره</t>
  </si>
  <si>
    <t>بین المللی توسعه ص. معادن غدیر</t>
  </si>
  <si>
    <t>پتروشیمی پردیس</t>
  </si>
  <si>
    <t>کربن‌ ایران‌</t>
  </si>
  <si>
    <t>تولیدات پتروشیمی قائد بصیر</t>
  </si>
  <si>
    <t>پرتو بار فرابر خلیج فارس</t>
  </si>
  <si>
    <t>سرمایه‌گذاری صنایع پتروشیمی‌</t>
  </si>
  <si>
    <t>1402/09/30</t>
  </si>
  <si>
    <t>برای ماه منتهی به 1402/10/30</t>
  </si>
  <si>
    <t>1402/10/30</t>
  </si>
  <si>
    <t>نخریسی و نساجی خسروی خراسان</t>
  </si>
  <si>
    <t>1402/10/06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</si>
</sst>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3"/>
  <sheetViews>
    <sheetView rightToLeft="1" zoomScale="86" zoomScaleNormal="86" zoomScaleSheetLayoutView="41" workbookViewId="0">
      <selection activeCell="G48" sqref="G48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3.71093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8" s="1" customFormat="1" ht="30" x14ac:dyDescent="0.4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8" s="1" customFormat="1" ht="30" x14ac:dyDescent="0.45">
      <c r="A4" s="58" t="s">
        <v>125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8" s="1" customFormat="1" x14ac:dyDescent="0.45"/>
    <row r="6" spans="1:28" ht="24" x14ac:dyDescent="0.55000000000000004">
      <c r="A6" s="56" t="s">
        <v>3</v>
      </c>
      <c r="B6" s="5"/>
      <c r="C6" s="57" t="s">
        <v>124</v>
      </c>
      <c r="D6" s="57" t="s">
        <v>4</v>
      </c>
      <c r="E6" s="57" t="s">
        <v>4</v>
      </c>
      <c r="F6" s="57" t="s">
        <v>4</v>
      </c>
      <c r="G6" s="57" t="s">
        <v>4</v>
      </c>
      <c r="H6" s="5"/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P6" s="5"/>
      <c r="Q6" s="57" t="s">
        <v>126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8" ht="24" x14ac:dyDescent="0.55000000000000004">
      <c r="A7" s="56" t="s">
        <v>3</v>
      </c>
      <c r="B7" s="5"/>
      <c r="C7" s="56" t="s">
        <v>7</v>
      </c>
      <c r="D7" s="5"/>
      <c r="E7" s="56" t="s">
        <v>8</v>
      </c>
      <c r="F7" s="5"/>
      <c r="G7" s="56" t="s">
        <v>9</v>
      </c>
      <c r="H7" s="5"/>
      <c r="I7" s="57" t="s">
        <v>10</v>
      </c>
      <c r="J7" s="57" t="s">
        <v>10</v>
      </c>
      <c r="K7" s="57" t="s">
        <v>10</v>
      </c>
      <c r="L7" s="5"/>
      <c r="M7" s="57" t="s">
        <v>11</v>
      </c>
      <c r="N7" s="57" t="s">
        <v>11</v>
      </c>
      <c r="O7" s="57" t="s">
        <v>11</v>
      </c>
      <c r="P7" s="5"/>
      <c r="Q7" s="56" t="s">
        <v>7</v>
      </c>
      <c r="R7" s="5"/>
      <c r="S7" s="56" t="s">
        <v>12</v>
      </c>
      <c r="T7" s="5"/>
      <c r="U7" s="56" t="s">
        <v>8</v>
      </c>
      <c r="V7" s="5"/>
      <c r="W7" s="56" t="s">
        <v>9</v>
      </c>
      <c r="X7" s="5"/>
      <c r="Y7" s="59" t="s">
        <v>13</v>
      </c>
    </row>
    <row r="8" spans="1:28" ht="43.5" customHeight="1" x14ac:dyDescent="0.55000000000000004">
      <c r="A8" s="57" t="s">
        <v>3</v>
      </c>
      <c r="B8" s="5"/>
      <c r="C8" s="57" t="s">
        <v>7</v>
      </c>
      <c r="D8" s="5"/>
      <c r="E8" s="57" t="s">
        <v>8</v>
      </c>
      <c r="F8" s="5"/>
      <c r="G8" s="57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7" t="s">
        <v>7</v>
      </c>
      <c r="R8" s="5"/>
      <c r="S8" s="57" t="s">
        <v>12</v>
      </c>
      <c r="T8" s="5"/>
      <c r="U8" s="57" t="s">
        <v>8</v>
      </c>
      <c r="V8" s="5"/>
      <c r="W8" s="57" t="s">
        <v>9</v>
      </c>
      <c r="X8" s="5"/>
      <c r="Y8" s="60" t="s">
        <v>13</v>
      </c>
    </row>
    <row r="9" spans="1:28" s="11" customFormat="1" ht="22.5" x14ac:dyDescent="0.55000000000000004">
      <c r="A9" s="43" t="s">
        <v>114</v>
      </c>
      <c r="B9" s="8"/>
      <c r="C9" s="9">
        <v>13626637</v>
      </c>
      <c r="D9" s="9"/>
      <c r="E9" s="9">
        <v>62784374079</v>
      </c>
      <c r="F9" s="9"/>
      <c r="G9" s="9">
        <v>52285855848.021004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13626637</v>
      </c>
      <c r="R9" s="9"/>
      <c r="S9" s="9">
        <v>3706</v>
      </c>
      <c r="T9" s="9"/>
      <c r="U9" s="9">
        <v>62784374079</v>
      </c>
      <c r="V9" s="9"/>
      <c r="W9" s="9">
        <v>50199839837.504097</v>
      </c>
      <c r="X9" s="8"/>
      <c r="Y9" s="10">
        <f>W9/2360848544323</f>
        <v>2.1263473236441548E-2</v>
      </c>
      <c r="AA9" s="13"/>
      <c r="AB9" s="13"/>
    </row>
    <row r="10" spans="1:28" s="11" customFormat="1" ht="22.5" x14ac:dyDescent="0.55000000000000004">
      <c r="A10" s="43" t="s">
        <v>15</v>
      </c>
      <c r="B10" s="8"/>
      <c r="C10" s="9">
        <v>10681587</v>
      </c>
      <c r="D10" s="9"/>
      <c r="E10" s="9">
        <v>28967737916</v>
      </c>
      <c r="F10" s="9"/>
      <c r="G10" s="9">
        <v>36218105642.120796</v>
      </c>
      <c r="H10" s="9"/>
      <c r="I10" s="9">
        <v>7021478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17703065</v>
      </c>
      <c r="R10" s="9"/>
      <c r="S10" s="9">
        <v>2042</v>
      </c>
      <c r="T10" s="9"/>
      <c r="U10" s="9">
        <v>28967737916</v>
      </c>
      <c r="V10" s="9"/>
      <c r="W10" s="9">
        <v>35934568260.556503</v>
      </c>
      <c r="X10" s="8"/>
      <c r="Y10" s="10">
        <f t="shared" ref="Y10:Y48" si="0">W10/2360848544323</f>
        <v>1.5221039209383568E-2</v>
      </c>
      <c r="AA10" s="48"/>
    </row>
    <row r="11" spans="1:28" s="11" customFormat="1" ht="22.5" x14ac:dyDescent="0.55000000000000004">
      <c r="A11" s="43" t="s">
        <v>16</v>
      </c>
      <c r="B11" s="8"/>
      <c r="C11" s="9">
        <v>18251127</v>
      </c>
      <c r="D11" s="9"/>
      <c r="E11" s="9">
        <v>78082852278</v>
      </c>
      <c r="F11" s="9"/>
      <c r="G11" s="9">
        <v>107766644798.439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18251127</v>
      </c>
      <c r="R11" s="9"/>
      <c r="S11" s="9">
        <v>6380</v>
      </c>
      <c r="T11" s="9"/>
      <c r="U11" s="9">
        <v>78082852278</v>
      </c>
      <c r="V11" s="9"/>
      <c r="W11" s="9">
        <v>115749359227.953</v>
      </c>
      <c r="X11" s="8"/>
      <c r="Y11" s="10">
        <f t="shared" si="0"/>
        <v>4.902871025178171E-2</v>
      </c>
      <c r="AA11" s="48"/>
    </row>
    <row r="12" spans="1:28" s="11" customFormat="1" ht="22.5" x14ac:dyDescent="0.55000000000000004">
      <c r="A12" s="43" t="s">
        <v>94</v>
      </c>
      <c r="B12" s="8"/>
      <c r="C12" s="9">
        <v>15764576</v>
      </c>
      <c r="D12" s="9"/>
      <c r="E12" s="9">
        <v>48162558064</v>
      </c>
      <c r="F12" s="9"/>
      <c r="G12" s="9">
        <v>54643998606.753601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15764576</v>
      </c>
      <c r="R12" s="9"/>
      <c r="S12" s="9">
        <v>3534</v>
      </c>
      <c r="T12" s="9"/>
      <c r="U12" s="9">
        <v>48162558064</v>
      </c>
      <c r="V12" s="9"/>
      <c r="W12" s="9">
        <v>55380525115.075203</v>
      </c>
      <c r="X12" s="8"/>
      <c r="Y12" s="10">
        <f t="shared" si="0"/>
        <v>2.3457889854156738E-2</v>
      </c>
      <c r="AA12" s="48"/>
    </row>
    <row r="13" spans="1:28" s="11" customFormat="1" ht="22.5" x14ac:dyDescent="0.55000000000000004">
      <c r="A13" s="43" t="s">
        <v>118</v>
      </c>
      <c r="B13" s="8"/>
      <c r="C13" s="9">
        <v>4237534</v>
      </c>
      <c r="D13" s="9"/>
      <c r="E13" s="9">
        <v>54838811988</v>
      </c>
      <c r="F13" s="9"/>
      <c r="G13" s="9">
        <v>61415635407.966003</v>
      </c>
      <c r="H13" s="9"/>
      <c r="I13" s="9">
        <v>1162466</v>
      </c>
      <c r="J13" s="9"/>
      <c r="K13" s="9">
        <v>17056822966</v>
      </c>
      <c r="L13" s="9"/>
      <c r="M13" s="9">
        <v>0</v>
      </c>
      <c r="N13" s="9"/>
      <c r="O13" s="9">
        <v>0</v>
      </c>
      <c r="P13" s="9"/>
      <c r="Q13" s="9">
        <v>5400000</v>
      </c>
      <c r="R13" s="9"/>
      <c r="S13" s="9">
        <v>15120</v>
      </c>
      <c r="T13" s="9"/>
      <c r="U13" s="9">
        <v>71895634954</v>
      </c>
      <c r="V13" s="9"/>
      <c r="W13" s="9">
        <v>81162194400</v>
      </c>
      <c r="X13" s="8"/>
      <c r="Y13" s="10">
        <f t="shared" si="0"/>
        <v>3.4378399493337333E-2</v>
      </c>
      <c r="AA13" s="48"/>
    </row>
    <row r="14" spans="1:28" s="11" customFormat="1" ht="22.5" x14ac:dyDescent="0.55000000000000004">
      <c r="A14" s="43" t="s">
        <v>115</v>
      </c>
      <c r="B14" s="8"/>
      <c r="C14" s="9">
        <v>1601232</v>
      </c>
      <c r="D14" s="9"/>
      <c r="E14" s="9">
        <v>53391358284</v>
      </c>
      <c r="F14" s="9"/>
      <c r="G14" s="9">
        <v>72374811326.712006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1601232</v>
      </c>
      <c r="R14" s="9"/>
      <c r="S14" s="9">
        <v>47580</v>
      </c>
      <c r="T14" s="9"/>
      <c r="U14" s="9">
        <v>53391358284</v>
      </c>
      <c r="V14" s="9"/>
      <c r="W14" s="9">
        <v>75733308179.567993</v>
      </c>
      <c r="X14" s="8"/>
      <c r="Y14" s="10">
        <f t="shared" si="0"/>
        <v>3.207885078510421E-2</v>
      </c>
      <c r="AA14" s="48"/>
    </row>
    <row r="15" spans="1:28" s="11" customFormat="1" ht="22.5" x14ac:dyDescent="0.55000000000000004">
      <c r="A15" s="43" t="s">
        <v>36</v>
      </c>
      <c r="B15" s="8"/>
      <c r="C15" s="9">
        <v>11673987</v>
      </c>
      <c r="D15" s="9"/>
      <c r="E15" s="9">
        <v>100524317583</v>
      </c>
      <c r="F15" s="9"/>
      <c r="G15" s="9">
        <v>101655654569.586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11673987</v>
      </c>
      <c r="R15" s="9"/>
      <c r="S15" s="9">
        <v>8590</v>
      </c>
      <c r="T15" s="9"/>
      <c r="U15" s="9">
        <v>100524317583</v>
      </c>
      <c r="V15" s="9"/>
      <c r="W15" s="9">
        <v>99682885017.436493</v>
      </c>
      <c r="X15" s="8"/>
      <c r="Y15" s="10">
        <f t="shared" si="0"/>
        <v>4.2223329089508231E-2</v>
      </c>
      <c r="AA15" s="48"/>
    </row>
    <row r="16" spans="1:28" s="11" customFormat="1" ht="22.5" x14ac:dyDescent="0.55000000000000004">
      <c r="A16" s="43" t="s">
        <v>119</v>
      </c>
      <c r="B16" s="8"/>
      <c r="C16" s="9">
        <v>486873</v>
      </c>
      <c r="D16" s="9"/>
      <c r="E16" s="9">
        <v>68804508435</v>
      </c>
      <c r="F16" s="9"/>
      <c r="G16" s="9">
        <v>84448990674.8685</v>
      </c>
      <c r="H16" s="9"/>
      <c r="I16" s="9">
        <v>214109</v>
      </c>
      <c r="J16" s="9"/>
      <c r="K16" s="9">
        <v>31314055495</v>
      </c>
      <c r="L16" s="9"/>
      <c r="M16" s="9">
        <v>0</v>
      </c>
      <c r="N16" s="9"/>
      <c r="O16" s="9">
        <v>0</v>
      </c>
      <c r="P16" s="9"/>
      <c r="Q16" s="9">
        <v>700982</v>
      </c>
      <c r="R16" s="9"/>
      <c r="S16" s="9">
        <v>148630</v>
      </c>
      <c r="T16" s="9"/>
      <c r="U16" s="9">
        <v>100118563930</v>
      </c>
      <c r="V16" s="9"/>
      <c r="W16" s="9">
        <v>103567042279.77299</v>
      </c>
      <c r="X16" s="8"/>
      <c r="Y16" s="10">
        <f t="shared" si="0"/>
        <v>4.3868566888297364E-2</v>
      </c>
      <c r="AA16" s="48"/>
    </row>
    <row r="17" spans="1:27" s="11" customFormat="1" ht="22.5" x14ac:dyDescent="0.55000000000000004">
      <c r="A17" s="43" t="s">
        <v>17</v>
      </c>
      <c r="B17" s="8"/>
      <c r="C17" s="9">
        <v>4384003</v>
      </c>
      <c r="D17" s="9"/>
      <c r="E17" s="9">
        <v>54685253200</v>
      </c>
      <c r="F17" s="9"/>
      <c r="G17" s="9">
        <v>76132830642.160507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4384003</v>
      </c>
      <c r="R17" s="9"/>
      <c r="S17" s="9">
        <v>17680</v>
      </c>
      <c r="T17" s="9"/>
      <c r="U17" s="9">
        <v>54685253200</v>
      </c>
      <c r="V17" s="9"/>
      <c r="W17" s="9">
        <v>77047993460.412003</v>
      </c>
      <c r="X17" s="8"/>
      <c r="Y17" s="10">
        <f t="shared" si="0"/>
        <v>3.2635720595327891E-2</v>
      </c>
      <c r="AA17" s="48"/>
    </row>
    <row r="18" spans="1:27" s="11" customFormat="1" ht="22.5" x14ac:dyDescent="0.55000000000000004">
      <c r="A18" s="43" t="s">
        <v>18</v>
      </c>
      <c r="B18" s="8"/>
      <c r="C18" s="9">
        <v>1195203</v>
      </c>
      <c r="D18" s="9"/>
      <c r="E18" s="9">
        <v>41764189456</v>
      </c>
      <c r="F18" s="9"/>
      <c r="G18" s="9">
        <v>33563586065.737499</v>
      </c>
      <c r="H18" s="9"/>
      <c r="I18" s="9">
        <v>16621</v>
      </c>
      <c r="J18" s="9"/>
      <c r="K18" s="9">
        <v>497419144</v>
      </c>
      <c r="L18" s="9"/>
      <c r="M18" s="9">
        <v>-1211824</v>
      </c>
      <c r="N18" s="9"/>
      <c r="O18" s="9">
        <v>36187517944</v>
      </c>
      <c r="P18" s="9"/>
      <c r="Q18" s="9">
        <v>0</v>
      </c>
      <c r="R18" s="9"/>
      <c r="S18" s="9">
        <v>0</v>
      </c>
      <c r="T18" s="9"/>
      <c r="U18" s="9">
        <v>0</v>
      </c>
      <c r="V18" s="9"/>
      <c r="W18" s="9">
        <v>0</v>
      </c>
      <c r="X18" s="8"/>
      <c r="Y18" s="10">
        <f t="shared" si="0"/>
        <v>0</v>
      </c>
      <c r="AA18" s="48"/>
    </row>
    <row r="19" spans="1:27" s="11" customFormat="1" ht="22.5" x14ac:dyDescent="0.55000000000000004">
      <c r="A19" s="43" t="s">
        <v>122</v>
      </c>
      <c r="B19" s="8"/>
      <c r="C19" s="9">
        <v>1800000</v>
      </c>
      <c r="D19" s="9"/>
      <c r="E19" s="9">
        <v>9368498879</v>
      </c>
      <c r="F19" s="9"/>
      <c r="G19" s="9">
        <v>9608487300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1800000</v>
      </c>
      <c r="R19" s="9"/>
      <c r="S19" s="9">
        <v>5110</v>
      </c>
      <c r="T19" s="9"/>
      <c r="U19" s="9">
        <v>9368498879</v>
      </c>
      <c r="V19" s="9"/>
      <c r="W19" s="9">
        <v>9143271900</v>
      </c>
      <c r="X19" s="8"/>
      <c r="Y19" s="10">
        <f t="shared" si="0"/>
        <v>3.8728752515642365E-3</v>
      </c>
      <c r="AA19" s="48"/>
    </row>
    <row r="20" spans="1:27" s="11" customFormat="1" ht="22.5" x14ac:dyDescent="0.55000000000000004">
      <c r="A20" s="43" t="s">
        <v>117</v>
      </c>
      <c r="B20" s="8"/>
      <c r="C20" s="9">
        <v>764931</v>
      </c>
      <c r="D20" s="9"/>
      <c r="E20" s="9">
        <v>29589117586</v>
      </c>
      <c r="F20" s="9"/>
      <c r="G20" s="9">
        <v>35395673198.602501</v>
      </c>
      <c r="H20" s="9"/>
      <c r="I20" s="9">
        <v>235069</v>
      </c>
      <c r="J20" s="9"/>
      <c r="K20" s="9">
        <v>11286623961</v>
      </c>
      <c r="L20" s="9"/>
      <c r="M20" s="9">
        <v>0</v>
      </c>
      <c r="N20" s="9"/>
      <c r="O20" s="9">
        <v>0</v>
      </c>
      <c r="P20" s="9"/>
      <c r="Q20" s="9">
        <v>1000000</v>
      </c>
      <c r="R20" s="9"/>
      <c r="S20" s="9">
        <v>46650</v>
      </c>
      <c r="T20" s="9"/>
      <c r="U20" s="9">
        <v>40875741547</v>
      </c>
      <c r="V20" s="9"/>
      <c r="W20" s="9">
        <v>46372432500</v>
      </c>
      <c r="X20" s="8"/>
      <c r="Y20" s="10">
        <f t="shared" si="0"/>
        <v>1.9642273373067148E-2</v>
      </c>
      <c r="AA20" s="48"/>
    </row>
    <row r="21" spans="1:27" s="11" customFormat="1" ht="22.5" x14ac:dyDescent="0.55000000000000004">
      <c r="A21" s="43" t="s">
        <v>19</v>
      </c>
      <c r="B21" s="8"/>
      <c r="C21" s="9">
        <v>1236522</v>
      </c>
      <c r="D21" s="9"/>
      <c r="E21" s="9">
        <v>4420771130</v>
      </c>
      <c r="F21" s="9"/>
      <c r="G21" s="9">
        <v>2769308055.8073001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1236522</v>
      </c>
      <c r="R21" s="9"/>
      <c r="S21" s="9">
        <v>2158</v>
      </c>
      <c r="T21" s="9"/>
      <c r="U21" s="9">
        <v>4420771130</v>
      </c>
      <c r="V21" s="9"/>
      <c r="W21" s="9">
        <v>2652537409.8678002</v>
      </c>
      <c r="X21" s="8"/>
      <c r="Y21" s="10">
        <f t="shared" si="0"/>
        <v>1.1235525532742065E-3</v>
      </c>
      <c r="AA21" s="48"/>
    </row>
    <row r="22" spans="1:27" s="11" customFormat="1" ht="22.5" x14ac:dyDescent="0.55000000000000004">
      <c r="A22" s="43" t="s">
        <v>91</v>
      </c>
      <c r="B22" s="8"/>
      <c r="C22" s="9">
        <v>15131137</v>
      </c>
      <c r="D22" s="9"/>
      <c r="E22" s="9">
        <v>60949729757</v>
      </c>
      <c r="F22" s="9"/>
      <c r="G22" s="9">
        <v>84079786647.811493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15131137</v>
      </c>
      <c r="R22" s="9"/>
      <c r="S22" s="9">
        <v>5750</v>
      </c>
      <c r="T22" s="9"/>
      <c r="U22" s="9">
        <v>60949729757</v>
      </c>
      <c r="V22" s="9"/>
      <c r="W22" s="9">
        <v>86486363725.387497</v>
      </c>
      <c r="X22" s="8"/>
      <c r="Y22" s="10">
        <f t="shared" si="0"/>
        <v>3.6633592584054749E-2</v>
      </c>
      <c r="AA22" s="48"/>
    </row>
    <row r="23" spans="1:27" s="11" customFormat="1" ht="22.5" x14ac:dyDescent="0.55000000000000004">
      <c r="A23" s="43" t="s">
        <v>121</v>
      </c>
      <c r="B23" s="8"/>
      <c r="C23" s="9">
        <v>1345550</v>
      </c>
      <c r="D23" s="9"/>
      <c r="E23" s="9">
        <v>36510838248</v>
      </c>
      <c r="F23" s="9"/>
      <c r="G23" s="9">
        <v>43135793274.375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1345550</v>
      </c>
      <c r="R23" s="9"/>
      <c r="S23" s="9">
        <v>31850</v>
      </c>
      <c r="T23" s="9"/>
      <c r="U23" s="9">
        <v>36510838248</v>
      </c>
      <c r="V23" s="9"/>
      <c r="W23" s="9">
        <v>42600775683.375</v>
      </c>
      <c r="X23" s="8"/>
      <c r="Y23" s="10">
        <f t="shared" si="0"/>
        <v>1.8044688121063374E-2</v>
      </c>
      <c r="AA23" s="48"/>
    </row>
    <row r="24" spans="1:27" s="11" customFormat="1" ht="22.5" x14ac:dyDescent="0.55000000000000004">
      <c r="A24" s="43" t="s">
        <v>116</v>
      </c>
      <c r="B24" s="8"/>
      <c r="C24" s="9">
        <v>872738</v>
      </c>
      <c r="D24" s="9"/>
      <c r="E24" s="9">
        <v>42442529394</v>
      </c>
      <c r="F24" s="9"/>
      <c r="G24" s="9">
        <v>45546123467.25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872738</v>
      </c>
      <c r="R24" s="9"/>
      <c r="S24" s="9">
        <v>48650</v>
      </c>
      <c r="T24" s="9"/>
      <c r="U24" s="9">
        <v>42442529394</v>
      </c>
      <c r="V24" s="9"/>
      <c r="W24" s="9">
        <v>42206074412.985001</v>
      </c>
      <c r="X24" s="8"/>
      <c r="Y24" s="10">
        <f t="shared" si="0"/>
        <v>1.7877501932292768E-2</v>
      </c>
      <c r="AA24" s="48"/>
    </row>
    <row r="25" spans="1:27" s="11" customFormat="1" ht="22.5" x14ac:dyDescent="0.55000000000000004">
      <c r="A25" s="43" t="s">
        <v>20</v>
      </c>
      <c r="B25" s="8"/>
      <c r="C25" s="9">
        <v>1405861</v>
      </c>
      <c r="D25" s="9"/>
      <c r="E25" s="9">
        <v>36644249933</v>
      </c>
      <c r="F25" s="9"/>
      <c r="G25" s="9">
        <v>47556793203.511497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1405861</v>
      </c>
      <c r="R25" s="9"/>
      <c r="S25" s="9">
        <v>32970</v>
      </c>
      <c r="T25" s="9"/>
      <c r="U25" s="9">
        <v>36644249933</v>
      </c>
      <c r="V25" s="9"/>
      <c r="W25" s="9">
        <v>46075447308.838501</v>
      </c>
      <c r="X25" s="8"/>
      <c r="Y25" s="10">
        <f t="shared" si="0"/>
        <v>1.951647742064333E-2</v>
      </c>
      <c r="AA25" s="48"/>
    </row>
    <row r="26" spans="1:27" s="11" customFormat="1" ht="22.5" x14ac:dyDescent="0.55000000000000004">
      <c r="A26" s="43" t="s">
        <v>111</v>
      </c>
      <c r="B26" s="8"/>
      <c r="C26" s="9">
        <v>27077208</v>
      </c>
      <c r="D26" s="9"/>
      <c r="E26" s="9">
        <v>74593040415</v>
      </c>
      <c r="F26" s="9"/>
      <c r="G26" s="9">
        <v>66375099178.178398</v>
      </c>
      <c r="H26" s="9"/>
      <c r="I26" s="9">
        <v>7637161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34714369</v>
      </c>
      <c r="R26" s="9"/>
      <c r="S26" s="9">
        <v>1929</v>
      </c>
      <c r="T26" s="9"/>
      <c r="U26" s="9">
        <v>74593040415</v>
      </c>
      <c r="V26" s="9"/>
      <c r="W26" s="9">
        <v>66565581895.084099</v>
      </c>
      <c r="X26" s="8"/>
      <c r="Y26" s="10">
        <f t="shared" si="0"/>
        <v>2.819561723057187E-2</v>
      </c>
      <c r="AA26" s="48"/>
    </row>
    <row r="27" spans="1:27" s="11" customFormat="1" ht="22.5" x14ac:dyDescent="0.55000000000000004">
      <c r="A27" s="43" t="s">
        <v>21</v>
      </c>
      <c r="B27" s="8"/>
      <c r="C27" s="9">
        <v>11509789</v>
      </c>
      <c r="D27" s="9"/>
      <c r="E27" s="9">
        <v>67522698443</v>
      </c>
      <c r="F27" s="9"/>
      <c r="G27" s="9">
        <v>101598795108.396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11509789</v>
      </c>
      <c r="R27" s="9"/>
      <c r="S27" s="9">
        <v>8750</v>
      </c>
      <c r="T27" s="9"/>
      <c r="U27" s="9">
        <v>67522698443</v>
      </c>
      <c r="V27" s="9"/>
      <c r="W27" s="9">
        <v>100111425360.188</v>
      </c>
      <c r="X27" s="8"/>
      <c r="Y27" s="10">
        <f t="shared" si="0"/>
        <v>4.2404848714637088E-2</v>
      </c>
      <c r="AA27" s="48"/>
    </row>
    <row r="28" spans="1:27" s="11" customFormat="1" ht="22.5" x14ac:dyDescent="0.55000000000000004">
      <c r="A28" s="43" t="s">
        <v>92</v>
      </c>
      <c r="B28" s="8"/>
      <c r="C28" s="9">
        <v>6924087</v>
      </c>
      <c r="D28" s="9"/>
      <c r="E28" s="9">
        <v>78528603669</v>
      </c>
      <c r="F28" s="9"/>
      <c r="G28" s="9">
        <v>76537722147.731995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6924087</v>
      </c>
      <c r="R28" s="9"/>
      <c r="S28" s="9">
        <v>10970</v>
      </c>
      <c r="T28" s="9"/>
      <c r="U28" s="9">
        <v>78528603669</v>
      </c>
      <c r="V28" s="9"/>
      <c r="W28" s="9">
        <v>75505288845.379501</v>
      </c>
      <c r="X28" s="8"/>
      <c r="Y28" s="10">
        <f t="shared" si="0"/>
        <v>3.1982267150064678E-2</v>
      </c>
      <c r="AA28" s="48"/>
    </row>
    <row r="29" spans="1:27" s="11" customFormat="1" ht="22.5" x14ac:dyDescent="0.55000000000000004">
      <c r="A29" s="43" t="s">
        <v>123</v>
      </c>
      <c r="B29" s="8"/>
      <c r="C29" s="9">
        <v>2000000</v>
      </c>
      <c r="D29" s="9"/>
      <c r="E29" s="9">
        <v>49005434880</v>
      </c>
      <c r="F29" s="9"/>
      <c r="G29" s="9">
        <v>75468276000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2000000</v>
      </c>
      <c r="R29" s="9"/>
      <c r="S29" s="9">
        <v>35960</v>
      </c>
      <c r="T29" s="9"/>
      <c r="U29" s="9">
        <v>49005434880</v>
      </c>
      <c r="V29" s="9"/>
      <c r="W29" s="9">
        <v>71492076000</v>
      </c>
      <c r="X29" s="8"/>
      <c r="Y29" s="10">
        <f t="shared" si="0"/>
        <v>3.0282364437105878E-2</v>
      </c>
      <c r="AA29" s="48"/>
    </row>
    <row r="30" spans="1:27" s="11" customFormat="1" ht="22.5" x14ac:dyDescent="0.55000000000000004">
      <c r="A30" s="43" t="s">
        <v>33</v>
      </c>
      <c r="B30" s="8"/>
      <c r="C30" s="9">
        <v>4140365</v>
      </c>
      <c r="D30" s="9"/>
      <c r="E30" s="9">
        <v>84097284091</v>
      </c>
      <c r="F30" s="9"/>
      <c r="G30" s="9">
        <v>74247766101.630005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4140365</v>
      </c>
      <c r="R30" s="9"/>
      <c r="S30" s="9">
        <v>18030</v>
      </c>
      <c r="T30" s="9"/>
      <c r="U30" s="9">
        <v>84097284091</v>
      </c>
      <c r="V30" s="9"/>
      <c r="W30" s="9">
        <v>74206608803.347504</v>
      </c>
      <c r="X30" s="8"/>
      <c r="Y30" s="10">
        <f t="shared" si="0"/>
        <v>3.1432176783126549E-2</v>
      </c>
      <c r="AA30" s="48"/>
    </row>
    <row r="31" spans="1:27" s="11" customFormat="1" ht="22.5" x14ac:dyDescent="0.55000000000000004">
      <c r="A31" s="43" t="s">
        <v>22</v>
      </c>
      <c r="B31" s="8"/>
      <c r="C31" s="9">
        <v>1694254</v>
      </c>
      <c r="D31" s="9"/>
      <c r="E31" s="9">
        <v>37746115823</v>
      </c>
      <c r="F31" s="9"/>
      <c r="G31" s="9">
        <v>56318751430.127998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1694254</v>
      </c>
      <c r="R31" s="9"/>
      <c r="S31" s="9">
        <v>35740</v>
      </c>
      <c r="T31" s="9"/>
      <c r="U31" s="9">
        <v>37746115823</v>
      </c>
      <c r="V31" s="9"/>
      <c r="W31" s="9">
        <v>60192349764.138</v>
      </c>
      <c r="X31" s="8"/>
      <c r="Y31" s="10">
        <f t="shared" si="0"/>
        <v>2.5496065772147546E-2</v>
      </c>
      <c r="AA31" s="48"/>
    </row>
    <row r="32" spans="1:27" s="11" customFormat="1" ht="22.5" x14ac:dyDescent="0.55000000000000004">
      <c r="A32" s="43" t="s">
        <v>23</v>
      </c>
      <c r="B32" s="8"/>
      <c r="C32" s="9">
        <v>2224603</v>
      </c>
      <c r="D32" s="9"/>
      <c r="E32" s="9">
        <v>35311027462</v>
      </c>
      <c r="F32" s="9"/>
      <c r="G32" s="9">
        <v>58910806547.676003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2224603</v>
      </c>
      <c r="R32" s="9"/>
      <c r="S32" s="9">
        <v>27440</v>
      </c>
      <c r="T32" s="9"/>
      <c r="U32" s="9">
        <v>35311027462</v>
      </c>
      <c r="V32" s="9"/>
      <c r="W32" s="9">
        <v>60679899837.396004</v>
      </c>
      <c r="X32" s="8"/>
      <c r="Y32" s="10">
        <f t="shared" si="0"/>
        <v>2.5702580533304244E-2</v>
      </c>
      <c r="AA32" s="48"/>
    </row>
    <row r="33" spans="1:27" s="11" customFormat="1" ht="22.5" x14ac:dyDescent="0.55000000000000004">
      <c r="A33" s="43" t="s">
        <v>112</v>
      </c>
      <c r="B33" s="8"/>
      <c r="C33" s="9">
        <v>1795135</v>
      </c>
      <c r="D33" s="9"/>
      <c r="E33" s="9">
        <v>45458855726</v>
      </c>
      <c r="F33" s="9"/>
      <c r="G33" s="9">
        <v>44968239458.099998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1795135</v>
      </c>
      <c r="R33" s="9"/>
      <c r="S33" s="9">
        <v>25400</v>
      </c>
      <c r="T33" s="9"/>
      <c r="U33" s="9">
        <v>45458855726</v>
      </c>
      <c r="V33" s="9"/>
      <c r="W33" s="9">
        <v>45325130247.449997</v>
      </c>
      <c r="X33" s="8"/>
      <c r="Y33" s="10">
        <f t="shared" si="0"/>
        <v>1.9198660734268954E-2</v>
      </c>
      <c r="AA33" s="48"/>
    </row>
    <row r="34" spans="1:27" s="11" customFormat="1" ht="22.5" x14ac:dyDescent="0.55000000000000004">
      <c r="A34" s="43" t="s">
        <v>35</v>
      </c>
      <c r="B34" s="8"/>
      <c r="C34" s="9">
        <v>4752413</v>
      </c>
      <c r="D34" s="9"/>
      <c r="E34" s="9">
        <v>51364889994</v>
      </c>
      <c r="F34" s="9"/>
      <c r="G34" s="9">
        <v>48894809076.427498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4752413</v>
      </c>
      <c r="R34" s="9"/>
      <c r="S34" s="9">
        <v>10040</v>
      </c>
      <c r="T34" s="9"/>
      <c r="U34" s="9">
        <v>51364889994</v>
      </c>
      <c r="V34" s="9"/>
      <c r="W34" s="9">
        <v>47430326872.206001</v>
      </c>
      <c r="X34" s="8"/>
      <c r="Y34" s="10">
        <f t="shared" si="0"/>
        <v>2.0090372585000866E-2</v>
      </c>
      <c r="AA34" s="48"/>
    </row>
    <row r="35" spans="1:27" s="11" customFormat="1" ht="22.5" x14ac:dyDescent="0.55000000000000004">
      <c r="A35" s="43" t="s">
        <v>24</v>
      </c>
      <c r="B35" s="8"/>
      <c r="C35" s="9">
        <v>10656991</v>
      </c>
      <c r="D35" s="9"/>
      <c r="E35" s="9">
        <v>43112023825</v>
      </c>
      <c r="F35" s="9"/>
      <c r="G35" s="9">
        <v>47607557074.553703</v>
      </c>
      <c r="H35" s="9"/>
      <c r="I35" s="9">
        <v>0</v>
      </c>
      <c r="J35" s="9"/>
      <c r="K35" s="9">
        <v>0</v>
      </c>
      <c r="L35" s="9"/>
      <c r="M35" s="9">
        <v>-2290270</v>
      </c>
      <c r="N35" s="9"/>
      <c r="O35" s="9">
        <v>10053230111</v>
      </c>
      <c r="P35" s="9"/>
      <c r="Q35" s="9">
        <v>8366721</v>
      </c>
      <c r="R35" s="9"/>
      <c r="S35" s="9">
        <v>4390</v>
      </c>
      <c r="T35" s="9"/>
      <c r="U35" s="9">
        <v>33846915612</v>
      </c>
      <c r="V35" s="9"/>
      <c r="W35" s="9">
        <v>36511362254.119499</v>
      </c>
      <c r="X35" s="8"/>
      <c r="Y35" s="10">
        <f t="shared" si="0"/>
        <v>1.5465355599331572E-2</v>
      </c>
      <c r="AA35" s="48"/>
    </row>
    <row r="36" spans="1:27" s="11" customFormat="1" ht="22.5" x14ac:dyDescent="0.55000000000000004">
      <c r="A36" s="43" t="s">
        <v>34</v>
      </c>
      <c r="B36" s="8"/>
      <c r="C36" s="9">
        <v>9277391</v>
      </c>
      <c r="D36" s="9"/>
      <c r="E36" s="9">
        <v>45692192015</v>
      </c>
      <c r="F36" s="9"/>
      <c r="G36" s="9">
        <v>49246497395.757004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9277391</v>
      </c>
      <c r="R36" s="9"/>
      <c r="S36" s="9">
        <v>5420</v>
      </c>
      <c r="T36" s="9"/>
      <c r="U36" s="9">
        <v>45692192015</v>
      </c>
      <c r="V36" s="9"/>
      <c r="W36" s="9">
        <v>49984272637.640999</v>
      </c>
      <c r="X36" s="8"/>
      <c r="Y36" s="10">
        <f t="shared" si="0"/>
        <v>2.1172164033069964E-2</v>
      </c>
      <c r="AA36" s="48"/>
    </row>
    <row r="37" spans="1:27" s="11" customFormat="1" ht="22.5" x14ac:dyDescent="0.55000000000000004">
      <c r="A37" s="43" t="s">
        <v>93</v>
      </c>
      <c r="B37" s="8"/>
      <c r="C37" s="9">
        <v>17035092</v>
      </c>
      <c r="D37" s="9"/>
      <c r="E37" s="9">
        <v>49425535846</v>
      </c>
      <c r="F37" s="9"/>
      <c r="G37" s="9">
        <v>45094531518.523804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17035092</v>
      </c>
      <c r="R37" s="9"/>
      <c r="S37" s="9">
        <v>2469</v>
      </c>
      <c r="T37" s="9"/>
      <c r="U37" s="9">
        <v>49425535846</v>
      </c>
      <c r="V37" s="9"/>
      <c r="W37" s="9">
        <v>41809387277.219398</v>
      </c>
      <c r="X37" s="8"/>
      <c r="Y37" s="10">
        <f t="shared" si="0"/>
        <v>1.7709474577586135E-2</v>
      </c>
      <c r="AA37" s="48"/>
    </row>
    <row r="38" spans="1:27" s="11" customFormat="1" ht="22.5" x14ac:dyDescent="0.55000000000000004">
      <c r="A38" s="43" t="s">
        <v>25</v>
      </c>
      <c r="B38" s="8"/>
      <c r="C38" s="9">
        <v>888236</v>
      </c>
      <c r="D38" s="9"/>
      <c r="E38" s="9">
        <v>8886405779</v>
      </c>
      <c r="F38" s="9"/>
      <c r="G38" s="9">
        <v>13155969837.42</v>
      </c>
      <c r="H38" s="9"/>
      <c r="I38" s="9">
        <v>0</v>
      </c>
      <c r="J38" s="9"/>
      <c r="K38" s="9">
        <v>0</v>
      </c>
      <c r="L38" s="9"/>
      <c r="M38" s="9">
        <v>-888236</v>
      </c>
      <c r="N38" s="9"/>
      <c r="O38" s="9">
        <v>12624643312</v>
      </c>
      <c r="P38" s="9"/>
      <c r="Q38" s="9">
        <v>0</v>
      </c>
      <c r="R38" s="9"/>
      <c r="S38" s="9">
        <v>0</v>
      </c>
      <c r="T38" s="9"/>
      <c r="U38" s="9">
        <v>0</v>
      </c>
      <c r="V38" s="9"/>
      <c r="W38" s="9">
        <v>0</v>
      </c>
      <c r="X38" s="8"/>
      <c r="Y38" s="10">
        <f t="shared" si="0"/>
        <v>0</v>
      </c>
      <c r="AA38" s="48"/>
    </row>
    <row r="39" spans="1:27" s="11" customFormat="1" ht="22.5" x14ac:dyDescent="0.55000000000000004">
      <c r="A39" s="43" t="s">
        <v>26</v>
      </c>
      <c r="B39" s="8"/>
      <c r="C39" s="9">
        <v>32028517</v>
      </c>
      <c r="D39" s="9"/>
      <c r="E39" s="9">
        <v>130639637383</v>
      </c>
      <c r="F39" s="9"/>
      <c r="G39" s="9">
        <v>202807724452.92401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32028517</v>
      </c>
      <c r="R39" s="9"/>
      <c r="S39" s="9">
        <v>6240</v>
      </c>
      <c r="T39" s="9"/>
      <c r="U39" s="9">
        <v>130639637383</v>
      </c>
      <c r="V39" s="9"/>
      <c r="W39" s="9">
        <v>198668791300.82401</v>
      </c>
      <c r="X39" s="8"/>
      <c r="Y39" s="10">
        <f t="shared" si="0"/>
        <v>8.4151434355478547E-2</v>
      </c>
      <c r="AA39" s="48"/>
    </row>
    <row r="40" spans="1:27" s="11" customFormat="1" ht="22.5" x14ac:dyDescent="0.55000000000000004">
      <c r="A40" s="43" t="s">
        <v>27</v>
      </c>
      <c r="B40" s="8"/>
      <c r="C40" s="9">
        <v>4853647</v>
      </c>
      <c r="D40" s="9"/>
      <c r="E40" s="9">
        <v>36868684029</v>
      </c>
      <c r="F40" s="9"/>
      <c r="G40" s="9">
        <v>36571739926.653</v>
      </c>
      <c r="H40" s="9"/>
      <c r="I40" s="9">
        <v>0</v>
      </c>
      <c r="J40" s="9"/>
      <c r="K40" s="9">
        <v>0</v>
      </c>
      <c r="L40" s="9"/>
      <c r="M40" s="9">
        <v>-1803715</v>
      </c>
      <c r="N40" s="9"/>
      <c r="O40" s="9">
        <v>13619406575</v>
      </c>
      <c r="P40" s="9"/>
      <c r="Q40" s="9">
        <v>3049932</v>
      </c>
      <c r="R40" s="9"/>
      <c r="S40" s="9">
        <v>7570</v>
      </c>
      <c r="T40" s="9"/>
      <c r="U40" s="9">
        <v>23167523136</v>
      </c>
      <c r="V40" s="9"/>
      <c r="W40" s="9">
        <v>22950611727.821999</v>
      </c>
      <c r="X40" s="8"/>
      <c r="Y40" s="10">
        <f t="shared" si="0"/>
        <v>9.721340143996126E-3</v>
      </c>
      <c r="AA40" s="48"/>
    </row>
    <row r="41" spans="1:27" s="11" customFormat="1" ht="22.5" x14ac:dyDescent="0.55000000000000004">
      <c r="A41" s="43" t="s">
        <v>113</v>
      </c>
      <c r="B41" s="8"/>
      <c r="C41" s="9">
        <v>5353304</v>
      </c>
      <c r="D41" s="9"/>
      <c r="E41" s="9">
        <v>42996964933</v>
      </c>
      <c r="F41" s="9"/>
      <c r="G41" s="9">
        <v>41294466287.711998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5353304</v>
      </c>
      <c r="R41" s="9"/>
      <c r="S41" s="9">
        <v>7240</v>
      </c>
      <c r="T41" s="9"/>
      <c r="U41" s="9">
        <v>42996964933</v>
      </c>
      <c r="V41" s="9"/>
      <c r="W41" s="9">
        <v>38527311330.288002</v>
      </c>
      <c r="X41" s="8"/>
      <c r="Y41" s="10">
        <f t="shared" si="0"/>
        <v>1.6319264284416917E-2</v>
      </c>
      <c r="AA41" s="48"/>
    </row>
    <row r="42" spans="1:27" s="11" customFormat="1" ht="22.5" x14ac:dyDescent="0.55000000000000004">
      <c r="A42" s="43" t="s">
        <v>28</v>
      </c>
      <c r="B42" s="8"/>
      <c r="C42" s="9">
        <v>19848641</v>
      </c>
      <c r="D42" s="9"/>
      <c r="E42" s="9">
        <v>51795311782</v>
      </c>
      <c r="F42" s="9"/>
      <c r="G42" s="9">
        <v>39244047214.653503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19848641</v>
      </c>
      <c r="R42" s="9"/>
      <c r="S42" s="9">
        <v>1962</v>
      </c>
      <c r="T42" s="9"/>
      <c r="U42" s="9">
        <v>51795311782</v>
      </c>
      <c r="V42" s="9"/>
      <c r="W42" s="9">
        <v>38711322591.830101</v>
      </c>
      <c r="X42" s="8"/>
      <c r="Y42" s="10">
        <f t="shared" si="0"/>
        <v>1.6397207133391527E-2</v>
      </c>
      <c r="AA42" s="48"/>
    </row>
    <row r="43" spans="1:27" s="11" customFormat="1" ht="22.5" x14ac:dyDescent="0.55000000000000004">
      <c r="A43" s="43" t="s">
        <v>29</v>
      </c>
      <c r="B43" s="8"/>
      <c r="C43" s="9">
        <v>5000000</v>
      </c>
      <c r="D43" s="9"/>
      <c r="E43" s="9">
        <v>37383913800</v>
      </c>
      <c r="F43" s="9"/>
      <c r="G43" s="9">
        <v>43937010000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5000000</v>
      </c>
      <c r="R43" s="9"/>
      <c r="S43" s="9">
        <v>8090</v>
      </c>
      <c r="T43" s="9"/>
      <c r="U43" s="9">
        <v>37383913800</v>
      </c>
      <c r="V43" s="9"/>
      <c r="W43" s="9">
        <v>40209322500</v>
      </c>
      <c r="X43" s="8"/>
      <c r="Y43" s="10">
        <f t="shared" si="0"/>
        <v>1.7031724714695953E-2</v>
      </c>
      <c r="AA43" s="48"/>
    </row>
    <row r="44" spans="1:27" s="11" customFormat="1" ht="22.5" x14ac:dyDescent="0.55000000000000004">
      <c r="A44" s="43" t="s">
        <v>30</v>
      </c>
      <c r="B44" s="8"/>
      <c r="C44" s="9">
        <v>14157607</v>
      </c>
      <c r="D44" s="9"/>
      <c r="E44" s="9">
        <v>100882261636</v>
      </c>
      <c r="F44" s="9"/>
      <c r="G44" s="9">
        <v>109068611597.21201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14157607</v>
      </c>
      <c r="R44" s="9"/>
      <c r="S44" s="9">
        <v>7430</v>
      </c>
      <c r="T44" s="9"/>
      <c r="U44" s="9">
        <v>100882261636</v>
      </c>
      <c r="V44" s="9"/>
      <c r="W44" s="9">
        <v>104565133440.94099</v>
      </c>
      <c r="X44" s="8"/>
      <c r="Y44" s="10">
        <f t="shared" si="0"/>
        <v>4.4291334864484597E-2</v>
      </c>
      <c r="AA44" s="48"/>
    </row>
    <row r="45" spans="1:27" s="11" customFormat="1" ht="22.5" x14ac:dyDescent="0.55000000000000004">
      <c r="A45" s="43" t="s">
        <v>31</v>
      </c>
      <c r="B45" s="8"/>
      <c r="C45" s="9">
        <v>2353821</v>
      </c>
      <c r="D45" s="9"/>
      <c r="E45" s="9">
        <v>45667805170</v>
      </c>
      <c r="F45" s="9"/>
      <c r="G45" s="9">
        <v>53581781019.644997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2353821</v>
      </c>
      <c r="R45" s="9"/>
      <c r="S45" s="9">
        <v>23190</v>
      </c>
      <c r="T45" s="9"/>
      <c r="U45" s="9">
        <v>45667805170</v>
      </c>
      <c r="V45" s="9"/>
      <c r="W45" s="9">
        <v>54260327591.509499</v>
      </c>
      <c r="X45" s="8"/>
      <c r="Y45" s="10">
        <f t="shared" si="0"/>
        <v>2.2983400490466134E-2</v>
      </c>
      <c r="AA45" s="48"/>
    </row>
    <row r="46" spans="1:27" s="11" customFormat="1" ht="22.5" x14ac:dyDescent="0.55000000000000004">
      <c r="A46" s="43" t="s">
        <v>32</v>
      </c>
      <c r="B46" s="8"/>
      <c r="C46" s="9">
        <v>979791</v>
      </c>
      <c r="D46" s="9"/>
      <c r="E46" s="9">
        <v>34788898141</v>
      </c>
      <c r="F46" s="9"/>
      <c r="G46" s="9">
        <v>44753519141.122498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979791</v>
      </c>
      <c r="R46" s="9"/>
      <c r="S46" s="9">
        <v>45050</v>
      </c>
      <c r="T46" s="9"/>
      <c r="U46" s="9">
        <v>34788898141</v>
      </c>
      <c r="V46" s="9"/>
      <c r="W46" s="9">
        <v>43876954021.927498</v>
      </c>
      <c r="X46" s="8"/>
      <c r="Y46" s="10">
        <f t="shared" si="0"/>
        <v>1.858524729484911E-2</v>
      </c>
      <c r="AA46" s="48"/>
    </row>
    <row r="47" spans="1:27" s="11" customFormat="1" ht="22.5" x14ac:dyDescent="0.55000000000000004">
      <c r="A47" s="43" t="s">
        <v>120</v>
      </c>
      <c r="B47" s="8"/>
      <c r="C47" s="9">
        <v>8506949</v>
      </c>
      <c r="D47" s="9"/>
      <c r="E47" s="9">
        <v>42315365591</v>
      </c>
      <c r="F47" s="9"/>
      <c r="G47" s="9">
        <v>54458782284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8506949</v>
      </c>
      <c r="R47" s="9"/>
      <c r="S47" s="9">
        <v>6710</v>
      </c>
      <c r="T47" s="9"/>
      <c r="U47" s="9">
        <v>42315365591</v>
      </c>
      <c r="V47" s="9"/>
      <c r="W47" s="9">
        <v>56741992102</v>
      </c>
      <c r="X47" s="8"/>
      <c r="Y47" s="10">
        <f t="shared" si="0"/>
        <v>2.4034575296430719E-2</v>
      </c>
      <c r="AA47" s="48"/>
    </row>
    <row r="48" spans="1:27" s="11" customFormat="1" ht="22.5" x14ac:dyDescent="0.55000000000000004">
      <c r="A48" s="43" t="s">
        <v>127</v>
      </c>
      <c r="B48" s="8"/>
      <c r="C48" s="9">
        <v>0</v>
      </c>
      <c r="D48" s="9"/>
      <c r="E48" s="9">
        <v>0</v>
      </c>
      <c r="F48" s="9"/>
      <c r="G48" s="9">
        <v>0</v>
      </c>
      <c r="H48" s="9"/>
      <c r="I48" s="9">
        <v>233072</v>
      </c>
      <c r="J48" s="9"/>
      <c r="K48" s="9">
        <v>14950955149</v>
      </c>
      <c r="L48" s="9"/>
      <c r="M48" s="9">
        <v>-233072</v>
      </c>
      <c r="N48" s="9"/>
      <c r="O48" s="9">
        <v>25387661994</v>
      </c>
      <c r="P48" s="9"/>
      <c r="Q48" s="9">
        <v>0</v>
      </c>
      <c r="R48" s="9"/>
      <c r="S48" s="9">
        <v>0</v>
      </c>
      <c r="T48" s="9"/>
      <c r="U48" s="9">
        <v>0</v>
      </c>
      <c r="V48" s="9"/>
      <c r="W48" s="9">
        <v>0</v>
      </c>
      <c r="X48" s="8"/>
      <c r="Y48" s="10">
        <f t="shared" si="0"/>
        <v>0</v>
      </c>
      <c r="AA48" s="48"/>
    </row>
    <row r="49" spans="3:27" s="11" customFormat="1" ht="23.25" thickBot="1" x14ac:dyDescent="0.5">
      <c r="C49" s="15"/>
      <c r="D49" s="15"/>
      <c r="E49" s="14">
        <f>SUM(E9:E48)</f>
        <v>2006014646643</v>
      </c>
      <c r="F49" s="9"/>
      <c r="G49" s="14">
        <f>SUM(G9:G48)</f>
        <v>2332740581528.167</v>
      </c>
      <c r="H49" s="9"/>
      <c r="I49" s="9"/>
      <c r="J49" s="9"/>
      <c r="K49" s="14">
        <f>SUM(K9:K48)</f>
        <v>75105876715</v>
      </c>
      <c r="L49" s="9"/>
      <c r="M49" s="9">
        <v>0</v>
      </c>
      <c r="N49" s="9"/>
      <c r="O49" s="14">
        <f>SUM(O9:O48)</f>
        <v>97872459936</v>
      </c>
      <c r="P49" s="9"/>
      <c r="Q49" s="9"/>
      <c r="R49" s="9"/>
      <c r="S49" s="9"/>
      <c r="T49" s="9"/>
      <c r="U49" s="14">
        <f>SUM(U9:U48)</f>
        <v>1992055284724</v>
      </c>
      <c r="V49" s="9"/>
      <c r="W49" s="14">
        <f>SUM(W9:W48)</f>
        <v>2298320095120.043</v>
      </c>
      <c r="X49" s="9"/>
      <c r="Y49" s="16">
        <f>SUM(Y9:Y48)</f>
        <v>0.97351441736772326</v>
      </c>
      <c r="AA49" s="48"/>
    </row>
    <row r="50" spans="3:27" s="11" customFormat="1" ht="19.5" thickTop="1" x14ac:dyDescent="0.45">
      <c r="C50" s="15"/>
      <c r="D50" s="15"/>
      <c r="E50" s="15"/>
      <c r="F50" s="15"/>
      <c r="G50" s="28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AA50" s="48"/>
    </row>
    <row r="51" spans="3:27" s="11" customFormat="1" x14ac:dyDescent="0.4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AA51" s="48"/>
    </row>
    <row r="52" spans="3:27" s="11" customFormat="1" ht="22.5" x14ac:dyDescent="0.4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9"/>
      <c r="V52" s="15"/>
      <c r="W52" s="15"/>
      <c r="AA52" s="48"/>
    </row>
    <row r="53" spans="3:27" s="11" customFormat="1" x14ac:dyDescent="0.45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47"/>
      <c r="N53" s="15"/>
      <c r="O53" s="15"/>
      <c r="P53" s="15"/>
      <c r="Q53" s="15"/>
      <c r="R53" s="15"/>
      <c r="S53" s="15"/>
      <c r="T53" s="15"/>
      <c r="U53" s="15"/>
      <c r="V53" s="15"/>
      <c r="W53" s="15"/>
      <c r="AA53" s="48"/>
    </row>
    <row r="54" spans="3:27" s="11" customFormat="1" x14ac:dyDescent="0.4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AA54" s="48"/>
    </row>
    <row r="55" spans="3:27" s="11" customFormat="1" x14ac:dyDescent="0.4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AA55" s="48"/>
    </row>
    <row r="56" spans="3:27" s="11" customFormat="1" x14ac:dyDescent="0.4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AA56" s="48"/>
    </row>
    <row r="57" spans="3:27" s="11" customFormat="1" x14ac:dyDescent="0.4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AA57" s="48"/>
    </row>
    <row r="58" spans="3:27" s="11" customFormat="1" x14ac:dyDescent="0.4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AA58" s="48"/>
    </row>
    <row r="59" spans="3:27" s="11" customFormat="1" x14ac:dyDescent="0.4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AA59" s="48"/>
    </row>
    <row r="60" spans="3:27" s="11" customFormat="1" x14ac:dyDescent="0.4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AA60" s="48"/>
    </row>
    <row r="61" spans="3:27" s="11" customFormat="1" x14ac:dyDescent="0.4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3:27" s="11" customFormat="1" x14ac:dyDescent="0.4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3:27" s="11" customFormat="1" x14ac:dyDescent="0.4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3:27" s="11" customFormat="1" x14ac:dyDescent="0.4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3:23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3:23" s="11" customFormat="1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3:23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3:23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3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3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3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3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3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3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3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3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3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3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3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3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x14ac:dyDescent="0.4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3:23" x14ac:dyDescent="0.4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3:23" x14ac:dyDescent="0.4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3:23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3:23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3:23" x14ac:dyDescent="0.4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3:23" x14ac:dyDescent="0.4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3:23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3:23" x14ac:dyDescent="0.4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3:23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</sheetData>
  <mergeCells count="17"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  <mergeCell ref="M7:O7"/>
    <mergeCell ref="Q6:Y6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zoomScaleNormal="100" zoomScaleSheetLayoutView="41" workbookViewId="0">
      <selection activeCell="E10" sqref="E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8" t="s">
        <v>0</v>
      </c>
      <c r="B2" s="68" t="s">
        <v>0</v>
      </c>
      <c r="C2" s="68" t="s">
        <v>0</v>
      </c>
      <c r="D2" s="68" t="s">
        <v>0</v>
      </c>
      <c r="E2" s="68"/>
    </row>
    <row r="3" spans="1:5" s="7" customFormat="1" ht="19.5" x14ac:dyDescent="0.45">
      <c r="A3" s="68" t="s">
        <v>71</v>
      </c>
      <c r="B3" s="68" t="s">
        <v>71</v>
      </c>
      <c r="C3" s="68" t="s">
        <v>71</v>
      </c>
      <c r="D3" s="68" t="s">
        <v>71</v>
      </c>
      <c r="E3" s="68"/>
    </row>
    <row r="4" spans="1:5" s="7" customFormat="1" ht="19.5" x14ac:dyDescent="0.45">
      <c r="A4" s="68" t="str">
        <f>'درآمد سپرده بانکی'!A4:K4</f>
        <v>برای ماه منتهی به 1402/10/30</v>
      </c>
      <c r="B4" s="68" t="s">
        <v>2</v>
      </c>
      <c r="C4" s="68" t="s">
        <v>2</v>
      </c>
      <c r="D4" s="68" t="s">
        <v>2</v>
      </c>
      <c r="E4" s="68"/>
    </row>
    <row r="6" spans="1:5" s="5" customFormat="1" ht="24" x14ac:dyDescent="0.55000000000000004">
      <c r="A6" s="26" t="s">
        <v>105</v>
      </c>
      <c r="C6" s="26" t="s">
        <v>73</v>
      </c>
      <c r="E6" s="26" t="s">
        <v>126</v>
      </c>
    </row>
    <row r="7" spans="1:5" x14ac:dyDescent="0.45">
      <c r="A7" s="1" t="s">
        <v>105</v>
      </c>
      <c r="C7" s="28">
        <v>231524098</v>
      </c>
      <c r="D7" s="28"/>
      <c r="E7" s="28">
        <v>231524098</v>
      </c>
    </row>
    <row r="8" spans="1:5" x14ac:dyDescent="0.45">
      <c r="A8" s="1" t="s">
        <v>106</v>
      </c>
      <c r="C8" s="28">
        <v>17449</v>
      </c>
      <c r="D8" s="28"/>
      <c r="E8" s="28">
        <v>17449</v>
      </c>
    </row>
    <row r="9" spans="1:5" x14ac:dyDescent="0.45">
      <c r="A9" s="1" t="s">
        <v>107</v>
      </c>
      <c r="C9" s="28">
        <v>13778378</v>
      </c>
      <c r="D9" s="28"/>
      <c r="E9" s="28">
        <v>13778378</v>
      </c>
    </row>
    <row r="10" spans="1:5" ht="19.5" thickBot="1" x14ac:dyDescent="0.5">
      <c r="A10" s="1" t="s">
        <v>80</v>
      </c>
      <c r="C10" s="29">
        <f>SUM(C7:C9)</f>
        <v>245319925</v>
      </c>
      <c r="D10" s="28"/>
      <c r="E10" s="29">
        <f>SUM(E7:E9)</f>
        <v>245319925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zoomScaleNormal="100" zoomScaleSheetLayoutView="35" workbookViewId="0">
      <selection activeCell="C11" sqref="C11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20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/>
      <c r="G2" s="58"/>
    </row>
    <row r="3" spans="1:19" ht="30" x14ac:dyDescent="0.45">
      <c r="A3" s="58" t="s">
        <v>71</v>
      </c>
      <c r="B3" s="58" t="s">
        <v>71</v>
      </c>
      <c r="C3" s="58" t="s">
        <v>71</v>
      </c>
      <c r="D3" s="58" t="s">
        <v>71</v>
      </c>
      <c r="E3" s="58" t="s">
        <v>71</v>
      </c>
      <c r="F3" s="58"/>
      <c r="G3" s="58"/>
    </row>
    <row r="4" spans="1:19" ht="30" x14ac:dyDescent="0.45">
      <c r="A4" s="58" t="str">
        <f>'سایر درآمدها'!A4:E4</f>
        <v>برای ماه منتهی به 1402/10/30</v>
      </c>
      <c r="B4" s="58" t="s">
        <v>2</v>
      </c>
      <c r="C4" s="58" t="s">
        <v>2</v>
      </c>
      <c r="D4" s="58" t="s">
        <v>2</v>
      </c>
      <c r="E4" s="58" t="s">
        <v>2</v>
      </c>
      <c r="F4" s="58"/>
      <c r="G4" s="58"/>
    </row>
    <row r="5" spans="1:19" x14ac:dyDescent="0.45">
      <c r="S5" s="28"/>
    </row>
    <row r="6" spans="1:19" s="5" customFormat="1" ht="24" x14ac:dyDescent="0.55000000000000004">
      <c r="A6" s="26" t="s">
        <v>75</v>
      </c>
      <c r="C6" s="26" t="s">
        <v>45</v>
      </c>
      <c r="E6" s="26" t="s">
        <v>98</v>
      </c>
      <c r="G6" s="26" t="s">
        <v>13</v>
      </c>
      <c r="J6" s="55"/>
      <c r="S6" s="28"/>
    </row>
    <row r="7" spans="1:19" x14ac:dyDescent="0.45">
      <c r="A7" s="1" t="s">
        <v>108</v>
      </c>
      <c r="C7" s="28">
        <f>'سرمایه‌گذاری در سهام'!I48</f>
        <v>5066371919</v>
      </c>
      <c r="D7" s="17"/>
      <c r="E7" s="37">
        <f>C7/$C$11</f>
        <v>0.95408603558999994</v>
      </c>
      <c r="F7" s="17"/>
      <c r="G7" s="37">
        <f>C7/2397423902223</f>
        <v>2.1132566144444588E-3</v>
      </c>
      <c r="J7" s="28"/>
      <c r="K7" s="22"/>
      <c r="L7" s="28"/>
      <c r="M7" s="23"/>
      <c r="S7" s="28"/>
    </row>
    <row r="8" spans="1:19" x14ac:dyDescent="0.45">
      <c r="A8" s="1" t="s">
        <v>109</v>
      </c>
      <c r="C8" s="28">
        <v>0</v>
      </c>
      <c r="D8" s="17"/>
      <c r="E8" s="37">
        <f t="shared" ref="E8:E10" si="0">C8/$C$11</f>
        <v>0</v>
      </c>
      <c r="F8" s="17"/>
      <c r="G8" s="37">
        <f t="shared" ref="G8:G10" si="1">C8/2397423902223</f>
        <v>0</v>
      </c>
      <c r="J8" s="28"/>
      <c r="K8" s="22"/>
      <c r="L8" s="28"/>
      <c r="M8" s="23"/>
      <c r="S8" s="28"/>
    </row>
    <row r="9" spans="1:19" x14ac:dyDescent="0.45">
      <c r="A9" s="1" t="s">
        <v>110</v>
      </c>
      <c r="C9" s="28">
        <f>'درآمد سپرده بانکی'!E13</f>
        <v>-1508349</v>
      </c>
      <c r="D9" s="17"/>
      <c r="E9" s="37">
        <f t="shared" si="0"/>
        <v>-2.8404837637347971E-4</v>
      </c>
      <c r="F9" s="17"/>
      <c r="G9" s="37">
        <f t="shared" si="1"/>
        <v>-6.2915406766462554E-7</v>
      </c>
      <c r="J9" s="28"/>
      <c r="K9" s="22"/>
      <c r="L9" s="28"/>
      <c r="M9" s="23"/>
      <c r="S9" s="28"/>
    </row>
    <row r="10" spans="1:19" x14ac:dyDescent="0.45">
      <c r="A10" s="1" t="s">
        <v>105</v>
      </c>
      <c r="C10" s="28">
        <f>'سایر درآمدها'!C10</f>
        <v>245319925</v>
      </c>
      <c r="D10" s="17"/>
      <c r="E10" s="37">
        <f t="shared" si="0"/>
        <v>4.6198012786373588E-2</v>
      </c>
      <c r="F10" s="17"/>
      <c r="G10" s="37">
        <f t="shared" si="1"/>
        <v>1.0232646999661939E-4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5310183495</v>
      </c>
      <c r="E11" s="24">
        <f>SUM(E7:E10)</f>
        <v>1</v>
      </c>
      <c r="G11" s="24">
        <f>SUM(G7:G10)</f>
        <v>2.2149539303734137E-3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topLeftCell="B1" zoomScaleNormal="100" zoomScaleSheetLayoutView="41" workbookViewId="0">
      <selection activeCell="V8" sqref="V8:V9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3" ht="26.25" x14ac:dyDescent="0.4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23" ht="26.25" x14ac:dyDescent="0.45">
      <c r="A4" s="63" t="str">
        <f>سهام!A4</f>
        <v>برای ماه منتهی به 1402/10/30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6" spans="1:23" s="21" customFormat="1" ht="21.75" thickBot="1" x14ac:dyDescent="0.5">
      <c r="A6" s="64" t="s">
        <v>40</v>
      </c>
      <c r="C6" s="62" t="s">
        <v>41</v>
      </c>
      <c r="D6" s="62" t="s">
        <v>41</v>
      </c>
      <c r="E6" s="62" t="s">
        <v>41</v>
      </c>
      <c r="F6" s="62" t="s">
        <v>41</v>
      </c>
      <c r="G6" s="62" t="s">
        <v>41</v>
      </c>
      <c r="H6" s="62" t="s">
        <v>41</v>
      </c>
      <c r="I6" s="62" t="s">
        <v>41</v>
      </c>
      <c r="J6" s="1"/>
      <c r="K6" s="62" t="str">
        <f>سهام!C6</f>
        <v>1402/09/30</v>
      </c>
      <c r="L6" s="1"/>
      <c r="M6" s="62" t="s">
        <v>5</v>
      </c>
      <c r="N6" s="62" t="s">
        <v>5</v>
      </c>
      <c r="O6" s="62" t="s">
        <v>5</v>
      </c>
      <c r="P6" s="1"/>
      <c r="Q6" s="62" t="str">
        <f>سهام!Q6</f>
        <v>1402/10/30</v>
      </c>
      <c r="R6" s="62" t="s">
        <v>6</v>
      </c>
      <c r="S6" s="62" t="s">
        <v>6</v>
      </c>
    </row>
    <row r="7" spans="1:23" s="21" customFormat="1" ht="15.75" x14ac:dyDescent="0.4">
      <c r="A7" s="64" t="s">
        <v>40</v>
      </c>
      <c r="C7" s="61" t="s">
        <v>42</v>
      </c>
      <c r="E7" s="61" t="s">
        <v>43</v>
      </c>
      <c r="G7" s="61" t="s">
        <v>44</v>
      </c>
      <c r="I7" s="61" t="s">
        <v>38</v>
      </c>
      <c r="K7" s="61" t="s">
        <v>45</v>
      </c>
      <c r="M7" s="61" t="s">
        <v>46</v>
      </c>
      <c r="O7" s="61" t="s">
        <v>47</v>
      </c>
      <c r="Q7" s="61" t="s">
        <v>45</v>
      </c>
      <c r="S7" s="61" t="s">
        <v>39</v>
      </c>
    </row>
    <row r="8" spans="1:23" ht="22.5" x14ac:dyDescent="0.55000000000000004">
      <c r="A8" s="2" t="s">
        <v>48</v>
      </c>
      <c r="C8" s="1" t="s">
        <v>49</v>
      </c>
      <c r="E8" s="19" t="s">
        <v>50</v>
      </c>
      <c r="F8" s="19"/>
      <c r="G8" s="19" t="s">
        <v>51</v>
      </c>
      <c r="H8" s="19"/>
      <c r="I8" s="20">
        <v>0</v>
      </c>
      <c r="J8" s="19"/>
      <c r="K8" s="20">
        <v>39185455977</v>
      </c>
      <c r="L8" s="19"/>
      <c r="M8" s="20">
        <v>188619091562</v>
      </c>
      <c r="N8" s="19"/>
      <c r="O8" s="20">
        <v>224285949596</v>
      </c>
      <c r="P8" s="19"/>
      <c r="Q8" s="20">
        <v>3518597943</v>
      </c>
      <c r="R8" s="19"/>
      <c r="S8" s="23">
        <f>Q8/2360848544323</f>
        <v>1.4903954561002971E-3</v>
      </c>
      <c r="U8" s="23"/>
      <c r="V8" s="9"/>
      <c r="W8" s="12"/>
    </row>
    <row r="9" spans="1:23" ht="21" x14ac:dyDescent="0.55000000000000004">
      <c r="A9" s="2" t="s">
        <v>52</v>
      </c>
      <c r="C9" s="1" t="s">
        <v>53</v>
      </c>
      <c r="E9" s="19" t="s">
        <v>50</v>
      </c>
      <c r="F9" s="19"/>
      <c r="G9" s="19" t="s">
        <v>54</v>
      </c>
      <c r="H9" s="19"/>
      <c r="I9" s="20">
        <v>10</v>
      </c>
      <c r="J9" s="19"/>
      <c r="K9" s="20">
        <v>487515</v>
      </c>
      <c r="L9" s="19"/>
      <c r="M9" s="20">
        <v>0</v>
      </c>
      <c r="N9" s="19"/>
      <c r="O9" s="20">
        <v>0</v>
      </c>
      <c r="P9" s="19"/>
      <c r="Q9" s="20">
        <v>487515</v>
      </c>
      <c r="R9" s="19"/>
      <c r="S9" s="23">
        <f t="shared" ref="S9:S15" si="0">Q9/2360848544323</f>
        <v>2.0649990494828647E-7</v>
      </c>
      <c r="U9" s="23"/>
      <c r="V9" s="22"/>
    </row>
    <row r="10" spans="1:23" ht="21" x14ac:dyDescent="0.55000000000000004">
      <c r="A10" s="2" t="s">
        <v>55</v>
      </c>
      <c r="C10" s="1" t="s">
        <v>56</v>
      </c>
      <c r="E10" s="19" t="s">
        <v>50</v>
      </c>
      <c r="F10" s="19"/>
      <c r="G10" s="19" t="s">
        <v>57</v>
      </c>
      <c r="H10" s="19"/>
      <c r="I10" s="20">
        <v>10</v>
      </c>
      <c r="J10" s="19"/>
      <c r="K10" s="20">
        <v>8372644</v>
      </c>
      <c r="L10" s="19"/>
      <c r="M10" s="20">
        <v>32337</v>
      </c>
      <c r="N10" s="19"/>
      <c r="O10" s="20">
        <v>504000</v>
      </c>
      <c r="P10" s="19"/>
      <c r="Q10" s="20">
        <v>7900981</v>
      </c>
      <c r="R10" s="19"/>
      <c r="S10" s="23">
        <f t="shared" si="0"/>
        <v>3.3466700009193921E-6</v>
      </c>
      <c r="U10" s="23"/>
      <c r="V10" s="22"/>
    </row>
    <row r="11" spans="1:23" ht="21" x14ac:dyDescent="0.55000000000000004">
      <c r="A11" s="2" t="s">
        <v>58</v>
      </c>
      <c r="C11" s="1" t="s">
        <v>59</v>
      </c>
      <c r="E11" s="19" t="s">
        <v>50</v>
      </c>
      <c r="F11" s="19"/>
      <c r="G11" s="19" t="s">
        <v>60</v>
      </c>
      <c r="H11" s="19"/>
      <c r="I11" s="20">
        <v>10</v>
      </c>
      <c r="J11" s="19"/>
      <c r="K11" s="20">
        <v>3686831</v>
      </c>
      <c r="L11" s="19"/>
      <c r="M11" s="20">
        <v>4195911</v>
      </c>
      <c r="N11" s="19"/>
      <c r="O11" s="20">
        <v>3686831</v>
      </c>
      <c r="P11" s="19"/>
      <c r="Q11" s="20">
        <v>4195911</v>
      </c>
      <c r="R11" s="19"/>
      <c r="S11" s="23">
        <f t="shared" si="0"/>
        <v>1.7772893606790964E-6</v>
      </c>
      <c r="U11" s="23"/>
      <c r="V11" s="22"/>
    </row>
    <row r="12" spans="1:23" ht="21" x14ac:dyDescent="0.55000000000000004">
      <c r="A12" s="2" t="s">
        <v>61</v>
      </c>
      <c r="C12" s="1" t="s">
        <v>62</v>
      </c>
      <c r="E12" s="19" t="s">
        <v>50</v>
      </c>
      <c r="F12" s="19"/>
      <c r="G12" s="19" t="s">
        <v>60</v>
      </c>
      <c r="H12" s="19"/>
      <c r="I12" s="20">
        <v>10</v>
      </c>
      <c r="J12" s="19"/>
      <c r="K12" s="20">
        <v>2395392247</v>
      </c>
      <c r="L12" s="19"/>
      <c r="M12" s="20">
        <v>17611882627</v>
      </c>
      <c r="N12" s="19"/>
      <c r="O12" s="20">
        <v>19651852980</v>
      </c>
      <c r="P12" s="19"/>
      <c r="Q12" s="20">
        <v>355421894</v>
      </c>
      <c r="R12" s="19"/>
      <c r="S12" s="23">
        <f t="shared" si="0"/>
        <v>1.5054836738877768E-4</v>
      </c>
      <c r="U12" s="23"/>
      <c r="V12" s="22"/>
    </row>
    <row r="13" spans="1:23" ht="21" x14ac:dyDescent="0.55000000000000004">
      <c r="A13" s="2" t="s">
        <v>52</v>
      </c>
      <c r="C13" s="1" t="s">
        <v>63</v>
      </c>
      <c r="E13" s="19" t="s">
        <v>50</v>
      </c>
      <c r="F13" s="19"/>
      <c r="G13" s="19" t="s">
        <v>64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v>678</v>
      </c>
      <c r="R13" s="19"/>
      <c r="S13" s="23">
        <f t="shared" si="0"/>
        <v>2.8718487750107838E-10</v>
      </c>
      <c r="U13" s="23"/>
      <c r="V13" s="22"/>
    </row>
    <row r="14" spans="1:23" ht="21" x14ac:dyDescent="0.55000000000000004">
      <c r="A14" s="2" t="s">
        <v>65</v>
      </c>
      <c r="C14" s="1" t="s">
        <v>66</v>
      </c>
      <c r="E14" s="19" t="s">
        <v>67</v>
      </c>
      <c r="F14" s="19"/>
      <c r="G14" s="19" t="s">
        <v>68</v>
      </c>
      <c r="H14" s="19"/>
      <c r="I14" s="20">
        <v>0</v>
      </c>
      <c r="J14" s="19"/>
      <c r="K14" s="20">
        <v>478346</v>
      </c>
      <c r="L14" s="19"/>
      <c r="M14" s="20">
        <v>19650000000</v>
      </c>
      <c r="N14" s="19"/>
      <c r="O14" s="20">
        <v>19650000720</v>
      </c>
      <c r="P14" s="19"/>
      <c r="Q14" s="20">
        <v>477626</v>
      </c>
      <c r="R14" s="19"/>
      <c r="S14" s="23">
        <f t="shared" si="0"/>
        <v>2.0231115678662253E-7</v>
      </c>
      <c r="U14" s="23"/>
      <c r="V14" s="22"/>
    </row>
    <row r="15" spans="1:23" ht="21" x14ac:dyDescent="0.55000000000000004">
      <c r="A15" s="2" t="s">
        <v>52</v>
      </c>
      <c r="C15" s="1" t="s">
        <v>69</v>
      </c>
      <c r="E15" s="19" t="s">
        <v>67</v>
      </c>
      <c r="F15" s="19"/>
      <c r="G15" s="19" t="s">
        <v>70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v>50000000</v>
      </c>
      <c r="R15" s="19"/>
      <c r="S15" s="23">
        <f t="shared" si="0"/>
        <v>2.1178825774415809E-5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41643874238</v>
      </c>
      <c r="L16" s="19"/>
      <c r="M16" s="29">
        <f>SUM(M8:M15)</f>
        <v>225885202437</v>
      </c>
      <c r="N16" s="19"/>
      <c r="O16" s="29">
        <f>SUM(O8:O15)</f>
        <v>263591994127</v>
      </c>
      <c r="P16" s="19"/>
      <c r="Q16" s="29">
        <f>SUM(Q8:Q15)</f>
        <v>3937082548</v>
      </c>
      <c r="R16" s="19"/>
      <c r="S16" s="24">
        <f>SUM(S8:S15)</f>
        <v>1.6676557068717017E-3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Q19" s="3"/>
      <c r="V19" s="22"/>
    </row>
    <row r="20" spans="5:22" x14ac:dyDescent="0.45">
      <c r="Q20" s="3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1"/>
  <sheetViews>
    <sheetView rightToLeft="1" zoomScaleNormal="100" zoomScaleSheetLayoutView="41" workbookViewId="0">
      <selection activeCell="M13" sqref="M13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" x14ac:dyDescent="0.4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2" ht="30" x14ac:dyDescent="0.45">
      <c r="A4" s="58" t="str">
        <f>سپرده!A4</f>
        <v>برای ماه منتهی به 1402/10/30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6" spans="1:22" s="5" customFormat="1" ht="24.75" thickBot="1" x14ac:dyDescent="0.6">
      <c r="A6" s="66" t="s">
        <v>72</v>
      </c>
      <c r="B6" s="66"/>
      <c r="C6" s="66"/>
      <c r="D6" s="66"/>
      <c r="E6" s="66"/>
      <c r="F6" s="66"/>
      <c r="G6" s="66"/>
      <c r="H6" s="33"/>
      <c r="I6" s="66" t="s">
        <v>73</v>
      </c>
      <c r="J6" s="66"/>
      <c r="K6" s="66"/>
      <c r="L6" s="66"/>
      <c r="M6" s="66"/>
      <c r="N6" s="33"/>
      <c r="O6" s="66" t="s">
        <v>74</v>
      </c>
      <c r="P6" s="66"/>
      <c r="Q6" s="66"/>
      <c r="R6" s="66"/>
      <c r="S6" s="66"/>
      <c r="T6" s="27"/>
      <c r="U6" s="33"/>
      <c r="V6" s="33"/>
    </row>
    <row r="7" spans="1:22" s="5" customFormat="1" ht="22.5" x14ac:dyDescent="0.55000000000000004">
      <c r="A7" s="34" t="s">
        <v>75</v>
      </c>
      <c r="B7" s="1"/>
      <c r="C7" s="34" t="s">
        <v>76</v>
      </c>
      <c r="D7" s="1"/>
      <c r="E7" s="34" t="s">
        <v>37</v>
      </c>
      <c r="F7" s="1"/>
      <c r="G7" s="44" t="s">
        <v>38</v>
      </c>
      <c r="H7" s="17"/>
      <c r="I7" s="44" t="s">
        <v>77</v>
      </c>
      <c r="J7" s="17"/>
      <c r="K7" s="44" t="s">
        <v>78</v>
      </c>
      <c r="L7" s="17"/>
      <c r="M7" s="44" t="s">
        <v>79</v>
      </c>
      <c r="N7" s="17"/>
      <c r="O7" s="44" t="s">
        <v>77</v>
      </c>
      <c r="P7" s="17"/>
      <c r="Q7" s="44" t="s">
        <v>78</v>
      </c>
      <c r="R7" s="17"/>
      <c r="S7" s="44" t="s">
        <v>79</v>
      </c>
    </row>
    <row r="8" spans="1:22" x14ac:dyDescent="0.45">
      <c r="A8" s="1" t="s">
        <v>48</v>
      </c>
      <c r="C8" s="18">
        <v>30</v>
      </c>
      <c r="E8" s="25" t="s">
        <v>80</v>
      </c>
      <c r="G8" s="30">
        <v>0</v>
      </c>
      <c r="H8" s="30"/>
      <c r="I8" s="30">
        <v>50322</v>
      </c>
      <c r="J8" s="30"/>
      <c r="K8" s="30">
        <v>0</v>
      </c>
      <c r="L8" s="30"/>
      <c r="M8" s="30">
        <f>I8-K8</f>
        <v>50322</v>
      </c>
      <c r="N8" s="30"/>
      <c r="O8" s="30">
        <v>50322</v>
      </c>
      <c r="P8" s="30"/>
      <c r="Q8" s="30">
        <v>0</v>
      </c>
      <c r="R8" s="17"/>
      <c r="S8" s="30">
        <f>O8-Q8</f>
        <v>50322</v>
      </c>
      <c r="V8" s="32"/>
    </row>
    <row r="9" spans="1:22" x14ac:dyDescent="0.45">
      <c r="A9" s="1" t="s">
        <v>52</v>
      </c>
      <c r="C9" s="18">
        <v>30</v>
      </c>
      <c r="E9" s="25" t="s">
        <v>80</v>
      </c>
      <c r="G9" s="30">
        <v>10</v>
      </c>
      <c r="H9" s="30"/>
      <c r="I9" s="30">
        <v>3990</v>
      </c>
      <c r="J9" s="30"/>
      <c r="K9" s="30">
        <v>0</v>
      </c>
      <c r="L9" s="30"/>
      <c r="M9" s="30">
        <f t="shared" ref="M9:M12" si="0">I9-K9</f>
        <v>3990</v>
      </c>
      <c r="N9" s="30"/>
      <c r="O9" s="30">
        <v>3990</v>
      </c>
      <c r="P9" s="30"/>
      <c r="Q9" s="30">
        <v>0</v>
      </c>
      <c r="R9" s="17"/>
      <c r="S9" s="30">
        <f t="shared" ref="S9:S12" si="1">O9-Q9</f>
        <v>3990</v>
      </c>
      <c r="V9" s="32"/>
    </row>
    <row r="10" spans="1:22" x14ac:dyDescent="0.45">
      <c r="A10" s="1" t="s">
        <v>55</v>
      </c>
      <c r="C10" s="18">
        <v>28</v>
      </c>
      <c r="E10" s="25" t="s">
        <v>80</v>
      </c>
      <c r="G10" s="30">
        <v>10</v>
      </c>
      <c r="H10" s="30"/>
      <c r="I10" s="30">
        <v>31950</v>
      </c>
      <c r="J10" s="30"/>
      <c r="K10" s="30">
        <v>64</v>
      </c>
      <c r="L10" s="30"/>
      <c r="M10" s="30">
        <f t="shared" si="0"/>
        <v>31886</v>
      </c>
      <c r="N10" s="30"/>
      <c r="O10" s="30">
        <v>31950</v>
      </c>
      <c r="P10" s="30"/>
      <c r="Q10" s="30">
        <v>64</v>
      </c>
      <c r="R10" s="17"/>
      <c r="S10" s="30">
        <f t="shared" si="1"/>
        <v>31886</v>
      </c>
      <c r="V10" s="32"/>
    </row>
    <row r="11" spans="1:22" x14ac:dyDescent="0.45">
      <c r="A11" s="1" t="s">
        <v>58</v>
      </c>
      <c r="C11" s="18">
        <v>23</v>
      </c>
      <c r="E11" s="25" t="s">
        <v>80</v>
      </c>
      <c r="G11" s="30">
        <v>10</v>
      </c>
      <c r="H11" s="30"/>
      <c r="I11" s="30">
        <v>10753</v>
      </c>
      <c r="J11" s="30"/>
      <c r="K11" s="30">
        <v>66</v>
      </c>
      <c r="L11" s="30"/>
      <c r="M11" s="30">
        <f t="shared" si="0"/>
        <v>10687</v>
      </c>
      <c r="N11" s="30"/>
      <c r="O11" s="30">
        <v>10753</v>
      </c>
      <c r="P11" s="30"/>
      <c r="Q11" s="30">
        <v>66</v>
      </c>
      <c r="R11" s="17"/>
      <c r="S11" s="30">
        <f t="shared" si="1"/>
        <v>10687</v>
      </c>
      <c r="V11" s="32"/>
    </row>
    <row r="12" spans="1:22" x14ac:dyDescent="0.45">
      <c r="A12" s="1" t="s">
        <v>61</v>
      </c>
      <c r="C12" s="18">
        <v>26</v>
      </c>
      <c r="E12" s="25" t="s">
        <v>80</v>
      </c>
      <c r="G12" s="30">
        <v>10</v>
      </c>
      <c r="H12" s="30"/>
      <c r="I12" s="30">
        <v>-1605364</v>
      </c>
      <c r="J12" s="30"/>
      <c r="K12" s="30">
        <v>5698</v>
      </c>
      <c r="L12" s="30"/>
      <c r="M12" s="30">
        <f t="shared" si="0"/>
        <v>-1611062</v>
      </c>
      <c r="N12" s="30"/>
      <c r="O12" s="30">
        <v>-1605364</v>
      </c>
      <c r="P12" s="30"/>
      <c r="Q12" s="30">
        <v>5698</v>
      </c>
      <c r="R12" s="17"/>
      <c r="S12" s="30">
        <f t="shared" si="1"/>
        <v>-1611062</v>
      </c>
      <c r="V12" s="32"/>
    </row>
    <row r="13" spans="1:22" s="17" customFormat="1" ht="30.75" thickBot="1" x14ac:dyDescent="0.8">
      <c r="A13" s="65"/>
      <c r="B13" s="65"/>
      <c r="C13" s="65"/>
      <c r="D13" s="65"/>
      <c r="E13" s="65"/>
      <c r="G13" s="30"/>
      <c r="H13" s="30"/>
      <c r="I13" s="31">
        <f>SUM(I8:I12)</f>
        <v>-1508349</v>
      </c>
      <c r="J13" s="30"/>
      <c r="K13" s="31">
        <f>SUM(K8:K12)</f>
        <v>5828</v>
      </c>
      <c r="L13" s="30"/>
      <c r="M13" s="31">
        <f>SUM(M8:M12)</f>
        <v>-1514177</v>
      </c>
      <c r="N13" s="30"/>
      <c r="O13" s="31">
        <f>SUM(O8:O12)</f>
        <v>-1508349</v>
      </c>
      <c r="P13" s="30"/>
      <c r="Q13" s="31">
        <f>SUM(Q8:Q12)</f>
        <v>5828</v>
      </c>
      <c r="S13" s="31">
        <f>SUM(S8:S12)</f>
        <v>-1514177</v>
      </c>
    </row>
    <row r="14" spans="1:22" ht="19.5" thickTop="1" x14ac:dyDescent="0.45"/>
    <row r="15" spans="1:22" x14ac:dyDescent="0.45">
      <c r="K15" s="32"/>
      <c r="M15" s="32"/>
    </row>
    <row r="16" spans="1:22" x14ac:dyDescent="0.45">
      <c r="K16" s="32"/>
      <c r="O16" s="32"/>
    </row>
    <row r="18" spans="10:19" x14ac:dyDescent="0.45">
      <c r="K18" s="32"/>
    </row>
    <row r="19" spans="10:19" x14ac:dyDescent="0.45">
      <c r="J19" s="32"/>
      <c r="K19" s="32"/>
    </row>
    <row r="20" spans="10:19" x14ac:dyDescent="0.45">
      <c r="K20" s="32"/>
    </row>
    <row r="21" spans="10:19" x14ac:dyDescent="0.45">
      <c r="S21" s="32"/>
    </row>
  </sheetData>
  <mergeCells count="7">
    <mergeCell ref="A13:E13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5"/>
  <sheetViews>
    <sheetView rightToLeft="1" zoomScale="91" zoomScaleNormal="91" zoomScaleSheetLayoutView="41" workbookViewId="0">
      <selection activeCell="M8" sqref="M8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" x14ac:dyDescent="0.4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2" ht="30" x14ac:dyDescent="0.45">
      <c r="A4" s="58" t="str">
        <f>'سود اوراق بهادار و سپرده بانکی'!A4:S4</f>
        <v>برای ماه منتهی به 1402/10/30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6" spans="1:22" ht="24.75" thickBot="1" x14ac:dyDescent="0.6">
      <c r="A6" s="56" t="s">
        <v>3</v>
      </c>
      <c r="B6" s="5"/>
      <c r="C6" s="66" t="s">
        <v>81</v>
      </c>
      <c r="D6" s="66" t="s">
        <v>81</v>
      </c>
      <c r="E6" s="66" t="s">
        <v>81</v>
      </c>
      <c r="F6" s="66" t="s">
        <v>81</v>
      </c>
      <c r="G6" s="66" t="s">
        <v>81</v>
      </c>
      <c r="H6" s="5"/>
      <c r="I6" s="66" t="s">
        <v>73</v>
      </c>
      <c r="J6" s="66" t="s">
        <v>73</v>
      </c>
      <c r="K6" s="66" t="s">
        <v>73</v>
      </c>
      <c r="L6" s="66" t="s">
        <v>73</v>
      </c>
      <c r="M6" s="66" t="s">
        <v>73</v>
      </c>
      <c r="N6" s="5"/>
      <c r="O6" s="66" t="s">
        <v>74</v>
      </c>
      <c r="P6" s="66" t="s">
        <v>74</v>
      </c>
      <c r="Q6" s="66" t="s">
        <v>74</v>
      </c>
      <c r="R6" s="66" t="s">
        <v>74</v>
      </c>
      <c r="S6" s="66" t="s">
        <v>74</v>
      </c>
    </row>
    <row r="7" spans="1:22" ht="22.5" x14ac:dyDescent="0.55000000000000004">
      <c r="A7" s="57" t="s">
        <v>3</v>
      </c>
      <c r="B7" s="5"/>
      <c r="C7" s="34" t="s">
        <v>82</v>
      </c>
      <c r="E7" s="34" t="s">
        <v>83</v>
      </c>
      <c r="G7" s="34" t="s">
        <v>84</v>
      </c>
      <c r="I7" s="34" t="s">
        <v>85</v>
      </c>
      <c r="K7" s="34" t="s">
        <v>78</v>
      </c>
      <c r="M7" s="34" t="s">
        <v>86</v>
      </c>
      <c r="O7" s="34" t="s">
        <v>85</v>
      </c>
      <c r="Q7" s="34" t="s">
        <v>78</v>
      </c>
      <c r="S7" s="34" t="s">
        <v>86</v>
      </c>
    </row>
    <row r="8" spans="1:22" ht="22.5" x14ac:dyDescent="0.45">
      <c r="A8" s="1" t="s">
        <v>119</v>
      </c>
      <c r="C8" s="35" t="s">
        <v>128</v>
      </c>
      <c r="D8" s="35"/>
      <c r="E8" s="9">
        <v>486873</v>
      </c>
      <c r="F8" s="9"/>
      <c r="G8" s="9">
        <v>27500</v>
      </c>
      <c r="H8" s="9"/>
      <c r="I8" s="9">
        <v>13389007500</v>
      </c>
      <c r="J8" s="9"/>
      <c r="K8" s="9">
        <v>0</v>
      </c>
      <c r="L8" s="9"/>
      <c r="M8" s="9">
        <v>13389007500</v>
      </c>
      <c r="N8" s="9"/>
      <c r="O8" s="9">
        <v>13389007500</v>
      </c>
      <c r="P8" s="9"/>
      <c r="Q8" s="9">
        <v>0</v>
      </c>
      <c r="R8" s="9"/>
      <c r="S8" s="9">
        <v>13389007500</v>
      </c>
      <c r="U8" s="32"/>
      <c r="V8" s="32"/>
    </row>
    <row r="9" spans="1:22" ht="22.5" x14ac:dyDescent="0.45">
      <c r="A9" s="1" t="s">
        <v>29</v>
      </c>
      <c r="C9" s="35" t="s">
        <v>126</v>
      </c>
      <c r="D9" s="35"/>
      <c r="E9" s="9">
        <v>5000000</v>
      </c>
      <c r="F9" s="9"/>
      <c r="G9" s="9">
        <v>540</v>
      </c>
      <c r="H9" s="9"/>
      <c r="I9" s="9">
        <v>2700000000</v>
      </c>
      <c r="J9" s="9"/>
      <c r="K9" s="9">
        <v>386619718</v>
      </c>
      <c r="L9" s="9"/>
      <c r="M9" s="9">
        <v>2313380282</v>
      </c>
      <c r="N9" s="9"/>
      <c r="O9" s="9">
        <v>2700000000</v>
      </c>
      <c r="P9" s="9"/>
      <c r="Q9" s="9">
        <v>386619718</v>
      </c>
      <c r="R9" s="9"/>
      <c r="S9" s="9">
        <v>2313380282</v>
      </c>
      <c r="U9" s="32"/>
      <c r="V9" s="32"/>
    </row>
    <row r="10" spans="1:22" ht="22.5" x14ac:dyDescent="0.45">
      <c r="A10" s="1" t="s">
        <v>118</v>
      </c>
      <c r="C10" s="35" t="s">
        <v>126</v>
      </c>
      <c r="D10" s="35"/>
      <c r="E10" s="9">
        <v>5400000</v>
      </c>
      <c r="F10" s="9"/>
      <c r="G10" s="9">
        <v>220</v>
      </c>
      <c r="H10" s="9"/>
      <c r="I10" s="9">
        <v>1188000000</v>
      </c>
      <c r="J10" s="9"/>
      <c r="K10" s="9">
        <v>170112676</v>
      </c>
      <c r="L10" s="9"/>
      <c r="M10" s="9">
        <v>1017887324</v>
      </c>
      <c r="N10" s="9"/>
      <c r="O10" s="9">
        <v>1188000000</v>
      </c>
      <c r="P10" s="9"/>
      <c r="Q10" s="9">
        <v>170112676</v>
      </c>
      <c r="R10" s="9"/>
      <c r="S10" s="9">
        <v>1017887324</v>
      </c>
      <c r="U10" s="32"/>
      <c r="V10" s="32"/>
    </row>
    <row r="11" spans="1:22" ht="23.25" thickBot="1" x14ac:dyDescent="0.6">
      <c r="I11" s="45">
        <f>SUM(I8:I10)</f>
        <v>17277007500</v>
      </c>
      <c r="J11" s="53"/>
      <c r="K11" s="45">
        <f>SUM(K8:K10)</f>
        <v>556732394</v>
      </c>
      <c r="L11" s="53"/>
      <c r="M11" s="45">
        <f>SUM(M8:M10)</f>
        <v>16720275106</v>
      </c>
      <c r="N11" s="53"/>
      <c r="O11" s="45">
        <f>SUM(O8:O10)</f>
        <v>17277007500</v>
      </c>
      <c r="P11" s="53"/>
      <c r="Q11" s="45">
        <f>SUM(Q8:Q10)</f>
        <v>556732394</v>
      </c>
      <c r="R11" s="53"/>
      <c r="S11" s="45">
        <f>SUM(S8:S10)</f>
        <v>16720275106</v>
      </c>
    </row>
    <row r="12" spans="1:22" ht="19.5" thickTop="1" x14ac:dyDescent="0.45">
      <c r="I12" s="32"/>
      <c r="K12" s="32"/>
      <c r="O12" s="32"/>
      <c r="S12" s="32"/>
    </row>
    <row r="13" spans="1:22" x14ac:dyDescent="0.45">
      <c r="M13" s="32"/>
      <c r="O13" s="32"/>
      <c r="S13" s="32"/>
    </row>
    <row r="14" spans="1:22" x14ac:dyDescent="0.45">
      <c r="O14" s="32"/>
    </row>
    <row r="15" spans="1:22" x14ac:dyDescent="0.45">
      <c r="M15" s="32"/>
      <c r="O15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56"/>
  <sheetViews>
    <sheetView rightToLeft="1" topLeftCell="A34" zoomScaleNormal="100" zoomScaleSheetLayoutView="41" workbookViewId="0">
      <selection activeCell="Q39" sqref="Q39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30" x14ac:dyDescent="0.4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0" ht="30" x14ac:dyDescent="0.45">
      <c r="A4" s="58" t="str">
        <f>'درآمد سود سهام'!A4:S4</f>
        <v>برای ماه منتهی به 1402/10/30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20" s="7" customFormat="1" ht="19.5" x14ac:dyDescent="0.45">
      <c r="A6" s="68" t="s">
        <v>3</v>
      </c>
      <c r="C6" s="67" t="s">
        <v>73</v>
      </c>
      <c r="D6" s="67" t="s">
        <v>73</v>
      </c>
      <c r="E6" s="67" t="s">
        <v>73</v>
      </c>
      <c r="F6" s="67" t="s">
        <v>73</v>
      </c>
      <c r="G6" s="67" t="s">
        <v>73</v>
      </c>
      <c r="H6" s="67" t="s">
        <v>73</v>
      </c>
      <c r="I6" s="67" t="s">
        <v>73</v>
      </c>
      <c r="K6" s="67" t="s">
        <v>74</v>
      </c>
      <c r="L6" s="67" t="s">
        <v>74</v>
      </c>
      <c r="M6" s="67" t="s">
        <v>74</v>
      </c>
      <c r="N6" s="67" t="s">
        <v>74</v>
      </c>
      <c r="O6" s="67" t="s">
        <v>74</v>
      </c>
      <c r="P6" s="67" t="s">
        <v>74</v>
      </c>
      <c r="Q6" s="67" t="s">
        <v>74</v>
      </c>
    </row>
    <row r="7" spans="1:20" s="7" customFormat="1" ht="19.5" x14ac:dyDescent="0.45">
      <c r="A7" s="67" t="s">
        <v>3</v>
      </c>
      <c r="C7" s="36" t="s">
        <v>7</v>
      </c>
      <c r="E7" s="36" t="s">
        <v>87</v>
      </c>
      <c r="G7" s="36" t="s">
        <v>88</v>
      </c>
      <c r="I7" s="36" t="s">
        <v>89</v>
      </c>
      <c r="K7" s="36" t="s">
        <v>7</v>
      </c>
      <c r="M7" s="36" t="s">
        <v>87</v>
      </c>
      <c r="O7" s="36" t="s">
        <v>88</v>
      </c>
      <c r="Q7" s="36" t="s">
        <v>89</v>
      </c>
    </row>
    <row r="8" spans="1:20" x14ac:dyDescent="0.45">
      <c r="A8" s="1" t="s">
        <v>33</v>
      </c>
      <c r="C8" s="20">
        <v>4140365</v>
      </c>
      <c r="D8" s="19"/>
      <c r="E8" s="20">
        <v>74206608803</v>
      </c>
      <c r="F8" s="19"/>
      <c r="G8" s="20">
        <v>74247766101</v>
      </c>
      <c r="H8" s="19"/>
      <c r="I8" s="20">
        <v>-41157297</v>
      </c>
      <c r="J8" s="19"/>
      <c r="K8" s="20">
        <v>4140365</v>
      </c>
      <c r="L8" s="19"/>
      <c r="M8" s="20">
        <v>74206608803</v>
      </c>
      <c r="N8" s="19"/>
      <c r="O8" s="20">
        <v>74247766101</v>
      </c>
      <c r="P8" s="19"/>
      <c r="Q8" s="20">
        <v>-41157297</v>
      </c>
      <c r="R8" s="17"/>
      <c r="S8" s="3"/>
      <c r="T8" s="3"/>
    </row>
    <row r="9" spans="1:20" x14ac:dyDescent="0.45">
      <c r="A9" s="1" t="s">
        <v>92</v>
      </c>
      <c r="C9" s="20">
        <v>6924087</v>
      </c>
      <c r="D9" s="19"/>
      <c r="E9" s="20">
        <v>75505288845</v>
      </c>
      <c r="F9" s="19"/>
      <c r="G9" s="20">
        <v>76537722147</v>
      </c>
      <c r="H9" s="19"/>
      <c r="I9" s="20">
        <v>-1032433301</v>
      </c>
      <c r="J9" s="19"/>
      <c r="K9" s="20">
        <v>6924087</v>
      </c>
      <c r="L9" s="19"/>
      <c r="M9" s="20">
        <v>75505288845</v>
      </c>
      <c r="N9" s="19"/>
      <c r="O9" s="20">
        <v>76537722147</v>
      </c>
      <c r="P9" s="19"/>
      <c r="Q9" s="20">
        <v>-1032433301</v>
      </c>
      <c r="R9" s="17"/>
      <c r="S9" s="3"/>
      <c r="T9" s="3"/>
    </row>
    <row r="10" spans="1:20" x14ac:dyDescent="0.45">
      <c r="A10" s="1" t="s">
        <v>116</v>
      </c>
      <c r="C10" s="20">
        <v>872738</v>
      </c>
      <c r="D10" s="19"/>
      <c r="E10" s="20">
        <v>42206074412</v>
      </c>
      <c r="F10" s="19"/>
      <c r="G10" s="20">
        <v>45546123467</v>
      </c>
      <c r="H10" s="19"/>
      <c r="I10" s="20">
        <v>-3340049054</v>
      </c>
      <c r="J10" s="19"/>
      <c r="K10" s="20">
        <v>872738</v>
      </c>
      <c r="L10" s="19"/>
      <c r="M10" s="20">
        <v>42206074412</v>
      </c>
      <c r="N10" s="19"/>
      <c r="O10" s="20">
        <v>45546123467</v>
      </c>
      <c r="P10" s="19"/>
      <c r="Q10" s="20">
        <v>-3340049054</v>
      </c>
      <c r="R10" s="17"/>
      <c r="S10" s="3"/>
      <c r="T10" s="3"/>
    </row>
    <row r="11" spans="1:20" x14ac:dyDescent="0.45">
      <c r="A11" s="1" t="s">
        <v>29</v>
      </c>
      <c r="C11" s="20">
        <v>5000000</v>
      </c>
      <c r="D11" s="19"/>
      <c r="E11" s="20">
        <v>40209322500</v>
      </c>
      <c r="F11" s="19"/>
      <c r="G11" s="20">
        <v>43937010000</v>
      </c>
      <c r="H11" s="19"/>
      <c r="I11" s="20">
        <v>-3727687500</v>
      </c>
      <c r="J11" s="19"/>
      <c r="K11" s="20">
        <v>5000000</v>
      </c>
      <c r="L11" s="19"/>
      <c r="M11" s="20">
        <v>40209322500</v>
      </c>
      <c r="N11" s="19"/>
      <c r="O11" s="20">
        <v>43937010000</v>
      </c>
      <c r="P11" s="19"/>
      <c r="Q11" s="20">
        <v>-3727687500</v>
      </c>
      <c r="R11" s="17"/>
      <c r="S11" s="3"/>
      <c r="T11" s="3"/>
    </row>
    <row r="12" spans="1:20" x14ac:dyDescent="0.45">
      <c r="A12" s="1" t="s">
        <v>17</v>
      </c>
      <c r="C12" s="20">
        <v>4384003</v>
      </c>
      <c r="D12" s="19"/>
      <c r="E12" s="20">
        <v>77047993460</v>
      </c>
      <c r="F12" s="19"/>
      <c r="G12" s="20">
        <v>76132830642</v>
      </c>
      <c r="H12" s="19"/>
      <c r="I12" s="20">
        <v>915162818</v>
      </c>
      <c r="J12" s="19"/>
      <c r="K12" s="20">
        <v>4384003</v>
      </c>
      <c r="L12" s="19"/>
      <c r="M12" s="20">
        <v>77047993460</v>
      </c>
      <c r="N12" s="19"/>
      <c r="O12" s="20">
        <v>76132830642</v>
      </c>
      <c r="P12" s="19"/>
      <c r="Q12" s="20">
        <v>915162818</v>
      </c>
      <c r="R12" s="17"/>
      <c r="S12" s="3"/>
      <c r="T12" s="3"/>
    </row>
    <row r="13" spans="1:20" x14ac:dyDescent="0.45">
      <c r="A13" s="1" t="s">
        <v>15</v>
      </c>
      <c r="C13" s="20">
        <v>17703065</v>
      </c>
      <c r="D13" s="19"/>
      <c r="E13" s="20">
        <v>35934568260</v>
      </c>
      <c r="F13" s="19"/>
      <c r="G13" s="20">
        <v>36218105642</v>
      </c>
      <c r="H13" s="19"/>
      <c r="I13" s="20">
        <v>-283537381</v>
      </c>
      <c r="J13" s="19"/>
      <c r="K13" s="20">
        <v>17703065</v>
      </c>
      <c r="L13" s="19"/>
      <c r="M13" s="20">
        <v>35934568260</v>
      </c>
      <c r="N13" s="19"/>
      <c r="O13" s="20">
        <v>36218105642</v>
      </c>
      <c r="P13" s="19"/>
      <c r="Q13" s="20">
        <v>-283537381</v>
      </c>
      <c r="R13" s="17"/>
      <c r="S13" s="3"/>
      <c r="T13" s="3"/>
    </row>
    <row r="14" spans="1:20" x14ac:dyDescent="0.45">
      <c r="A14" s="1" t="s">
        <v>117</v>
      </c>
      <c r="C14" s="20">
        <v>1000000</v>
      </c>
      <c r="D14" s="19"/>
      <c r="E14" s="20">
        <v>46372432500</v>
      </c>
      <c r="F14" s="19"/>
      <c r="G14" s="20">
        <v>46682297159</v>
      </c>
      <c r="H14" s="19"/>
      <c r="I14" s="20">
        <v>-309864659</v>
      </c>
      <c r="J14" s="19"/>
      <c r="K14" s="20">
        <v>1000000</v>
      </c>
      <c r="L14" s="19"/>
      <c r="M14" s="20">
        <v>46372432500</v>
      </c>
      <c r="N14" s="19"/>
      <c r="O14" s="20">
        <v>46682297159</v>
      </c>
      <c r="P14" s="19"/>
      <c r="Q14" s="20">
        <v>-309864659</v>
      </c>
      <c r="R14" s="17"/>
      <c r="S14" s="3"/>
      <c r="T14" s="3"/>
    </row>
    <row r="15" spans="1:20" x14ac:dyDescent="0.45">
      <c r="A15" s="1" t="s">
        <v>113</v>
      </c>
      <c r="C15" s="20">
        <v>5353304</v>
      </c>
      <c r="D15" s="19"/>
      <c r="E15" s="20">
        <v>38527311330</v>
      </c>
      <c r="F15" s="19"/>
      <c r="G15" s="20">
        <v>41294466287</v>
      </c>
      <c r="H15" s="19"/>
      <c r="I15" s="20">
        <v>-2767154956</v>
      </c>
      <c r="J15" s="19"/>
      <c r="K15" s="20">
        <v>5353304</v>
      </c>
      <c r="L15" s="19"/>
      <c r="M15" s="20">
        <v>38527311330</v>
      </c>
      <c r="N15" s="19"/>
      <c r="O15" s="20">
        <v>41294466287</v>
      </c>
      <c r="P15" s="19"/>
      <c r="Q15" s="20">
        <v>-2767154956</v>
      </c>
      <c r="R15" s="17"/>
      <c r="S15" s="3"/>
      <c r="T15" s="3"/>
    </row>
    <row r="16" spans="1:20" x14ac:dyDescent="0.45">
      <c r="A16" s="1" t="s">
        <v>32</v>
      </c>
      <c r="C16" s="20">
        <v>979791</v>
      </c>
      <c r="D16" s="19"/>
      <c r="E16" s="20">
        <v>43876954021</v>
      </c>
      <c r="F16" s="19"/>
      <c r="G16" s="20">
        <v>44753519141</v>
      </c>
      <c r="H16" s="19"/>
      <c r="I16" s="20">
        <v>-876565119</v>
      </c>
      <c r="J16" s="19"/>
      <c r="K16" s="20">
        <v>979791</v>
      </c>
      <c r="L16" s="19"/>
      <c r="M16" s="20">
        <v>43876954021</v>
      </c>
      <c r="N16" s="19"/>
      <c r="O16" s="20">
        <v>44753519141</v>
      </c>
      <c r="P16" s="19"/>
      <c r="Q16" s="20">
        <v>-876565119</v>
      </c>
      <c r="R16" s="17"/>
      <c r="S16" s="3"/>
      <c r="T16" s="3"/>
    </row>
    <row r="17" spans="1:21" x14ac:dyDescent="0.45">
      <c r="A17" s="1" t="s">
        <v>22</v>
      </c>
      <c r="C17" s="20">
        <v>1694254</v>
      </c>
      <c r="D17" s="19"/>
      <c r="E17" s="20">
        <v>60192349764</v>
      </c>
      <c r="F17" s="19"/>
      <c r="G17" s="20">
        <v>56318751430</v>
      </c>
      <c r="H17" s="19"/>
      <c r="I17" s="20">
        <v>3873598334</v>
      </c>
      <c r="J17" s="19"/>
      <c r="K17" s="20">
        <v>1694254</v>
      </c>
      <c r="L17" s="19"/>
      <c r="M17" s="20">
        <v>60192349764</v>
      </c>
      <c r="N17" s="19"/>
      <c r="O17" s="20">
        <v>56318751430</v>
      </c>
      <c r="P17" s="19"/>
      <c r="Q17" s="20">
        <v>3873598334</v>
      </c>
      <c r="R17" s="17"/>
      <c r="S17" s="3"/>
      <c r="T17" s="3"/>
    </row>
    <row r="18" spans="1:21" x14ac:dyDescent="0.45">
      <c r="A18" s="1" t="s">
        <v>20</v>
      </c>
      <c r="C18" s="20">
        <v>1405861</v>
      </c>
      <c r="D18" s="19"/>
      <c r="E18" s="20">
        <v>46075447308</v>
      </c>
      <c r="F18" s="19"/>
      <c r="G18" s="20">
        <v>47556793203</v>
      </c>
      <c r="H18" s="19"/>
      <c r="I18" s="20">
        <v>-1481345894</v>
      </c>
      <c r="J18" s="19"/>
      <c r="K18" s="20">
        <v>1405861</v>
      </c>
      <c r="L18" s="19"/>
      <c r="M18" s="20">
        <v>46075447308</v>
      </c>
      <c r="N18" s="19"/>
      <c r="O18" s="20">
        <v>47556793203</v>
      </c>
      <c r="P18" s="19"/>
      <c r="Q18" s="20">
        <v>-1481345894</v>
      </c>
      <c r="R18" s="17"/>
      <c r="S18" s="3"/>
      <c r="T18" s="3"/>
    </row>
    <row r="19" spans="1:21" x14ac:dyDescent="0.45">
      <c r="A19" s="1" t="s">
        <v>36</v>
      </c>
      <c r="C19" s="20">
        <v>11673987</v>
      </c>
      <c r="D19" s="19"/>
      <c r="E19" s="20">
        <v>99682885017</v>
      </c>
      <c r="F19" s="19"/>
      <c r="G19" s="20">
        <v>101655654569</v>
      </c>
      <c r="H19" s="19"/>
      <c r="I19" s="20">
        <v>-1972769551</v>
      </c>
      <c r="J19" s="19"/>
      <c r="K19" s="20">
        <v>11673987</v>
      </c>
      <c r="L19" s="19"/>
      <c r="M19" s="20">
        <v>99682885017</v>
      </c>
      <c r="N19" s="19"/>
      <c r="O19" s="20">
        <v>101655654569</v>
      </c>
      <c r="P19" s="19"/>
      <c r="Q19" s="20">
        <v>-1972769551</v>
      </c>
      <c r="R19" s="17"/>
      <c r="S19" s="3"/>
      <c r="T19" s="3"/>
      <c r="U19" s="3"/>
    </row>
    <row r="20" spans="1:21" x14ac:dyDescent="0.45">
      <c r="A20" s="1" t="s">
        <v>30</v>
      </c>
      <c r="C20" s="20">
        <v>14157607</v>
      </c>
      <c r="D20" s="19"/>
      <c r="E20" s="20">
        <v>104565133440</v>
      </c>
      <c r="F20" s="19"/>
      <c r="G20" s="20">
        <v>109068611597</v>
      </c>
      <c r="H20" s="19"/>
      <c r="I20" s="20">
        <v>-4503478156</v>
      </c>
      <c r="J20" s="19"/>
      <c r="K20" s="20">
        <v>14157607</v>
      </c>
      <c r="L20" s="19"/>
      <c r="M20" s="20">
        <v>104565133440</v>
      </c>
      <c r="N20" s="19"/>
      <c r="O20" s="20">
        <v>109068611597</v>
      </c>
      <c r="P20" s="19"/>
      <c r="Q20" s="20">
        <v>-4503478156</v>
      </c>
      <c r="R20" s="17"/>
      <c r="S20" s="3"/>
      <c r="T20" s="3"/>
      <c r="U20" s="3"/>
    </row>
    <row r="21" spans="1:21" x14ac:dyDescent="0.45">
      <c r="A21" s="1" t="s">
        <v>114</v>
      </c>
      <c r="C21" s="20">
        <v>13626637</v>
      </c>
      <c r="D21" s="19"/>
      <c r="E21" s="20">
        <v>50199839837</v>
      </c>
      <c r="F21" s="19"/>
      <c r="G21" s="20">
        <v>52285855848</v>
      </c>
      <c r="H21" s="19"/>
      <c r="I21" s="20">
        <v>-2086016010</v>
      </c>
      <c r="J21" s="19"/>
      <c r="K21" s="20">
        <v>13626637</v>
      </c>
      <c r="L21" s="19"/>
      <c r="M21" s="20">
        <v>50199839837</v>
      </c>
      <c r="N21" s="19"/>
      <c r="O21" s="20">
        <v>52285855848</v>
      </c>
      <c r="P21" s="19"/>
      <c r="Q21" s="20">
        <v>-2086016010</v>
      </c>
      <c r="R21" s="17"/>
      <c r="S21" s="3"/>
      <c r="T21" s="3"/>
      <c r="U21" s="3"/>
    </row>
    <row r="22" spans="1:21" x14ac:dyDescent="0.45">
      <c r="A22" s="1" t="s">
        <v>34</v>
      </c>
      <c r="C22" s="20">
        <v>9277391</v>
      </c>
      <c r="D22" s="19"/>
      <c r="E22" s="20">
        <v>49984272637</v>
      </c>
      <c r="F22" s="19"/>
      <c r="G22" s="20">
        <v>49246497395</v>
      </c>
      <c r="H22" s="19"/>
      <c r="I22" s="20">
        <v>737775242</v>
      </c>
      <c r="J22" s="19"/>
      <c r="K22" s="20">
        <v>9277391</v>
      </c>
      <c r="L22" s="19"/>
      <c r="M22" s="20">
        <v>49984272637</v>
      </c>
      <c r="N22" s="19"/>
      <c r="O22" s="20">
        <v>49246497395</v>
      </c>
      <c r="P22" s="19"/>
      <c r="Q22" s="20">
        <v>737775242</v>
      </c>
      <c r="R22" s="17"/>
      <c r="S22" s="3"/>
      <c r="T22" s="3"/>
    </row>
    <row r="23" spans="1:21" x14ac:dyDescent="0.45">
      <c r="A23" s="1" t="s">
        <v>23</v>
      </c>
      <c r="C23" s="20">
        <v>2224603</v>
      </c>
      <c r="D23" s="19"/>
      <c r="E23" s="20">
        <v>60679899837</v>
      </c>
      <c r="F23" s="19"/>
      <c r="G23" s="20">
        <v>58910806547</v>
      </c>
      <c r="H23" s="19"/>
      <c r="I23" s="20">
        <v>1769093290</v>
      </c>
      <c r="J23" s="19"/>
      <c r="K23" s="20">
        <v>2224603</v>
      </c>
      <c r="L23" s="19"/>
      <c r="M23" s="20">
        <v>60679899837</v>
      </c>
      <c r="N23" s="19"/>
      <c r="O23" s="20">
        <v>58910806547</v>
      </c>
      <c r="P23" s="19"/>
      <c r="Q23" s="20">
        <v>1769093290</v>
      </c>
      <c r="R23" s="17"/>
      <c r="S23" s="3"/>
      <c r="T23" s="3"/>
    </row>
    <row r="24" spans="1:21" x14ac:dyDescent="0.45">
      <c r="A24" s="1" t="s">
        <v>35</v>
      </c>
      <c r="C24" s="20">
        <v>4752413</v>
      </c>
      <c r="D24" s="19"/>
      <c r="E24" s="20">
        <v>47430326872</v>
      </c>
      <c r="F24" s="19"/>
      <c r="G24" s="20">
        <v>48894809076</v>
      </c>
      <c r="H24" s="19"/>
      <c r="I24" s="20">
        <v>-1464482203</v>
      </c>
      <c r="J24" s="19"/>
      <c r="K24" s="20">
        <v>4752413</v>
      </c>
      <c r="L24" s="19"/>
      <c r="M24" s="20">
        <v>47430326872</v>
      </c>
      <c r="N24" s="19"/>
      <c r="O24" s="20">
        <v>48894809076</v>
      </c>
      <c r="P24" s="19"/>
      <c r="Q24" s="20">
        <v>-1464482203</v>
      </c>
      <c r="R24" s="17"/>
      <c r="S24" s="3"/>
      <c r="T24" s="3"/>
    </row>
    <row r="25" spans="1:21" x14ac:dyDescent="0.45">
      <c r="A25" s="1" t="s">
        <v>27</v>
      </c>
      <c r="C25" s="20">
        <v>3049932</v>
      </c>
      <c r="D25" s="19"/>
      <c r="E25" s="20">
        <v>22950611727</v>
      </c>
      <c r="F25" s="19"/>
      <c r="G25" s="20">
        <v>22980929514</v>
      </c>
      <c r="H25" s="19"/>
      <c r="I25" s="20">
        <v>-30317786</v>
      </c>
      <c r="J25" s="19"/>
      <c r="K25" s="20">
        <v>3049932</v>
      </c>
      <c r="L25" s="19"/>
      <c r="M25" s="20">
        <v>22950611727</v>
      </c>
      <c r="N25" s="19"/>
      <c r="O25" s="20">
        <v>22980929514</v>
      </c>
      <c r="P25" s="19"/>
      <c r="Q25" s="20">
        <v>-30317786</v>
      </c>
      <c r="R25" s="17"/>
      <c r="S25" s="3"/>
      <c r="T25" s="3"/>
    </row>
    <row r="26" spans="1:21" x14ac:dyDescent="0.45">
      <c r="A26" s="1" t="s">
        <v>118</v>
      </c>
      <c r="C26" s="20">
        <v>5400000</v>
      </c>
      <c r="D26" s="19"/>
      <c r="E26" s="20">
        <v>81162194400</v>
      </c>
      <c r="F26" s="19"/>
      <c r="G26" s="20">
        <v>78472458373</v>
      </c>
      <c r="H26" s="19"/>
      <c r="I26" s="20">
        <v>2689736027</v>
      </c>
      <c r="J26" s="19"/>
      <c r="K26" s="20">
        <v>5400000</v>
      </c>
      <c r="L26" s="19"/>
      <c r="M26" s="20">
        <v>81162194400</v>
      </c>
      <c r="N26" s="19"/>
      <c r="O26" s="20">
        <v>78472458373</v>
      </c>
      <c r="P26" s="19"/>
      <c r="Q26" s="20">
        <v>2689736027</v>
      </c>
      <c r="R26" s="17"/>
      <c r="S26" s="3"/>
      <c r="T26" s="3"/>
    </row>
    <row r="27" spans="1:21" x14ac:dyDescent="0.45">
      <c r="A27" s="1" t="s">
        <v>123</v>
      </c>
      <c r="C27" s="20">
        <v>2000000</v>
      </c>
      <c r="D27" s="19"/>
      <c r="E27" s="20">
        <v>71492076000</v>
      </c>
      <c r="F27" s="19"/>
      <c r="G27" s="20">
        <v>75468276000</v>
      </c>
      <c r="H27" s="19"/>
      <c r="I27" s="20">
        <v>-3976200000</v>
      </c>
      <c r="J27" s="19"/>
      <c r="K27" s="20">
        <v>2000000</v>
      </c>
      <c r="L27" s="19"/>
      <c r="M27" s="20">
        <v>71492076000</v>
      </c>
      <c r="N27" s="19"/>
      <c r="O27" s="20">
        <v>75468276000</v>
      </c>
      <c r="P27" s="19"/>
      <c r="Q27" s="20">
        <v>-3976200000</v>
      </c>
      <c r="R27" s="17"/>
      <c r="S27" s="3"/>
      <c r="T27" s="3"/>
    </row>
    <row r="28" spans="1:21" x14ac:dyDescent="0.45">
      <c r="A28" s="1" t="s">
        <v>16</v>
      </c>
      <c r="C28" s="20">
        <v>18251127</v>
      </c>
      <c r="D28" s="19"/>
      <c r="E28" s="20">
        <v>115749359227</v>
      </c>
      <c r="F28" s="19"/>
      <c r="G28" s="20">
        <v>107766644798</v>
      </c>
      <c r="H28" s="19"/>
      <c r="I28" s="20">
        <v>7982714429</v>
      </c>
      <c r="J28" s="19"/>
      <c r="K28" s="20">
        <v>18251127</v>
      </c>
      <c r="L28" s="19"/>
      <c r="M28" s="20">
        <v>115749359227</v>
      </c>
      <c r="N28" s="19"/>
      <c r="O28" s="20">
        <v>107766644798</v>
      </c>
      <c r="P28" s="19"/>
      <c r="Q28" s="20">
        <v>7982714429</v>
      </c>
      <c r="R28" s="17"/>
      <c r="S28" s="3"/>
      <c r="T28" s="3"/>
    </row>
    <row r="29" spans="1:21" x14ac:dyDescent="0.45">
      <c r="A29" s="1" t="s">
        <v>122</v>
      </c>
      <c r="C29" s="20">
        <v>1800000</v>
      </c>
      <c r="D29" s="19"/>
      <c r="E29" s="20">
        <v>9143271900</v>
      </c>
      <c r="F29" s="19"/>
      <c r="G29" s="20">
        <v>9608487300</v>
      </c>
      <c r="H29" s="19"/>
      <c r="I29" s="20">
        <v>-465215400</v>
      </c>
      <c r="J29" s="19"/>
      <c r="K29" s="20">
        <v>1800000</v>
      </c>
      <c r="L29" s="19"/>
      <c r="M29" s="20">
        <v>9143271900</v>
      </c>
      <c r="N29" s="19"/>
      <c r="O29" s="20">
        <v>9608487300</v>
      </c>
      <c r="P29" s="19"/>
      <c r="Q29" s="20">
        <v>-465215400</v>
      </c>
      <c r="R29" s="17"/>
      <c r="S29" s="3"/>
      <c r="T29" s="3"/>
    </row>
    <row r="30" spans="1:21" x14ac:dyDescent="0.45">
      <c r="A30" s="1" t="s">
        <v>21</v>
      </c>
      <c r="C30" s="20">
        <v>11509789</v>
      </c>
      <c r="D30" s="19"/>
      <c r="E30" s="20">
        <v>100111425360</v>
      </c>
      <c r="F30" s="19"/>
      <c r="G30" s="20">
        <v>101598795108</v>
      </c>
      <c r="H30" s="19"/>
      <c r="I30" s="20">
        <v>-1487369747</v>
      </c>
      <c r="J30" s="19"/>
      <c r="K30" s="20">
        <v>11509789</v>
      </c>
      <c r="L30" s="19"/>
      <c r="M30" s="20">
        <v>100111425360</v>
      </c>
      <c r="N30" s="19"/>
      <c r="O30" s="20">
        <v>101598795108</v>
      </c>
      <c r="P30" s="19"/>
      <c r="Q30" s="20">
        <v>-1487369747</v>
      </c>
      <c r="R30" s="17"/>
      <c r="S30" s="3"/>
      <c r="T30" s="3"/>
    </row>
    <row r="31" spans="1:21" x14ac:dyDescent="0.45">
      <c r="A31" s="1" t="s">
        <v>26</v>
      </c>
      <c r="C31" s="20">
        <v>32028517</v>
      </c>
      <c r="D31" s="19"/>
      <c r="E31" s="20">
        <v>198668791300</v>
      </c>
      <c r="F31" s="19"/>
      <c r="G31" s="20">
        <v>202807724452</v>
      </c>
      <c r="H31" s="19"/>
      <c r="I31" s="20">
        <v>-4138933151</v>
      </c>
      <c r="J31" s="19"/>
      <c r="K31" s="20">
        <v>32028517</v>
      </c>
      <c r="L31" s="19"/>
      <c r="M31" s="20">
        <v>198668791300</v>
      </c>
      <c r="N31" s="19"/>
      <c r="O31" s="20">
        <v>202807724452</v>
      </c>
      <c r="P31" s="19"/>
      <c r="Q31" s="20">
        <v>-4138933151</v>
      </c>
      <c r="R31" s="17"/>
      <c r="S31" s="3"/>
      <c r="T31" s="3"/>
    </row>
    <row r="32" spans="1:21" x14ac:dyDescent="0.45">
      <c r="A32" s="1" t="s">
        <v>93</v>
      </c>
      <c r="C32" s="20">
        <v>17035092</v>
      </c>
      <c r="D32" s="19"/>
      <c r="E32" s="20">
        <v>41809387277</v>
      </c>
      <c r="F32" s="19"/>
      <c r="G32" s="20">
        <v>45094531518</v>
      </c>
      <c r="H32" s="19"/>
      <c r="I32" s="20">
        <v>-3285144240</v>
      </c>
      <c r="J32" s="19"/>
      <c r="K32" s="20">
        <v>17035092</v>
      </c>
      <c r="L32" s="19"/>
      <c r="M32" s="20">
        <v>41809387277</v>
      </c>
      <c r="N32" s="19"/>
      <c r="O32" s="20">
        <v>45094531518</v>
      </c>
      <c r="P32" s="19"/>
      <c r="Q32" s="20">
        <v>-3285144240</v>
      </c>
      <c r="R32" s="17"/>
      <c r="S32" s="3"/>
      <c r="T32" s="3"/>
    </row>
    <row r="33" spans="1:25" x14ac:dyDescent="0.45">
      <c r="A33" s="1" t="s">
        <v>119</v>
      </c>
      <c r="C33" s="20">
        <v>700982</v>
      </c>
      <c r="D33" s="19"/>
      <c r="E33" s="20">
        <v>103567042279</v>
      </c>
      <c r="F33" s="19"/>
      <c r="G33" s="20">
        <v>115763046169</v>
      </c>
      <c r="H33" s="19"/>
      <c r="I33" s="20">
        <v>-12196003889</v>
      </c>
      <c r="J33" s="19"/>
      <c r="K33" s="20">
        <v>700982</v>
      </c>
      <c r="L33" s="19"/>
      <c r="M33" s="20">
        <v>103567042279</v>
      </c>
      <c r="N33" s="19"/>
      <c r="O33" s="20">
        <v>115763046169</v>
      </c>
      <c r="P33" s="19"/>
      <c r="Q33" s="20">
        <v>-12196003889</v>
      </c>
      <c r="R33" s="17"/>
      <c r="S33" s="3"/>
      <c r="T33" s="3"/>
    </row>
    <row r="34" spans="1:25" x14ac:dyDescent="0.45">
      <c r="A34" s="1" t="s">
        <v>91</v>
      </c>
      <c r="C34" s="20">
        <v>15131137</v>
      </c>
      <c r="D34" s="19"/>
      <c r="E34" s="20">
        <v>86486363725</v>
      </c>
      <c r="F34" s="19"/>
      <c r="G34" s="20">
        <v>84079786647</v>
      </c>
      <c r="H34" s="19"/>
      <c r="I34" s="20">
        <v>2406577078</v>
      </c>
      <c r="J34" s="19"/>
      <c r="K34" s="20">
        <v>15131137</v>
      </c>
      <c r="L34" s="19"/>
      <c r="M34" s="20">
        <v>86486363725</v>
      </c>
      <c r="N34" s="19"/>
      <c r="O34" s="20">
        <v>84079786647</v>
      </c>
      <c r="P34" s="19"/>
      <c r="Q34" s="20">
        <v>2406577078</v>
      </c>
      <c r="R34" s="17"/>
      <c r="S34" s="3"/>
      <c r="T34" s="3"/>
    </row>
    <row r="35" spans="1:25" x14ac:dyDescent="0.45">
      <c r="A35" s="1" t="s">
        <v>28</v>
      </c>
      <c r="C35" s="20">
        <v>19848641</v>
      </c>
      <c r="D35" s="19"/>
      <c r="E35" s="20">
        <v>38711322591</v>
      </c>
      <c r="F35" s="19"/>
      <c r="G35" s="20">
        <v>39244047214</v>
      </c>
      <c r="H35" s="19"/>
      <c r="I35" s="20">
        <v>-532724622</v>
      </c>
      <c r="J35" s="19"/>
      <c r="K35" s="20">
        <v>19848641</v>
      </c>
      <c r="L35" s="19"/>
      <c r="M35" s="20">
        <v>38711322591</v>
      </c>
      <c r="N35" s="19"/>
      <c r="O35" s="20">
        <v>39244047214</v>
      </c>
      <c r="P35" s="19"/>
      <c r="Q35" s="20">
        <v>-532724622</v>
      </c>
      <c r="R35" s="17"/>
      <c r="S35" s="3"/>
      <c r="T35" s="3"/>
    </row>
    <row r="36" spans="1:25" x14ac:dyDescent="0.45">
      <c r="A36" s="1" t="s">
        <v>24</v>
      </c>
      <c r="C36" s="20">
        <v>8366721</v>
      </c>
      <c r="D36" s="19"/>
      <c r="E36" s="20">
        <v>36511362254</v>
      </c>
      <c r="F36" s="19"/>
      <c r="G36" s="20">
        <v>37376323911</v>
      </c>
      <c r="H36" s="19"/>
      <c r="I36" s="20">
        <v>-864961656</v>
      </c>
      <c r="J36" s="19"/>
      <c r="K36" s="20">
        <v>8366721</v>
      </c>
      <c r="L36" s="19"/>
      <c r="M36" s="20">
        <v>36511362254</v>
      </c>
      <c r="N36" s="19"/>
      <c r="O36" s="20">
        <v>37376323911</v>
      </c>
      <c r="P36" s="19"/>
      <c r="Q36" s="20">
        <v>-864961656</v>
      </c>
      <c r="R36" s="17"/>
      <c r="S36" s="3"/>
      <c r="T36" s="3"/>
    </row>
    <row r="37" spans="1:25" x14ac:dyDescent="0.45">
      <c r="A37" s="1" t="s">
        <v>112</v>
      </c>
      <c r="C37" s="20">
        <v>1795135</v>
      </c>
      <c r="D37" s="19"/>
      <c r="E37" s="20">
        <v>45325130247</v>
      </c>
      <c r="F37" s="19"/>
      <c r="G37" s="20">
        <v>44968239458</v>
      </c>
      <c r="H37" s="19"/>
      <c r="I37" s="20">
        <v>356890789</v>
      </c>
      <c r="J37" s="19"/>
      <c r="K37" s="20">
        <v>1795135</v>
      </c>
      <c r="L37" s="19"/>
      <c r="M37" s="20">
        <v>45325130247</v>
      </c>
      <c r="N37" s="19"/>
      <c r="O37" s="20">
        <v>44968239458</v>
      </c>
      <c r="P37" s="19"/>
      <c r="Q37" s="20">
        <v>356890789</v>
      </c>
      <c r="R37" s="17"/>
      <c r="S37" s="3"/>
      <c r="T37" s="3"/>
    </row>
    <row r="38" spans="1:25" x14ac:dyDescent="0.45">
      <c r="A38" s="1" t="s">
        <v>19</v>
      </c>
      <c r="C38" s="20">
        <v>1236522</v>
      </c>
      <c r="D38" s="19"/>
      <c r="E38" s="20">
        <v>2652537409</v>
      </c>
      <c r="F38" s="19"/>
      <c r="G38" s="20">
        <v>2769308055</v>
      </c>
      <c r="H38" s="19"/>
      <c r="I38" s="20">
        <v>-116770665</v>
      </c>
      <c r="J38" s="19"/>
      <c r="K38" s="20">
        <v>1236522</v>
      </c>
      <c r="L38" s="19"/>
      <c r="M38" s="20">
        <v>2652537409</v>
      </c>
      <c r="N38" s="19"/>
      <c r="O38" s="20">
        <v>2769308055</v>
      </c>
      <c r="P38" s="19"/>
      <c r="Q38" s="20">
        <v>-116770665</v>
      </c>
      <c r="R38" s="17"/>
      <c r="S38" s="3"/>
      <c r="T38" s="3"/>
      <c r="U38" s="3"/>
    </row>
    <row r="39" spans="1:25" x14ac:dyDescent="0.45">
      <c r="A39" s="1" t="s">
        <v>31</v>
      </c>
      <c r="C39" s="20">
        <v>2353821</v>
      </c>
      <c r="D39" s="19"/>
      <c r="E39" s="20">
        <v>54260327591</v>
      </c>
      <c r="F39" s="19"/>
      <c r="G39" s="20">
        <v>53581781019</v>
      </c>
      <c r="H39" s="19"/>
      <c r="I39" s="20">
        <v>678546572</v>
      </c>
      <c r="J39" s="19"/>
      <c r="K39" s="20">
        <v>2353821</v>
      </c>
      <c r="L39" s="19"/>
      <c r="M39" s="20">
        <v>54260327591</v>
      </c>
      <c r="N39" s="19"/>
      <c r="O39" s="20">
        <v>53581781019</v>
      </c>
      <c r="P39" s="19"/>
      <c r="Q39" s="20">
        <v>678546572</v>
      </c>
      <c r="R39" s="17"/>
      <c r="S39" s="3"/>
      <c r="T39" s="3"/>
      <c r="U39" s="3"/>
    </row>
    <row r="40" spans="1:25" x14ac:dyDescent="0.45">
      <c r="A40" s="1" t="s">
        <v>120</v>
      </c>
      <c r="C40" s="20">
        <v>8506949</v>
      </c>
      <c r="D40" s="19"/>
      <c r="E40" s="20">
        <v>56741992104</v>
      </c>
      <c r="F40" s="19"/>
      <c r="G40" s="20">
        <v>54458782288</v>
      </c>
      <c r="H40" s="19"/>
      <c r="I40" s="20">
        <v>2283209816</v>
      </c>
      <c r="J40" s="19"/>
      <c r="K40" s="20">
        <v>8506949</v>
      </c>
      <c r="L40" s="19"/>
      <c r="M40" s="20">
        <v>56741992104</v>
      </c>
      <c r="N40" s="19"/>
      <c r="O40" s="20">
        <v>54458782288</v>
      </c>
      <c r="P40" s="19"/>
      <c r="Q40" s="20">
        <v>2283209816</v>
      </c>
      <c r="R40" s="17"/>
      <c r="S40" s="3"/>
      <c r="T40" s="3"/>
      <c r="U40" s="3"/>
    </row>
    <row r="41" spans="1:25" x14ac:dyDescent="0.45">
      <c r="A41" s="1" t="s">
        <v>111</v>
      </c>
      <c r="C41" s="20">
        <v>34714369</v>
      </c>
      <c r="D41" s="19"/>
      <c r="E41" s="20">
        <v>66565581895</v>
      </c>
      <c r="F41" s="19"/>
      <c r="G41" s="20">
        <v>66375099178</v>
      </c>
      <c r="H41" s="19"/>
      <c r="I41" s="20">
        <v>190482717</v>
      </c>
      <c r="J41" s="19"/>
      <c r="K41" s="20">
        <v>34714369</v>
      </c>
      <c r="L41" s="19"/>
      <c r="M41" s="20">
        <v>66565581895</v>
      </c>
      <c r="N41" s="19"/>
      <c r="O41" s="20">
        <v>66375099178</v>
      </c>
      <c r="P41" s="19"/>
      <c r="Q41" s="20">
        <v>190482717</v>
      </c>
      <c r="R41" s="17"/>
      <c r="S41" s="3"/>
      <c r="T41" s="3"/>
      <c r="U41" s="3"/>
    </row>
    <row r="42" spans="1:25" x14ac:dyDescent="0.45">
      <c r="A42" s="1" t="s">
        <v>94</v>
      </c>
      <c r="C42" s="20">
        <v>15764576</v>
      </c>
      <c r="D42" s="19"/>
      <c r="E42" s="20">
        <v>55380525115</v>
      </c>
      <c r="F42" s="19"/>
      <c r="G42" s="20">
        <v>54643998606</v>
      </c>
      <c r="H42" s="19"/>
      <c r="I42" s="20">
        <v>736526509</v>
      </c>
      <c r="J42" s="19"/>
      <c r="K42" s="20">
        <v>15764576</v>
      </c>
      <c r="L42" s="19"/>
      <c r="M42" s="20">
        <v>55380525115</v>
      </c>
      <c r="N42" s="19"/>
      <c r="O42" s="20">
        <v>54643998606</v>
      </c>
      <c r="P42" s="19"/>
      <c r="Q42" s="20">
        <v>736526509</v>
      </c>
      <c r="R42" s="17"/>
      <c r="S42" s="3"/>
      <c r="T42" s="3"/>
      <c r="U42" s="3"/>
    </row>
    <row r="43" spans="1:25" x14ac:dyDescent="0.45">
      <c r="A43" s="1" t="s">
        <v>115</v>
      </c>
      <c r="C43" s="20">
        <v>1601232</v>
      </c>
      <c r="D43" s="19"/>
      <c r="E43" s="20">
        <v>75733308179</v>
      </c>
      <c r="F43" s="19"/>
      <c r="G43" s="20">
        <v>72374811326</v>
      </c>
      <c r="H43" s="19"/>
      <c r="I43" s="20">
        <v>3358496853</v>
      </c>
      <c r="J43" s="19"/>
      <c r="K43" s="20">
        <v>1601232</v>
      </c>
      <c r="L43" s="19"/>
      <c r="M43" s="20">
        <v>75733308179</v>
      </c>
      <c r="N43" s="19"/>
      <c r="O43" s="20">
        <v>72374811326</v>
      </c>
      <c r="P43" s="19"/>
      <c r="Q43" s="20">
        <v>3358496853</v>
      </c>
      <c r="R43" s="17"/>
      <c r="S43" s="3"/>
      <c r="T43" s="3"/>
      <c r="U43" s="32"/>
    </row>
    <row r="44" spans="1:25" x14ac:dyDescent="0.45">
      <c r="A44" s="1" t="s">
        <v>121</v>
      </c>
      <c r="C44" s="20">
        <v>1345550</v>
      </c>
      <c r="D44" s="19"/>
      <c r="E44" s="20">
        <v>42600775683</v>
      </c>
      <c r="F44" s="19"/>
      <c r="G44" s="20">
        <v>43135793274</v>
      </c>
      <c r="H44" s="19"/>
      <c r="I44" s="20">
        <v>-535017590</v>
      </c>
      <c r="J44" s="19"/>
      <c r="K44" s="20">
        <v>1345550</v>
      </c>
      <c r="L44" s="19"/>
      <c r="M44" s="20">
        <v>42600775683</v>
      </c>
      <c r="N44" s="19"/>
      <c r="O44" s="20">
        <v>43135793274</v>
      </c>
      <c r="P44" s="19"/>
      <c r="Q44" s="20">
        <v>-535017590</v>
      </c>
      <c r="R44" s="17"/>
      <c r="S44" s="3"/>
      <c r="T44" s="3"/>
    </row>
    <row r="45" spans="1:25" ht="19.5" thickBot="1" x14ac:dyDescent="0.5">
      <c r="E45" s="29">
        <f>SUM(E8:E44)</f>
        <v>2298320095106</v>
      </c>
      <c r="F45" s="28"/>
      <c r="G45" s="29">
        <f>SUM(G8:G44)</f>
        <v>2321856484459</v>
      </c>
      <c r="H45" s="28"/>
      <c r="I45" s="29">
        <f>SUM(I8:I44)</f>
        <v>-23536389353</v>
      </c>
      <c r="J45" s="28"/>
      <c r="K45" s="28"/>
      <c r="L45" s="28"/>
      <c r="M45" s="29">
        <f>SUM(M8:M44)</f>
        <v>2298320095106</v>
      </c>
      <c r="N45" s="28"/>
      <c r="O45" s="29">
        <f>SUM(O8:O44)</f>
        <v>2321856484459</v>
      </c>
      <c r="P45" s="28"/>
      <c r="Q45" s="29">
        <f>SUM(Q8:Q44)</f>
        <v>-23536389353</v>
      </c>
    </row>
    <row r="46" spans="1:25" ht="19.5" thickTop="1" x14ac:dyDescent="0.45">
      <c r="I46" s="32"/>
      <c r="M46" s="20"/>
      <c r="Q46" s="32"/>
    </row>
    <row r="47" spans="1:25" x14ac:dyDescent="0.45">
      <c r="I47" s="32"/>
      <c r="M47" s="32"/>
      <c r="Q47" s="3"/>
      <c r="Y47" s="32"/>
    </row>
    <row r="48" spans="1:25" x14ac:dyDescent="0.45">
      <c r="E48" s="32"/>
      <c r="O48" s="3"/>
    </row>
    <row r="49" spans="7:15" x14ac:dyDescent="0.45">
      <c r="I49" s="20"/>
      <c r="O49" s="3"/>
    </row>
    <row r="50" spans="7:15" x14ac:dyDescent="0.45">
      <c r="G50" s="3"/>
      <c r="I50" s="20"/>
      <c r="O50" s="3"/>
    </row>
    <row r="51" spans="7:15" x14ac:dyDescent="0.45">
      <c r="I51" s="20"/>
      <c r="O51" s="3"/>
    </row>
    <row r="52" spans="7:15" x14ac:dyDescent="0.45">
      <c r="I52" s="20"/>
      <c r="M52" s="3"/>
    </row>
    <row r="53" spans="7:15" x14ac:dyDescent="0.45">
      <c r="I53" s="20"/>
    </row>
    <row r="54" spans="7:15" x14ac:dyDescent="0.45">
      <c r="I54" s="20"/>
    </row>
    <row r="55" spans="7:15" x14ac:dyDescent="0.45">
      <c r="G55" s="3"/>
      <c r="I55" s="20"/>
    </row>
    <row r="56" spans="7:15" x14ac:dyDescent="0.45">
      <c r="G56" s="3"/>
      <c r="I56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21"/>
  <sheetViews>
    <sheetView rightToLeft="1" zoomScaleNormal="100" zoomScaleSheetLayoutView="41" workbookViewId="0">
      <selection activeCell="Q15" sqref="Q15:Q20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5703125" style="1" bestFit="1" customWidth="1"/>
    <col min="21" max="21" width="16.42578125" style="1" bestFit="1" customWidth="1"/>
    <col min="22" max="22" width="9.7109375" style="1" bestFit="1" customWidth="1"/>
    <col min="23" max="23" width="14.5703125" style="1" bestFit="1" customWidth="1"/>
    <col min="24" max="16384" width="9.140625" style="1"/>
  </cols>
  <sheetData>
    <row r="2" spans="1:23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3" ht="30" x14ac:dyDescent="0.4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3" ht="30" x14ac:dyDescent="0.45">
      <c r="A4" s="58" t="str">
        <f>'درآمد ناشی از تغییر قیمت اوراق'!A4:Q4</f>
        <v>برای ماه منتهی به 1402/10/30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23" s="7" customFormat="1" ht="19.5" x14ac:dyDescent="0.45">
      <c r="A6" s="68" t="s">
        <v>3</v>
      </c>
      <c r="C6" s="67" t="s">
        <v>73</v>
      </c>
      <c r="D6" s="67" t="s">
        <v>73</v>
      </c>
      <c r="E6" s="67" t="s">
        <v>73</v>
      </c>
      <c r="F6" s="67" t="s">
        <v>73</v>
      </c>
      <c r="G6" s="67" t="s">
        <v>73</v>
      </c>
      <c r="H6" s="67" t="s">
        <v>73</v>
      </c>
      <c r="I6" s="67" t="s">
        <v>73</v>
      </c>
      <c r="K6" s="67" t="s">
        <v>74</v>
      </c>
      <c r="L6" s="67" t="s">
        <v>74</v>
      </c>
      <c r="M6" s="67" t="s">
        <v>74</v>
      </c>
      <c r="N6" s="67" t="s">
        <v>74</v>
      </c>
      <c r="O6" s="67" t="s">
        <v>74</v>
      </c>
      <c r="P6" s="67" t="s">
        <v>74</v>
      </c>
      <c r="Q6" s="67" t="s">
        <v>74</v>
      </c>
    </row>
    <row r="7" spans="1:23" s="7" customFormat="1" ht="19.5" x14ac:dyDescent="0.45">
      <c r="A7" s="67" t="s">
        <v>3</v>
      </c>
      <c r="C7" s="36" t="s">
        <v>7</v>
      </c>
      <c r="E7" s="36" t="s">
        <v>87</v>
      </c>
      <c r="G7" s="36" t="s">
        <v>88</v>
      </c>
      <c r="I7" s="36" t="s">
        <v>90</v>
      </c>
      <c r="K7" s="36" t="s">
        <v>7</v>
      </c>
      <c r="M7" s="36" t="s">
        <v>87</v>
      </c>
      <c r="O7" s="36" t="s">
        <v>88</v>
      </c>
      <c r="Q7" s="36" t="s">
        <v>90</v>
      </c>
    </row>
    <row r="8" spans="1:23" x14ac:dyDescent="0.45">
      <c r="A8" s="1" t="s">
        <v>127</v>
      </c>
      <c r="C8" s="28">
        <v>233072</v>
      </c>
      <c r="D8" s="28"/>
      <c r="E8" s="28">
        <v>25387661994</v>
      </c>
      <c r="F8" s="28"/>
      <c r="G8" s="28">
        <v>14950955149</v>
      </c>
      <c r="H8" s="28"/>
      <c r="I8" s="28">
        <v>10436706845</v>
      </c>
      <c r="J8" s="28"/>
      <c r="K8" s="28">
        <v>233072</v>
      </c>
      <c r="L8" s="28"/>
      <c r="M8" s="28">
        <v>25387661994</v>
      </c>
      <c r="N8" s="28"/>
      <c r="O8" s="28">
        <v>14950955149</v>
      </c>
      <c r="P8" s="28"/>
      <c r="Q8" s="28">
        <v>10436706845</v>
      </c>
      <c r="R8" s="17"/>
      <c r="S8" s="30"/>
      <c r="T8" s="3"/>
      <c r="U8" s="3"/>
      <c r="V8" s="3"/>
      <c r="W8" s="3"/>
    </row>
    <row r="9" spans="1:23" x14ac:dyDescent="0.45">
      <c r="A9" s="1" t="s">
        <v>18</v>
      </c>
      <c r="C9" s="28">
        <v>1211824</v>
      </c>
      <c r="D9" s="28"/>
      <c r="E9" s="28">
        <v>36187517944</v>
      </c>
      <c r="F9" s="28"/>
      <c r="G9" s="28">
        <v>34061005209</v>
      </c>
      <c r="H9" s="28"/>
      <c r="I9" s="28">
        <v>2126512735</v>
      </c>
      <c r="J9" s="28"/>
      <c r="K9" s="28">
        <v>1211824</v>
      </c>
      <c r="L9" s="28"/>
      <c r="M9" s="28">
        <v>36187517944</v>
      </c>
      <c r="N9" s="28"/>
      <c r="O9" s="28">
        <v>34061005209</v>
      </c>
      <c r="P9" s="28"/>
      <c r="Q9" s="28">
        <v>2126512735</v>
      </c>
      <c r="R9" s="17"/>
      <c r="S9" s="30"/>
      <c r="T9" s="3"/>
      <c r="U9" s="3"/>
    </row>
    <row r="10" spans="1:23" x14ac:dyDescent="0.45">
      <c r="A10" s="1" t="s">
        <v>25</v>
      </c>
      <c r="C10" s="28">
        <v>888236</v>
      </c>
      <c r="D10" s="28"/>
      <c r="E10" s="28">
        <v>12624643312</v>
      </c>
      <c r="F10" s="28"/>
      <c r="G10" s="28">
        <v>13155969837</v>
      </c>
      <c r="H10" s="28"/>
      <c r="I10" s="28">
        <v>-531326525</v>
      </c>
      <c r="J10" s="28"/>
      <c r="K10" s="28">
        <v>888236</v>
      </c>
      <c r="L10" s="28"/>
      <c r="M10" s="28">
        <v>12624643312</v>
      </c>
      <c r="N10" s="28"/>
      <c r="O10" s="28">
        <v>13155969837</v>
      </c>
      <c r="P10" s="28"/>
      <c r="Q10" s="28">
        <v>-531326525</v>
      </c>
      <c r="R10" s="17"/>
      <c r="S10" s="30"/>
      <c r="T10" s="3"/>
      <c r="U10" s="3"/>
    </row>
    <row r="11" spans="1:23" x14ac:dyDescent="0.45">
      <c r="A11" s="1" t="s">
        <v>27</v>
      </c>
      <c r="C11" s="28">
        <v>1803715</v>
      </c>
      <c r="D11" s="28"/>
      <c r="E11" s="28">
        <v>13619406575</v>
      </c>
      <c r="F11" s="28"/>
      <c r="G11" s="28">
        <v>13590810412</v>
      </c>
      <c r="H11" s="28"/>
      <c r="I11" s="28">
        <v>28596163</v>
      </c>
      <c r="J11" s="28"/>
      <c r="K11" s="28">
        <v>1803715</v>
      </c>
      <c r="L11" s="28"/>
      <c r="M11" s="28">
        <v>13619406575</v>
      </c>
      <c r="N11" s="28"/>
      <c r="O11" s="28">
        <v>13590810412</v>
      </c>
      <c r="P11" s="28"/>
      <c r="Q11" s="28">
        <v>28596163</v>
      </c>
      <c r="R11" s="17"/>
      <c r="S11" s="30"/>
      <c r="T11" s="3"/>
      <c r="U11" s="3"/>
      <c r="W11" s="3"/>
    </row>
    <row r="12" spans="1:23" x14ac:dyDescent="0.45">
      <c r="A12" s="1" t="s">
        <v>24</v>
      </c>
      <c r="C12" s="28">
        <v>2290270</v>
      </c>
      <c r="D12" s="28"/>
      <c r="E12" s="28">
        <v>10053230111</v>
      </c>
      <c r="F12" s="28"/>
      <c r="G12" s="28">
        <v>10231233163</v>
      </c>
      <c r="H12" s="28"/>
      <c r="I12" s="28">
        <v>-178003052</v>
      </c>
      <c r="J12" s="28"/>
      <c r="K12" s="28">
        <v>2290270</v>
      </c>
      <c r="L12" s="28"/>
      <c r="M12" s="28">
        <v>10053230111</v>
      </c>
      <c r="N12" s="28"/>
      <c r="O12" s="28">
        <v>10231233163</v>
      </c>
      <c r="P12" s="28"/>
      <c r="Q12" s="28">
        <v>-178003052</v>
      </c>
      <c r="R12" s="17"/>
      <c r="S12" s="30"/>
      <c r="T12" s="3"/>
      <c r="U12" s="3"/>
      <c r="W12" s="3"/>
    </row>
    <row r="13" spans="1:23" ht="19.5" thickBot="1" x14ac:dyDescent="0.5">
      <c r="E13" s="29">
        <f>SUM(E8:E12)</f>
        <v>97872459936</v>
      </c>
      <c r="F13" s="28"/>
      <c r="G13" s="29">
        <f>SUM(G8:G12)</f>
        <v>85989973770</v>
      </c>
      <c r="H13" s="28"/>
      <c r="I13" s="29">
        <f>SUM(I8:I12)</f>
        <v>11882486166</v>
      </c>
      <c r="J13" s="28"/>
      <c r="K13" s="52">
        <v>70247</v>
      </c>
      <c r="L13" s="28"/>
      <c r="M13" s="29">
        <f>SUM(M8:M12)</f>
        <v>97872459936</v>
      </c>
      <c r="N13" s="28"/>
      <c r="O13" s="29">
        <f>SUM(O8:O12)</f>
        <v>85989973770</v>
      </c>
      <c r="P13" s="28"/>
      <c r="Q13" s="29">
        <f>SUM(Q8:Q12)</f>
        <v>11882486166</v>
      </c>
      <c r="T13" s="32"/>
    </row>
    <row r="14" spans="1:23" ht="19.5" thickTop="1" x14ac:dyDescent="0.45">
      <c r="I14" s="3"/>
      <c r="O14" s="3"/>
      <c r="Q14" s="3"/>
      <c r="T14" s="32"/>
    </row>
    <row r="15" spans="1:23" x14ac:dyDescent="0.45">
      <c r="I15" s="32"/>
      <c r="M15" s="3"/>
      <c r="O15" s="3"/>
      <c r="Q15" s="3"/>
    </row>
    <row r="16" spans="1:23" x14ac:dyDescent="0.45">
      <c r="E16" s="32"/>
      <c r="G16" s="32"/>
      <c r="I16" s="3"/>
      <c r="M16" s="3"/>
      <c r="O16" s="3"/>
      <c r="Q16" s="3"/>
    </row>
    <row r="17" spans="7:17" x14ac:dyDescent="0.45">
      <c r="G17" s="3"/>
      <c r="I17" s="3"/>
      <c r="M17" s="3"/>
      <c r="O17" s="3"/>
      <c r="Q17" s="3"/>
    </row>
    <row r="18" spans="7:17" ht="21" x14ac:dyDescent="0.55000000000000004">
      <c r="G18" s="32">
        <f>SUM(G16:G17)</f>
        <v>0</v>
      </c>
      <c r="I18" s="32"/>
      <c r="M18" s="3"/>
      <c r="O18" s="54"/>
      <c r="Q18" s="3"/>
    </row>
    <row r="19" spans="7:17" x14ac:dyDescent="0.45">
      <c r="I19" s="32"/>
      <c r="M19" s="3"/>
      <c r="O19" s="32"/>
      <c r="Q19" s="3"/>
    </row>
    <row r="20" spans="7:17" x14ac:dyDescent="0.45">
      <c r="O20" s="3"/>
    </row>
    <row r="21" spans="7:17" x14ac:dyDescent="0.45">
      <c r="O21" s="32"/>
      <c r="Q21" s="32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7"/>
  <sheetViews>
    <sheetView rightToLeft="1" tabSelected="1" view="pageBreakPreview" topLeftCell="A43" zoomScaleNormal="82" zoomScaleSheetLayoutView="100" workbookViewId="0">
      <selection activeCell="U8" sqref="U8:U47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20.1406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4" ht="30" x14ac:dyDescent="0.4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4" ht="30" x14ac:dyDescent="0.45">
      <c r="A4" s="58" t="str">
        <f>'درآمد ناشی از فروش'!A4:Q4</f>
        <v>برای ماه منتهی به 1402/10/30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4" x14ac:dyDescent="0.45">
      <c r="K5" s="28"/>
      <c r="U5" s="28">
        <f>'جمع درآمدها'!J11</f>
        <v>0</v>
      </c>
    </row>
    <row r="6" spans="1:24" s="7" customFormat="1" ht="19.5" x14ac:dyDescent="0.45">
      <c r="A6" s="68" t="s">
        <v>3</v>
      </c>
      <c r="C6" s="67" t="s">
        <v>73</v>
      </c>
      <c r="D6" s="67" t="s">
        <v>73</v>
      </c>
      <c r="E6" s="67" t="s">
        <v>73</v>
      </c>
      <c r="F6" s="67" t="s">
        <v>73</v>
      </c>
      <c r="G6" s="67" t="s">
        <v>73</v>
      </c>
      <c r="H6" s="67" t="s">
        <v>73</v>
      </c>
      <c r="I6" s="67" t="s">
        <v>73</v>
      </c>
      <c r="J6" s="67" t="s">
        <v>73</v>
      </c>
      <c r="K6" s="67" t="s">
        <v>73</v>
      </c>
      <c r="M6" s="67" t="s">
        <v>74</v>
      </c>
      <c r="N6" s="67" t="s">
        <v>74</v>
      </c>
      <c r="O6" s="67" t="s">
        <v>74</v>
      </c>
      <c r="P6" s="67" t="s">
        <v>74</v>
      </c>
      <c r="Q6" s="67" t="s">
        <v>74</v>
      </c>
      <c r="R6" s="67" t="s">
        <v>74</v>
      </c>
      <c r="S6" s="67" t="s">
        <v>74</v>
      </c>
      <c r="T6" s="67" t="s">
        <v>74</v>
      </c>
      <c r="U6" s="67" t="s">
        <v>74</v>
      </c>
    </row>
    <row r="7" spans="1:24" s="7" customFormat="1" ht="19.5" x14ac:dyDescent="0.45">
      <c r="A7" s="67" t="s">
        <v>3</v>
      </c>
      <c r="C7" s="36" t="s">
        <v>95</v>
      </c>
      <c r="E7" s="36" t="s">
        <v>96</v>
      </c>
      <c r="G7" s="36" t="s">
        <v>97</v>
      </c>
      <c r="I7" s="36" t="s">
        <v>45</v>
      </c>
      <c r="K7" s="69" t="s">
        <v>98</v>
      </c>
      <c r="M7" s="36" t="s">
        <v>95</v>
      </c>
      <c r="O7" s="36" t="s">
        <v>96</v>
      </c>
      <c r="Q7" s="36" t="s">
        <v>97</v>
      </c>
      <c r="S7" s="36" t="s">
        <v>45</v>
      </c>
      <c r="U7" s="69" t="s">
        <v>98</v>
      </c>
    </row>
    <row r="8" spans="1:24" x14ac:dyDescent="0.45">
      <c r="A8" s="1" t="s">
        <v>127</v>
      </c>
      <c r="C8" s="28">
        <v>0</v>
      </c>
      <c r="D8" s="28"/>
      <c r="E8" s="28">
        <v>0</v>
      </c>
      <c r="F8" s="28"/>
      <c r="G8" s="28">
        <v>10436706845</v>
      </c>
      <c r="H8" s="17"/>
      <c r="I8" s="28">
        <f>C8+E8+G8</f>
        <v>10436706845</v>
      </c>
      <c r="J8" s="17"/>
      <c r="K8" s="37">
        <f>I8/5310183495</f>
        <v>1.9654135972564919</v>
      </c>
      <c r="L8" s="17"/>
      <c r="M8" s="28">
        <v>0</v>
      </c>
      <c r="N8" s="17"/>
      <c r="O8" s="28">
        <v>0</v>
      </c>
      <c r="P8" s="28"/>
      <c r="Q8" s="28">
        <v>10436706845</v>
      </c>
      <c r="R8" s="28"/>
      <c r="S8" s="28">
        <f>M8+O8+Q8</f>
        <v>10436706845</v>
      </c>
      <c r="T8" s="17"/>
      <c r="U8" s="37">
        <f>S8/5310183495</f>
        <v>1.9654135972564919</v>
      </c>
      <c r="V8" s="17"/>
      <c r="W8" s="46"/>
      <c r="X8" s="32"/>
    </row>
    <row r="9" spans="1:24" x14ac:dyDescent="0.45">
      <c r="A9" s="1" t="s">
        <v>18</v>
      </c>
      <c r="C9" s="28">
        <v>0</v>
      </c>
      <c r="D9" s="28"/>
      <c r="E9" s="28">
        <v>0</v>
      </c>
      <c r="F9" s="28"/>
      <c r="G9" s="28">
        <v>2126512735</v>
      </c>
      <c r="H9" s="17"/>
      <c r="I9" s="28">
        <f t="shared" ref="I9:I47" si="0">C9+E9+G9</f>
        <v>2126512735</v>
      </c>
      <c r="J9" s="17"/>
      <c r="K9" s="37">
        <f t="shared" ref="K9:K47" si="1">I9/5310183495</f>
        <v>0.40045936962485323</v>
      </c>
      <c r="L9" s="17"/>
      <c r="M9" s="28">
        <v>0</v>
      </c>
      <c r="N9" s="17"/>
      <c r="O9" s="28">
        <v>0</v>
      </c>
      <c r="P9" s="28"/>
      <c r="Q9" s="28">
        <v>2126512735</v>
      </c>
      <c r="R9" s="28"/>
      <c r="S9" s="28">
        <f t="shared" ref="S9:S47" si="2">M9+O9+Q9</f>
        <v>2126512735</v>
      </c>
      <c r="T9" s="17"/>
      <c r="U9" s="37">
        <f t="shared" ref="U9:U47" si="3">S9/5310183495</f>
        <v>0.40045936962485323</v>
      </c>
      <c r="V9" s="17"/>
      <c r="W9" s="46"/>
      <c r="X9" s="32"/>
    </row>
    <row r="10" spans="1:24" x14ac:dyDescent="0.45">
      <c r="A10" s="1" t="s">
        <v>25</v>
      </c>
      <c r="C10" s="28">
        <v>0</v>
      </c>
      <c r="D10" s="28"/>
      <c r="E10" s="28">
        <v>0</v>
      </c>
      <c r="F10" s="28"/>
      <c r="G10" s="28">
        <v>-531326525</v>
      </c>
      <c r="H10" s="17"/>
      <c r="I10" s="28">
        <f t="shared" si="0"/>
        <v>-531326525</v>
      </c>
      <c r="J10" s="17"/>
      <c r="K10" s="37">
        <f t="shared" si="1"/>
        <v>-0.10005803481184598</v>
      </c>
      <c r="L10" s="17"/>
      <c r="M10" s="28">
        <v>0</v>
      </c>
      <c r="N10" s="17"/>
      <c r="O10" s="28">
        <v>0</v>
      </c>
      <c r="P10" s="28"/>
      <c r="Q10" s="28">
        <v>-531326525</v>
      </c>
      <c r="R10" s="28"/>
      <c r="S10" s="28">
        <f t="shared" si="2"/>
        <v>-531326525</v>
      </c>
      <c r="T10" s="17"/>
      <c r="U10" s="37">
        <f t="shared" si="3"/>
        <v>-0.10005803481184598</v>
      </c>
      <c r="V10" s="17"/>
      <c r="W10" s="46"/>
      <c r="X10" s="32"/>
    </row>
    <row r="11" spans="1:24" x14ac:dyDescent="0.45">
      <c r="A11" s="1" t="s">
        <v>27</v>
      </c>
      <c r="C11" s="28">
        <v>0</v>
      </c>
      <c r="D11" s="28"/>
      <c r="E11" s="28">
        <v>-30317786</v>
      </c>
      <c r="F11" s="28"/>
      <c r="G11" s="28">
        <v>28596163</v>
      </c>
      <c r="H11" s="17"/>
      <c r="I11" s="28">
        <f t="shared" si="0"/>
        <v>-1721623</v>
      </c>
      <c r="J11" s="17"/>
      <c r="K11" s="37">
        <f t="shared" si="1"/>
        <v>-3.2421158357730158E-4</v>
      </c>
      <c r="L11" s="17"/>
      <c r="M11" s="28">
        <v>0</v>
      </c>
      <c r="N11" s="17"/>
      <c r="O11" s="28">
        <v>-30317786</v>
      </c>
      <c r="P11" s="28"/>
      <c r="Q11" s="28">
        <v>28596163</v>
      </c>
      <c r="R11" s="28"/>
      <c r="S11" s="28">
        <f t="shared" si="2"/>
        <v>-1721623</v>
      </c>
      <c r="T11" s="17"/>
      <c r="U11" s="37">
        <f t="shared" si="3"/>
        <v>-3.2421158357730158E-4</v>
      </c>
      <c r="V11" s="17"/>
      <c r="W11" s="46"/>
      <c r="X11" s="32"/>
    </row>
    <row r="12" spans="1:24" x14ac:dyDescent="0.45">
      <c r="A12" s="1" t="s">
        <v>24</v>
      </c>
      <c r="C12" s="28">
        <v>0</v>
      </c>
      <c r="D12" s="28"/>
      <c r="E12" s="28">
        <v>-864961656</v>
      </c>
      <c r="F12" s="28"/>
      <c r="G12" s="28">
        <v>-178003052</v>
      </c>
      <c r="H12" s="17"/>
      <c r="I12" s="28">
        <f t="shared" si="0"/>
        <v>-1042964708</v>
      </c>
      <c r="J12" s="17"/>
      <c r="K12" s="37">
        <f t="shared" si="1"/>
        <v>-0.19640841205996781</v>
      </c>
      <c r="L12" s="17"/>
      <c r="M12" s="28">
        <v>0</v>
      </c>
      <c r="N12" s="17"/>
      <c r="O12" s="28">
        <v>-864961656</v>
      </c>
      <c r="P12" s="28"/>
      <c r="Q12" s="28">
        <v>-178003052</v>
      </c>
      <c r="R12" s="28"/>
      <c r="S12" s="28">
        <f t="shared" si="2"/>
        <v>-1042964708</v>
      </c>
      <c r="T12" s="17"/>
      <c r="U12" s="37">
        <f t="shared" si="3"/>
        <v>-0.19640841205996781</v>
      </c>
      <c r="V12" s="17"/>
      <c r="W12" s="46"/>
      <c r="X12" s="32"/>
    </row>
    <row r="13" spans="1:24" x14ac:dyDescent="0.45">
      <c r="A13" s="1" t="s">
        <v>119</v>
      </c>
      <c r="C13" s="28">
        <v>13389007500</v>
      </c>
      <c r="D13" s="28"/>
      <c r="E13" s="28">
        <v>-12196003889</v>
      </c>
      <c r="F13" s="28"/>
      <c r="G13" s="28">
        <v>0</v>
      </c>
      <c r="H13" s="17"/>
      <c r="I13" s="28">
        <f t="shared" si="0"/>
        <v>1193003611</v>
      </c>
      <c r="J13" s="17"/>
      <c r="K13" s="37">
        <f t="shared" si="1"/>
        <v>0.22466334960426823</v>
      </c>
      <c r="L13" s="17"/>
      <c r="M13" s="28">
        <v>13389007500</v>
      </c>
      <c r="N13" s="17"/>
      <c r="O13" s="28">
        <v>-12196003889</v>
      </c>
      <c r="P13" s="28"/>
      <c r="Q13" s="28">
        <v>0</v>
      </c>
      <c r="R13" s="28"/>
      <c r="S13" s="28">
        <f t="shared" si="2"/>
        <v>1193003611</v>
      </c>
      <c r="T13" s="17"/>
      <c r="U13" s="37">
        <f t="shared" si="3"/>
        <v>0.22466334960426823</v>
      </c>
      <c r="V13" s="17"/>
      <c r="W13" s="46"/>
      <c r="X13" s="32"/>
    </row>
    <row r="14" spans="1:24" x14ac:dyDescent="0.45">
      <c r="A14" s="1" t="s">
        <v>29</v>
      </c>
      <c r="C14" s="28">
        <v>2313380282</v>
      </c>
      <c r="D14" s="28"/>
      <c r="E14" s="28">
        <v>-3727687500</v>
      </c>
      <c r="F14" s="28"/>
      <c r="G14" s="28">
        <v>0</v>
      </c>
      <c r="H14" s="17"/>
      <c r="I14" s="28">
        <f t="shared" si="0"/>
        <v>-1414307218</v>
      </c>
      <c r="J14" s="17"/>
      <c r="K14" s="37">
        <f t="shared" si="1"/>
        <v>-0.26633867159801417</v>
      </c>
      <c r="L14" s="17"/>
      <c r="M14" s="28">
        <v>2313380282</v>
      </c>
      <c r="N14" s="17"/>
      <c r="O14" s="28">
        <v>-3727687500</v>
      </c>
      <c r="P14" s="28"/>
      <c r="Q14" s="28">
        <v>0</v>
      </c>
      <c r="R14" s="28"/>
      <c r="S14" s="28">
        <f t="shared" si="2"/>
        <v>-1414307218</v>
      </c>
      <c r="T14" s="17"/>
      <c r="U14" s="37">
        <f t="shared" si="3"/>
        <v>-0.26633867159801417</v>
      </c>
      <c r="V14" s="17"/>
      <c r="W14" s="46"/>
      <c r="X14" s="32"/>
    </row>
    <row r="15" spans="1:24" x14ac:dyDescent="0.45">
      <c r="A15" s="1" t="s">
        <v>118</v>
      </c>
      <c r="C15" s="28">
        <v>1017887324</v>
      </c>
      <c r="D15" s="28"/>
      <c r="E15" s="28">
        <v>2689736027</v>
      </c>
      <c r="F15" s="28"/>
      <c r="G15" s="28">
        <v>0</v>
      </c>
      <c r="H15" s="17"/>
      <c r="I15" s="28">
        <f t="shared" si="0"/>
        <v>3707623351</v>
      </c>
      <c r="J15" s="17"/>
      <c r="K15" s="37">
        <f t="shared" si="1"/>
        <v>0.69821002503793894</v>
      </c>
      <c r="L15" s="17"/>
      <c r="M15" s="28">
        <v>1017887324</v>
      </c>
      <c r="N15" s="17"/>
      <c r="O15" s="28">
        <v>2689736027</v>
      </c>
      <c r="P15" s="28"/>
      <c r="Q15" s="28">
        <v>0</v>
      </c>
      <c r="R15" s="28"/>
      <c r="S15" s="28">
        <f t="shared" si="2"/>
        <v>3707623351</v>
      </c>
      <c r="T15" s="17"/>
      <c r="U15" s="37">
        <f t="shared" si="3"/>
        <v>0.69821002503793894</v>
      </c>
      <c r="V15" s="17"/>
      <c r="W15" s="46"/>
      <c r="X15" s="32"/>
    </row>
    <row r="16" spans="1:24" x14ac:dyDescent="0.45">
      <c r="A16" s="1" t="s">
        <v>33</v>
      </c>
      <c r="C16" s="28">
        <v>0</v>
      </c>
      <c r="D16" s="28"/>
      <c r="E16" s="28">
        <v>-41157297</v>
      </c>
      <c r="F16" s="28"/>
      <c r="G16" s="28">
        <v>0</v>
      </c>
      <c r="H16" s="17"/>
      <c r="I16" s="28">
        <f t="shared" si="0"/>
        <v>-41157297</v>
      </c>
      <c r="J16" s="17"/>
      <c r="K16" s="37">
        <f t="shared" si="1"/>
        <v>-7.7506355550148462E-3</v>
      </c>
      <c r="L16" s="17"/>
      <c r="M16" s="28">
        <v>0</v>
      </c>
      <c r="N16" s="17"/>
      <c r="O16" s="28">
        <v>-41157297</v>
      </c>
      <c r="P16" s="28"/>
      <c r="Q16" s="28">
        <v>0</v>
      </c>
      <c r="R16" s="28"/>
      <c r="S16" s="28">
        <f t="shared" si="2"/>
        <v>-41157297</v>
      </c>
      <c r="T16" s="17"/>
      <c r="U16" s="37">
        <f t="shared" si="3"/>
        <v>-7.7506355550148462E-3</v>
      </c>
      <c r="V16" s="17"/>
      <c r="W16" s="46"/>
      <c r="X16" s="32"/>
    </row>
    <row r="17" spans="1:24" x14ac:dyDescent="0.45">
      <c r="A17" s="1" t="s">
        <v>92</v>
      </c>
      <c r="C17" s="28">
        <v>0</v>
      </c>
      <c r="D17" s="28"/>
      <c r="E17" s="28">
        <v>-1032433301</v>
      </c>
      <c r="F17" s="28"/>
      <c r="G17" s="28">
        <v>0</v>
      </c>
      <c r="H17" s="17"/>
      <c r="I17" s="28">
        <f t="shared" si="0"/>
        <v>-1032433301</v>
      </c>
      <c r="J17" s="17"/>
      <c r="K17" s="37">
        <f t="shared" si="1"/>
        <v>-0.19442516477483798</v>
      </c>
      <c r="L17" s="17"/>
      <c r="M17" s="28">
        <v>0</v>
      </c>
      <c r="N17" s="17"/>
      <c r="O17" s="28">
        <v>-1032433301</v>
      </c>
      <c r="P17" s="28"/>
      <c r="Q17" s="28">
        <v>0</v>
      </c>
      <c r="R17" s="28"/>
      <c r="S17" s="28">
        <f t="shared" si="2"/>
        <v>-1032433301</v>
      </c>
      <c r="T17" s="17"/>
      <c r="U17" s="37">
        <f t="shared" si="3"/>
        <v>-0.19442516477483798</v>
      </c>
      <c r="V17" s="17"/>
      <c r="W17" s="46"/>
      <c r="X17" s="32"/>
    </row>
    <row r="18" spans="1:24" x14ac:dyDescent="0.45">
      <c r="A18" s="1" t="s">
        <v>116</v>
      </c>
      <c r="C18" s="28">
        <v>0</v>
      </c>
      <c r="D18" s="28"/>
      <c r="E18" s="28">
        <v>-3340049054</v>
      </c>
      <c r="F18" s="28"/>
      <c r="G18" s="28">
        <v>0</v>
      </c>
      <c r="H18" s="17"/>
      <c r="I18" s="28">
        <f t="shared" si="0"/>
        <v>-3340049054</v>
      </c>
      <c r="J18" s="17"/>
      <c r="K18" s="37">
        <f t="shared" si="1"/>
        <v>-0.62898938561067563</v>
      </c>
      <c r="L18" s="17"/>
      <c r="M18" s="28">
        <v>0</v>
      </c>
      <c r="N18" s="17"/>
      <c r="O18" s="28">
        <v>-3340049054</v>
      </c>
      <c r="P18" s="28"/>
      <c r="Q18" s="28">
        <v>0</v>
      </c>
      <c r="R18" s="28"/>
      <c r="S18" s="28">
        <f t="shared" si="2"/>
        <v>-3340049054</v>
      </c>
      <c r="T18" s="17"/>
      <c r="U18" s="37">
        <f t="shared" si="3"/>
        <v>-0.62898938561067563</v>
      </c>
      <c r="V18" s="17"/>
      <c r="W18" s="46"/>
      <c r="X18" s="32"/>
    </row>
    <row r="19" spans="1:24" x14ac:dyDescent="0.45">
      <c r="A19" s="1" t="s">
        <v>17</v>
      </c>
      <c r="C19" s="28">
        <v>0</v>
      </c>
      <c r="D19" s="28"/>
      <c r="E19" s="28">
        <v>915162818</v>
      </c>
      <c r="F19" s="28"/>
      <c r="G19" s="28">
        <v>0</v>
      </c>
      <c r="H19" s="17"/>
      <c r="I19" s="28">
        <f t="shared" si="0"/>
        <v>915162818</v>
      </c>
      <c r="J19" s="17"/>
      <c r="K19" s="37">
        <f t="shared" si="1"/>
        <v>0.17234109119990024</v>
      </c>
      <c r="L19" s="17"/>
      <c r="M19" s="28">
        <v>0</v>
      </c>
      <c r="N19" s="17"/>
      <c r="O19" s="28">
        <v>915162818</v>
      </c>
      <c r="P19" s="28"/>
      <c r="Q19" s="28">
        <v>0</v>
      </c>
      <c r="R19" s="28"/>
      <c r="S19" s="28">
        <f t="shared" si="2"/>
        <v>915162818</v>
      </c>
      <c r="T19" s="17"/>
      <c r="U19" s="37">
        <f t="shared" si="3"/>
        <v>0.17234109119990024</v>
      </c>
      <c r="V19" s="17"/>
      <c r="W19" s="46"/>
      <c r="X19" s="32"/>
    </row>
    <row r="20" spans="1:24" x14ac:dyDescent="0.45">
      <c r="A20" s="1" t="s">
        <v>15</v>
      </c>
      <c r="C20" s="28">
        <v>0</v>
      </c>
      <c r="D20" s="28"/>
      <c r="E20" s="28">
        <v>-283537381</v>
      </c>
      <c r="F20" s="28"/>
      <c r="G20" s="28">
        <v>0</v>
      </c>
      <c r="H20" s="17"/>
      <c r="I20" s="28">
        <f t="shared" si="0"/>
        <v>-283537381</v>
      </c>
      <c r="J20" s="17"/>
      <c r="K20" s="37">
        <f t="shared" si="1"/>
        <v>-5.3395025099787066E-2</v>
      </c>
      <c r="L20" s="17"/>
      <c r="M20" s="28">
        <v>0</v>
      </c>
      <c r="N20" s="17"/>
      <c r="O20" s="28">
        <v>-283537381</v>
      </c>
      <c r="P20" s="28"/>
      <c r="Q20" s="28">
        <v>0</v>
      </c>
      <c r="R20" s="28"/>
      <c r="S20" s="28">
        <f t="shared" si="2"/>
        <v>-283537381</v>
      </c>
      <c r="T20" s="17"/>
      <c r="U20" s="37">
        <f t="shared" si="3"/>
        <v>-5.3395025099787066E-2</v>
      </c>
      <c r="V20" s="17"/>
      <c r="W20" s="46"/>
      <c r="X20" s="32"/>
    </row>
    <row r="21" spans="1:24" x14ac:dyDescent="0.45">
      <c r="A21" s="1" t="s">
        <v>117</v>
      </c>
      <c r="C21" s="28">
        <v>0</v>
      </c>
      <c r="D21" s="28"/>
      <c r="E21" s="28">
        <v>-309864659</v>
      </c>
      <c r="F21" s="28"/>
      <c r="G21" s="28">
        <v>0</v>
      </c>
      <c r="H21" s="17"/>
      <c r="I21" s="28">
        <f t="shared" si="0"/>
        <v>-309864659</v>
      </c>
      <c r="J21" s="17"/>
      <c r="K21" s="37">
        <f t="shared" si="1"/>
        <v>-5.8352909893182515E-2</v>
      </c>
      <c r="L21" s="17"/>
      <c r="M21" s="28">
        <v>0</v>
      </c>
      <c r="N21" s="17"/>
      <c r="O21" s="28">
        <v>-309864659</v>
      </c>
      <c r="P21" s="28"/>
      <c r="Q21" s="28">
        <v>0</v>
      </c>
      <c r="R21" s="28"/>
      <c r="S21" s="28">
        <f t="shared" si="2"/>
        <v>-309864659</v>
      </c>
      <c r="T21" s="17"/>
      <c r="U21" s="37">
        <f t="shared" si="3"/>
        <v>-5.8352909893182515E-2</v>
      </c>
      <c r="V21" s="17"/>
      <c r="W21" s="46"/>
      <c r="X21" s="32"/>
    </row>
    <row r="22" spans="1:24" x14ac:dyDescent="0.45">
      <c r="A22" s="1" t="s">
        <v>113</v>
      </c>
      <c r="C22" s="28">
        <v>0</v>
      </c>
      <c r="D22" s="28"/>
      <c r="E22" s="28">
        <v>-2767154956</v>
      </c>
      <c r="F22" s="28"/>
      <c r="G22" s="28">
        <v>0</v>
      </c>
      <c r="H22" s="17"/>
      <c r="I22" s="28">
        <f t="shared" si="0"/>
        <v>-2767154956</v>
      </c>
      <c r="J22" s="17"/>
      <c r="K22" s="37">
        <f t="shared" si="1"/>
        <v>-0.52110345313029527</v>
      </c>
      <c r="L22" s="17"/>
      <c r="M22" s="28">
        <v>0</v>
      </c>
      <c r="N22" s="17"/>
      <c r="O22" s="28">
        <v>-2767154956</v>
      </c>
      <c r="P22" s="28"/>
      <c r="Q22" s="28">
        <v>0</v>
      </c>
      <c r="R22" s="28"/>
      <c r="S22" s="28">
        <f t="shared" si="2"/>
        <v>-2767154956</v>
      </c>
      <c r="T22" s="17"/>
      <c r="U22" s="37">
        <f t="shared" si="3"/>
        <v>-0.52110345313029527</v>
      </c>
      <c r="V22" s="17"/>
      <c r="W22" s="46"/>
      <c r="X22" s="32"/>
    </row>
    <row r="23" spans="1:24" x14ac:dyDescent="0.45">
      <c r="A23" s="1" t="s">
        <v>32</v>
      </c>
      <c r="C23" s="28">
        <v>0</v>
      </c>
      <c r="D23" s="28"/>
      <c r="E23" s="28">
        <v>-876565119</v>
      </c>
      <c r="F23" s="28"/>
      <c r="G23" s="28">
        <v>0</v>
      </c>
      <c r="H23" s="17"/>
      <c r="I23" s="28">
        <f t="shared" si="0"/>
        <v>-876565119</v>
      </c>
      <c r="J23" s="17"/>
      <c r="K23" s="37">
        <f t="shared" si="1"/>
        <v>-0.16507247250972823</v>
      </c>
      <c r="L23" s="17"/>
      <c r="M23" s="28">
        <v>0</v>
      </c>
      <c r="N23" s="17"/>
      <c r="O23" s="28">
        <v>-876565119</v>
      </c>
      <c r="P23" s="28"/>
      <c r="Q23" s="28">
        <v>0</v>
      </c>
      <c r="R23" s="28"/>
      <c r="S23" s="28">
        <f t="shared" si="2"/>
        <v>-876565119</v>
      </c>
      <c r="T23" s="17"/>
      <c r="U23" s="37">
        <f t="shared" si="3"/>
        <v>-0.16507247250972823</v>
      </c>
      <c r="V23" s="17"/>
      <c r="W23" s="46"/>
      <c r="X23" s="32"/>
    </row>
    <row r="24" spans="1:24" x14ac:dyDescent="0.45">
      <c r="A24" s="1" t="s">
        <v>22</v>
      </c>
      <c r="C24" s="28">
        <v>0</v>
      </c>
      <c r="D24" s="28"/>
      <c r="E24" s="28">
        <v>3873598334</v>
      </c>
      <c r="F24" s="28"/>
      <c r="G24" s="28">
        <v>0</v>
      </c>
      <c r="H24" s="17"/>
      <c r="I24" s="28">
        <f t="shared" si="0"/>
        <v>3873598334</v>
      </c>
      <c r="J24" s="17"/>
      <c r="K24" s="37">
        <f t="shared" si="1"/>
        <v>0.72946600388618021</v>
      </c>
      <c r="L24" s="17"/>
      <c r="M24" s="28">
        <v>0</v>
      </c>
      <c r="N24" s="17"/>
      <c r="O24" s="28">
        <v>3873598334</v>
      </c>
      <c r="P24" s="28"/>
      <c r="Q24" s="28">
        <v>0</v>
      </c>
      <c r="R24" s="28"/>
      <c r="S24" s="28">
        <f t="shared" si="2"/>
        <v>3873598334</v>
      </c>
      <c r="T24" s="17"/>
      <c r="U24" s="37">
        <f t="shared" si="3"/>
        <v>0.72946600388618021</v>
      </c>
      <c r="V24" s="17"/>
      <c r="W24" s="46"/>
      <c r="X24" s="32"/>
    </row>
    <row r="25" spans="1:24" x14ac:dyDescent="0.45">
      <c r="A25" s="1" t="s">
        <v>20</v>
      </c>
      <c r="C25" s="28">
        <v>0</v>
      </c>
      <c r="D25" s="28"/>
      <c r="E25" s="28">
        <v>-1481345894</v>
      </c>
      <c r="F25" s="28"/>
      <c r="G25" s="28">
        <v>0</v>
      </c>
      <c r="H25" s="17"/>
      <c r="I25" s="28">
        <f t="shared" si="0"/>
        <v>-1481345894</v>
      </c>
      <c r="J25" s="17"/>
      <c r="K25" s="37">
        <f t="shared" si="1"/>
        <v>-0.27896322140182467</v>
      </c>
      <c r="L25" s="17"/>
      <c r="M25" s="28">
        <v>0</v>
      </c>
      <c r="N25" s="17"/>
      <c r="O25" s="28">
        <v>-1481345894</v>
      </c>
      <c r="P25" s="28"/>
      <c r="Q25" s="28">
        <v>0</v>
      </c>
      <c r="R25" s="28"/>
      <c r="S25" s="28">
        <f t="shared" si="2"/>
        <v>-1481345894</v>
      </c>
      <c r="T25" s="17"/>
      <c r="U25" s="37">
        <f t="shared" si="3"/>
        <v>-0.27896322140182467</v>
      </c>
      <c r="V25" s="17"/>
      <c r="W25" s="46"/>
      <c r="X25" s="32"/>
    </row>
    <row r="26" spans="1:24" x14ac:dyDescent="0.45">
      <c r="A26" s="1" t="s">
        <v>36</v>
      </c>
      <c r="C26" s="28">
        <v>0</v>
      </c>
      <c r="D26" s="28"/>
      <c r="E26" s="28">
        <v>-1972769551</v>
      </c>
      <c r="F26" s="28"/>
      <c r="G26" s="28">
        <v>0</v>
      </c>
      <c r="H26" s="17"/>
      <c r="I26" s="28">
        <f t="shared" si="0"/>
        <v>-1972769551</v>
      </c>
      <c r="J26" s="17"/>
      <c r="K26" s="37">
        <f t="shared" si="1"/>
        <v>-0.37150685147839696</v>
      </c>
      <c r="L26" s="17"/>
      <c r="M26" s="28">
        <v>0</v>
      </c>
      <c r="N26" s="17"/>
      <c r="O26" s="28">
        <v>-1972769551</v>
      </c>
      <c r="P26" s="28"/>
      <c r="Q26" s="28">
        <v>0</v>
      </c>
      <c r="R26" s="28"/>
      <c r="S26" s="28">
        <f t="shared" si="2"/>
        <v>-1972769551</v>
      </c>
      <c r="T26" s="17"/>
      <c r="U26" s="37">
        <f t="shared" si="3"/>
        <v>-0.37150685147839696</v>
      </c>
      <c r="V26" s="17"/>
      <c r="W26" s="46"/>
      <c r="X26" s="32"/>
    </row>
    <row r="27" spans="1:24" x14ac:dyDescent="0.45">
      <c r="A27" s="1" t="s">
        <v>30</v>
      </c>
      <c r="C27" s="28">
        <v>0</v>
      </c>
      <c r="D27" s="28"/>
      <c r="E27" s="28">
        <v>-4503478156</v>
      </c>
      <c r="F27" s="28"/>
      <c r="G27" s="28">
        <v>0</v>
      </c>
      <c r="H27" s="17"/>
      <c r="I27" s="28">
        <f t="shared" si="0"/>
        <v>-4503478156</v>
      </c>
      <c r="J27" s="17"/>
      <c r="K27" s="37">
        <f t="shared" si="1"/>
        <v>-0.84808334029142618</v>
      </c>
      <c r="L27" s="17"/>
      <c r="M27" s="28">
        <v>0</v>
      </c>
      <c r="N27" s="17"/>
      <c r="O27" s="28">
        <v>-4503478156</v>
      </c>
      <c r="P27" s="28"/>
      <c r="Q27" s="28">
        <v>0</v>
      </c>
      <c r="R27" s="28"/>
      <c r="S27" s="28">
        <f t="shared" si="2"/>
        <v>-4503478156</v>
      </c>
      <c r="T27" s="17"/>
      <c r="U27" s="37">
        <f t="shared" si="3"/>
        <v>-0.84808334029142618</v>
      </c>
      <c r="V27" s="17"/>
      <c r="W27" s="46"/>
      <c r="X27" s="32"/>
    </row>
    <row r="28" spans="1:24" x14ac:dyDescent="0.45">
      <c r="A28" s="1" t="s">
        <v>114</v>
      </c>
      <c r="C28" s="28">
        <v>0</v>
      </c>
      <c r="D28" s="28"/>
      <c r="E28" s="28">
        <v>-2086016010</v>
      </c>
      <c r="F28" s="28"/>
      <c r="G28" s="28">
        <v>0</v>
      </c>
      <c r="H28" s="17"/>
      <c r="I28" s="28">
        <f t="shared" si="0"/>
        <v>-2086016010</v>
      </c>
      <c r="J28" s="17"/>
      <c r="K28" s="37">
        <f t="shared" si="1"/>
        <v>-0.39283313127769798</v>
      </c>
      <c r="L28" s="17"/>
      <c r="M28" s="28">
        <v>0</v>
      </c>
      <c r="N28" s="17"/>
      <c r="O28" s="28">
        <v>-2086016010</v>
      </c>
      <c r="P28" s="28"/>
      <c r="Q28" s="28">
        <v>0</v>
      </c>
      <c r="R28" s="28"/>
      <c r="S28" s="28">
        <f t="shared" si="2"/>
        <v>-2086016010</v>
      </c>
      <c r="T28" s="17"/>
      <c r="U28" s="37">
        <f t="shared" si="3"/>
        <v>-0.39283313127769798</v>
      </c>
      <c r="V28" s="17"/>
      <c r="W28" s="46"/>
      <c r="X28" s="32"/>
    </row>
    <row r="29" spans="1:24" x14ac:dyDescent="0.45">
      <c r="A29" s="1" t="s">
        <v>34</v>
      </c>
      <c r="C29" s="28">
        <v>0</v>
      </c>
      <c r="D29" s="28"/>
      <c r="E29" s="28">
        <v>737775242</v>
      </c>
      <c r="F29" s="28"/>
      <c r="G29" s="28">
        <v>0</v>
      </c>
      <c r="H29" s="17"/>
      <c r="I29" s="28">
        <f t="shared" si="0"/>
        <v>737775242</v>
      </c>
      <c r="J29" s="17"/>
      <c r="K29" s="37">
        <f t="shared" si="1"/>
        <v>0.13893592240167965</v>
      </c>
      <c r="L29" s="17"/>
      <c r="M29" s="28">
        <v>0</v>
      </c>
      <c r="N29" s="17"/>
      <c r="O29" s="28">
        <v>737775242</v>
      </c>
      <c r="P29" s="28"/>
      <c r="Q29" s="28">
        <v>0</v>
      </c>
      <c r="R29" s="28"/>
      <c r="S29" s="28">
        <f t="shared" si="2"/>
        <v>737775242</v>
      </c>
      <c r="T29" s="17"/>
      <c r="U29" s="37">
        <f t="shared" si="3"/>
        <v>0.13893592240167965</v>
      </c>
      <c r="V29" s="17"/>
      <c r="W29" s="46"/>
      <c r="X29" s="32"/>
    </row>
    <row r="30" spans="1:24" x14ac:dyDescent="0.45">
      <c r="A30" s="1" t="s">
        <v>23</v>
      </c>
      <c r="C30" s="28">
        <v>0</v>
      </c>
      <c r="D30" s="28"/>
      <c r="E30" s="28">
        <v>1769093290</v>
      </c>
      <c r="F30" s="28"/>
      <c r="G30" s="28">
        <v>0</v>
      </c>
      <c r="H30" s="17"/>
      <c r="I30" s="28">
        <f t="shared" si="0"/>
        <v>1769093290</v>
      </c>
      <c r="J30" s="17"/>
      <c r="K30" s="37">
        <f t="shared" si="1"/>
        <v>0.33315106562056762</v>
      </c>
      <c r="L30" s="17"/>
      <c r="M30" s="28">
        <v>0</v>
      </c>
      <c r="N30" s="17"/>
      <c r="O30" s="28">
        <v>1769093290</v>
      </c>
      <c r="P30" s="28"/>
      <c r="Q30" s="28">
        <v>0</v>
      </c>
      <c r="R30" s="28"/>
      <c r="S30" s="28">
        <f t="shared" si="2"/>
        <v>1769093290</v>
      </c>
      <c r="T30" s="17"/>
      <c r="U30" s="37">
        <f t="shared" si="3"/>
        <v>0.33315106562056762</v>
      </c>
      <c r="V30" s="17"/>
      <c r="W30" s="46"/>
      <c r="X30" s="32"/>
    </row>
    <row r="31" spans="1:24" x14ac:dyDescent="0.45">
      <c r="A31" s="1" t="s">
        <v>35</v>
      </c>
      <c r="C31" s="28">
        <v>0</v>
      </c>
      <c r="D31" s="28"/>
      <c r="E31" s="28">
        <v>-1464482203</v>
      </c>
      <c r="F31" s="28"/>
      <c r="G31" s="28">
        <v>0</v>
      </c>
      <c r="H31" s="17"/>
      <c r="I31" s="28">
        <f t="shared" si="0"/>
        <v>-1464482203</v>
      </c>
      <c r="J31" s="17"/>
      <c r="K31" s="37">
        <f t="shared" si="1"/>
        <v>-0.27578749479729608</v>
      </c>
      <c r="L31" s="17"/>
      <c r="M31" s="28">
        <v>0</v>
      </c>
      <c r="N31" s="17"/>
      <c r="O31" s="28">
        <v>-1464482203</v>
      </c>
      <c r="P31" s="28"/>
      <c r="Q31" s="28">
        <v>0</v>
      </c>
      <c r="R31" s="28"/>
      <c r="S31" s="28">
        <f t="shared" si="2"/>
        <v>-1464482203</v>
      </c>
      <c r="T31" s="17"/>
      <c r="U31" s="37">
        <f t="shared" si="3"/>
        <v>-0.27578749479729608</v>
      </c>
      <c r="V31" s="17"/>
      <c r="W31" s="46"/>
      <c r="X31" s="32"/>
    </row>
    <row r="32" spans="1:24" x14ac:dyDescent="0.45">
      <c r="A32" s="1" t="s">
        <v>123</v>
      </c>
      <c r="C32" s="28">
        <v>0</v>
      </c>
      <c r="D32" s="28"/>
      <c r="E32" s="28">
        <v>-3976200000</v>
      </c>
      <c r="F32" s="28"/>
      <c r="G32" s="28">
        <v>0</v>
      </c>
      <c r="H32" s="17"/>
      <c r="I32" s="28">
        <f t="shared" si="0"/>
        <v>-3976200000</v>
      </c>
      <c r="J32" s="17"/>
      <c r="K32" s="37">
        <f t="shared" si="1"/>
        <v>-0.74878768384255245</v>
      </c>
      <c r="L32" s="17"/>
      <c r="M32" s="28">
        <v>0</v>
      </c>
      <c r="N32" s="17"/>
      <c r="O32" s="28">
        <v>-3976200000</v>
      </c>
      <c r="P32" s="28"/>
      <c r="Q32" s="28">
        <v>0</v>
      </c>
      <c r="R32" s="28"/>
      <c r="S32" s="28">
        <f t="shared" si="2"/>
        <v>-3976200000</v>
      </c>
      <c r="T32" s="17"/>
      <c r="U32" s="37">
        <f t="shared" si="3"/>
        <v>-0.74878768384255245</v>
      </c>
      <c r="V32" s="17"/>
      <c r="W32" s="46"/>
      <c r="X32" s="32"/>
    </row>
    <row r="33" spans="1:24" x14ac:dyDescent="0.45">
      <c r="A33" s="1" t="s">
        <v>16</v>
      </c>
      <c r="C33" s="28">
        <v>0</v>
      </c>
      <c r="D33" s="28"/>
      <c r="E33" s="28">
        <v>7982714429</v>
      </c>
      <c r="F33" s="28"/>
      <c r="G33" s="28">
        <v>0</v>
      </c>
      <c r="H33" s="17"/>
      <c r="I33" s="28">
        <f t="shared" si="0"/>
        <v>7982714429</v>
      </c>
      <c r="J33" s="17"/>
      <c r="K33" s="37">
        <f t="shared" si="1"/>
        <v>1.5032841024262948</v>
      </c>
      <c r="L33" s="17"/>
      <c r="M33" s="28">
        <v>0</v>
      </c>
      <c r="N33" s="17"/>
      <c r="O33" s="28">
        <v>7982714429</v>
      </c>
      <c r="P33" s="28"/>
      <c r="Q33" s="28">
        <v>0</v>
      </c>
      <c r="R33" s="28"/>
      <c r="S33" s="28">
        <f t="shared" si="2"/>
        <v>7982714429</v>
      </c>
      <c r="T33" s="17"/>
      <c r="U33" s="37">
        <f t="shared" si="3"/>
        <v>1.5032841024262948</v>
      </c>
      <c r="V33" s="17"/>
      <c r="W33" s="46"/>
      <c r="X33" s="32"/>
    </row>
    <row r="34" spans="1:24" x14ac:dyDescent="0.45">
      <c r="A34" s="1" t="s">
        <v>122</v>
      </c>
      <c r="C34" s="28">
        <v>0</v>
      </c>
      <c r="D34" s="28"/>
      <c r="E34" s="28">
        <v>-465215400</v>
      </c>
      <c r="F34" s="28"/>
      <c r="G34" s="28">
        <v>0</v>
      </c>
      <c r="H34" s="17"/>
      <c r="I34" s="28">
        <f t="shared" si="0"/>
        <v>-465215400</v>
      </c>
      <c r="J34" s="17"/>
      <c r="K34" s="37">
        <f t="shared" si="1"/>
        <v>-8.7608159009578634E-2</v>
      </c>
      <c r="L34" s="17"/>
      <c r="M34" s="28">
        <v>0</v>
      </c>
      <c r="N34" s="17"/>
      <c r="O34" s="28">
        <v>-465215400</v>
      </c>
      <c r="P34" s="28"/>
      <c r="Q34" s="28">
        <v>0</v>
      </c>
      <c r="R34" s="28"/>
      <c r="S34" s="28">
        <f t="shared" si="2"/>
        <v>-465215400</v>
      </c>
      <c r="T34" s="17"/>
      <c r="U34" s="37">
        <f t="shared" si="3"/>
        <v>-8.7608159009578634E-2</v>
      </c>
      <c r="V34" s="17"/>
      <c r="W34" s="46"/>
      <c r="X34" s="32"/>
    </row>
    <row r="35" spans="1:24" x14ac:dyDescent="0.45">
      <c r="A35" s="1" t="s">
        <v>21</v>
      </c>
      <c r="C35" s="28">
        <v>0</v>
      </c>
      <c r="D35" s="28"/>
      <c r="E35" s="28">
        <v>-1487369747</v>
      </c>
      <c r="F35" s="28"/>
      <c r="G35" s="28">
        <v>0</v>
      </c>
      <c r="H35" s="17"/>
      <c r="I35" s="28">
        <f t="shared" si="0"/>
        <v>-1487369747</v>
      </c>
      <c r="J35" s="17"/>
      <c r="K35" s="37">
        <f t="shared" si="1"/>
        <v>-0.28009761779427927</v>
      </c>
      <c r="L35" s="17"/>
      <c r="M35" s="28">
        <v>0</v>
      </c>
      <c r="N35" s="17"/>
      <c r="O35" s="28">
        <v>-1487369747</v>
      </c>
      <c r="P35" s="28"/>
      <c r="Q35" s="28">
        <v>0</v>
      </c>
      <c r="R35" s="28"/>
      <c r="S35" s="28">
        <f t="shared" si="2"/>
        <v>-1487369747</v>
      </c>
      <c r="T35" s="17"/>
      <c r="U35" s="37">
        <f t="shared" si="3"/>
        <v>-0.28009761779427927</v>
      </c>
      <c r="V35" s="17"/>
      <c r="W35" s="46"/>
      <c r="X35" s="32"/>
    </row>
    <row r="36" spans="1:24" x14ac:dyDescent="0.45">
      <c r="A36" s="1" t="s">
        <v>26</v>
      </c>
      <c r="C36" s="28">
        <v>0</v>
      </c>
      <c r="D36" s="28"/>
      <c r="E36" s="28">
        <v>-4138933151</v>
      </c>
      <c r="F36" s="28"/>
      <c r="G36" s="28">
        <v>0</v>
      </c>
      <c r="H36" s="17"/>
      <c r="I36" s="28">
        <f t="shared" si="0"/>
        <v>-4138933151</v>
      </c>
      <c r="J36" s="17"/>
      <c r="K36" s="37">
        <f t="shared" si="1"/>
        <v>-0.77943316928636563</v>
      </c>
      <c r="L36" s="17"/>
      <c r="M36" s="28">
        <v>0</v>
      </c>
      <c r="N36" s="17"/>
      <c r="O36" s="28">
        <v>-4138933151</v>
      </c>
      <c r="P36" s="28"/>
      <c r="Q36" s="28">
        <v>0</v>
      </c>
      <c r="R36" s="28"/>
      <c r="S36" s="28">
        <f t="shared" si="2"/>
        <v>-4138933151</v>
      </c>
      <c r="T36" s="17"/>
      <c r="U36" s="37">
        <f t="shared" si="3"/>
        <v>-0.77943316928636563</v>
      </c>
      <c r="V36" s="17"/>
      <c r="W36" s="46"/>
      <c r="X36" s="32"/>
    </row>
    <row r="37" spans="1:24" x14ac:dyDescent="0.45">
      <c r="A37" s="1" t="s">
        <v>93</v>
      </c>
      <c r="C37" s="28">
        <v>0</v>
      </c>
      <c r="D37" s="28"/>
      <c r="E37" s="28">
        <v>-3285144240</v>
      </c>
      <c r="F37" s="28"/>
      <c r="G37" s="28">
        <v>0</v>
      </c>
      <c r="H37" s="17"/>
      <c r="I37" s="28">
        <f t="shared" si="0"/>
        <v>-3285144240</v>
      </c>
      <c r="J37" s="17"/>
      <c r="K37" s="37">
        <f t="shared" si="1"/>
        <v>-0.61864985326651123</v>
      </c>
      <c r="L37" s="17"/>
      <c r="M37" s="28">
        <v>0</v>
      </c>
      <c r="N37" s="17"/>
      <c r="O37" s="28">
        <v>-3285144240</v>
      </c>
      <c r="P37" s="28"/>
      <c r="Q37" s="28">
        <v>0</v>
      </c>
      <c r="R37" s="28"/>
      <c r="S37" s="28">
        <f t="shared" si="2"/>
        <v>-3285144240</v>
      </c>
      <c r="T37" s="17"/>
      <c r="U37" s="37">
        <f t="shared" si="3"/>
        <v>-0.61864985326651123</v>
      </c>
      <c r="V37" s="17"/>
      <c r="W37" s="46"/>
      <c r="X37" s="32"/>
    </row>
    <row r="38" spans="1:24" x14ac:dyDescent="0.45">
      <c r="A38" s="1" t="s">
        <v>91</v>
      </c>
      <c r="C38" s="28">
        <v>0</v>
      </c>
      <c r="D38" s="28"/>
      <c r="E38" s="28">
        <v>2406577078</v>
      </c>
      <c r="F38" s="28"/>
      <c r="G38" s="28">
        <v>0</v>
      </c>
      <c r="H38" s="17"/>
      <c r="I38" s="28">
        <f t="shared" si="0"/>
        <v>2406577078</v>
      </c>
      <c r="J38" s="17"/>
      <c r="K38" s="37">
        <f t="shared" si="1"/>
        <v>0.45320036120522045</v>
      </c>
      <c r="L38" s="17"/>
      <c r="M38" s="28">
        <v>0</v>
      </c>
      <c r="N38" s="17"/>
      <c r="O38" s="28">
        <v>2406577078</v>
      </c>
      <c r="P38" s="28"/>
      <c r="Q38" s="28">
        <v>0</v>
      </c>
      <c r="R38" s="28"/>
      <c r="S38" s="28">
        <f t="shared" si="2"/>
        <v>2406577078</v>
      </c>
      <c r="T38" s="17"/>
      <c r="U38" s="37">
        <f t="shared" si="3"/>
        <v>0.45320036120522045</v>
      </c>
      <c r="V38" s="17"/>
      <c r="W38" s="46"/>
      <c r="X38" s="32"/>
    </row>
    <row r="39" spans="1:24" x14ac:dyDescent="0.45">
      <c r="A39" s="1" t="s">
        <v>28</v>
      </c>
      <c r="C39" s="28">
        <v>0</v>
      </c>
      <c r="D39" s="28"/>
      <c r="E39" s="28">
        <v>-532724622</v>
      </c>
      <c r="F39" s="28"/>
      <c r="G39" s="28">
        <v>0</v>
      </c>
      <c r="H39" s="17"/>
      <c r="I39" s="28">
        <f t="shared" si="0"/>
        <v>-532724622</v>
      </c>
      <c r="J39" s="17"/>
      <c r="K39" s="37">
        <f t="shared" si="1"/>
        <v>-0.10032132081718205</v>
      </c>
      <c r="L39" s="17"/>
      <c r="M39" s="28">
        <v>0</v>
      </c>
      <c r="N39" s="17"/>
      <c r="O39" s="28">
        <v>-532724622</v>
      </c>
      <c r="P39" s="28"/>
      <c r="Q39" s="28">
        <v>0</v>
      </c>
      <c r="R39" s="28"/>
      <c r="S39" s="28">
        <f t="shared" si="2"/>
        <v>-532724622</v>
      </c>
      <c r="T39" s="17"/>
      <c r="U39" s="37">
        <f t="shared" si="3"/>
        <v>-0.10032132081718205</v>
      </c>
      <c r="V39" s="17"/>
      <c r="W39" s="46"/>
      <c r="X39" s="32"/>
    </row>
    <row r="40" spans="1:24" x14ac:dyDescent="0.45">
      <c r="A40" s="1" t="s">
        <v>112</v>
      </c>
      <c r="C40" s="28">
        <v>0</v>
      </c>
      <c r="D40" s="28"/>
      <c r="E40" s="28">
        <v>356890789</v>
      </c>
      <c r="F40" s="28"/>
      <c r="G40" s="28">
        <v>0</v>
      </c>
      <c r="H40" s="17"/>
      <c r="I40" s="28">
        <f t="shared" si="0"/>
        <v>356890789</v>
      </c>
      <c r="J40" s="17"/>
      <c r="K40" s="37">
        <f t="shared" si="1"/>
        <v>6.7208748875823926E-2</v>
      </c>
      <c r="L40" s="17"/>
      <c r="M40" s="28">
        <v>0</v>
      </c>
      <c r="N40" s="17"/>
      <c r="O40" s="28">
        <v>356890789</v>
      </c>
      <c r="P40" s="28"/>
      <c r="Q40" s="28">
        <v>0</v>
      </c>
      <c r="R40" s="28"/>
      <c r="S40" s="28">
        <f t="shared" si="2"/>
        <v>356890789</v>
      </c>
      <c r="T40" s="17"/>
      <c r="U40" s="37">
        <f t="shared" si="3"/>
        <v>6.7208748875823926E-2</v>
      </c>
      <c r="V40" s="17"/>
      <c r="W40" s="46"/>
      <c r="X40" s="32"/>
    </row>
    <row r="41" spans="1:24" x14ac:dyDescent="0.45">
      <c r="A41" s="1" t="s">
        <v>19</v>
      </c>
      <c r="C41" s="28">
        <v>0</v>
      </c>
      <c r="D41" s="28"/>
      <c r="E41" s="28">
        <v>-116770665</v>
      </c>
      <c r="F41" s="28"/>
      <c r="G41" s="28">
        <v>0</v>
      </c>
      <c r="H41" s="17"/>
      <c r="I41" s="28">
        <f t="shared" si="0"/>
        <v>-116770665</v>
      </c>
      <c r="J41" s="17"/>
      <c r="K41" s="37">
        <f t="shared" si="1"/>
        <v>-2.1989949143932548E-2</v>
      </c>
      <c r="L41" s="17"/>
      <c r="M41" s="28">
        <v>0</v>
      </c>
      <c r="N41" s="17"/>
      <c r="O41" s="28">
        <v>-116770665</v>
      </c>
      <c r="P41" s="28"/>
      <c r="Q41" s="28">
        <v>0</v>
      </c>
      <c r="R41" s="28"/>
      <c r="S41" s="28">
        <f t="shared" si="2"/>
        <v>-116770665</v>
      </c>
      <c r="T41" s="17"/>
      <c r="U41" s="37">
        <f t="shared" si="3"/>
        <v>-2.1989949143932548E-2</v>
      </c>
      <c r="V41" s="17"/>
      <c r="W41" s="46"/>
      <c r="X41" s="32"/>
    </row>
    <row r="42" spans="1:24" x14ac:dyDescent="0.45">
      <c r="A42" s="1" t="s">
        <v>31</v>
      </c>
      <c r="C42" s="28">
        <v>0</v>
      </c>
      <c r="D42" s="28"/>
      <c r="E42" s="28">
        <v>678546572</v>
      </c>
      <c r="F42" s="28"/>
      <c r="G42" s="28">
        <v>0</v>
      </c>
      <c r="H42" s="17"/>
      <c r="I42" s="28">
        <f t="shared" si="0"/>
        <v>678546572</v>
      </c>
      <c r="J42" s="17"/>
      <c r="K42" s="37">
        <f t="shared" si="1"/>
        <v>0.12778213269633915</v>
      </c>
      <c r="L42" s="17"/>
      <c r="M42" s="28">
        <v>0</v>
      </c>
      <c r="N42" s="17"/>
      <c r="O42" s="28">
        <v>678546572</v>
      </c>
      <c r="P42" s="28"/>
      <c r="Q42" s="28">
        <v>0</v>
      </c>
      <c r="R42" s="28"/>
      <c r="S42" s="28">
        <f t="shared" si="2"/>
        <v>678546572</v>
      </c>
      <c r="T42" s="17"/>
      <c r="U42" s="37">
        <f t="shared" si="3"/>
        <v>0.12778213269633915</v>
      </c>
      <c r="V42" s="17"/>
      <c r="W42" s="46"/>
      <c r="X42" s="32"/>
    </row>
    <row r="43" spans="1:24" x14ac:dyDescent="0.45">
      <c r="A43" s="1" t="s">
        <v>120</v>
      </c>
      <c r="C43" s="28">
        <v>0</v>
      </c>
      <c r="D43" s="28"/>
      <c r="E43" s="28">
        <v>2283209816</v>
      </c>
      <c r="F43" s="28"/>
      <c r="G43" s="28">
        <v>0</v>
      </c>
      <c r="H43" s="17"/>
      <c r="I43" s="28">
        <f t="shared" si="0"/>
        <v>2283209816</v>
      </c>
      <c r="J43" s="17"/>
      <c r="K43" s="37">
        <f t="shared" si="1"/>
        <v>0.42996815800241944</v>
      </c>
      <c r="L43" s="17"/>
      <c r="M43" s="28">
        <v>0</v>
      </c>
      <c r="N43" s="17"/>
      <c r="O43" s="28">
        <v>2283209816</v>
      </c>
      <c r="P43" s="28"/>
      <c r="Q43" s="28">
        <v>0</v>
      </c>
      <c r="R43" s="28"/>
      <c r="S43" s="28">
        <f t="shared" si="2"/>
        <v>2283209816</v>
      </c>
      <c r="T43" s="17"/>
      <c r="U43" s="37">
        <f t="shared" si="3"/>
        <v>0.42996815800241944</v>
      </c>
      <c r="V43" s="17"/>
      <c r="W43" s="46"/>
      <c r="X43" s="32"/>
    </row>
    <row r="44" spans="1:24" x14ac:dyDescent="0.45">
      <c r="A44" s="1" t="s">
        <v>111</v>
      </c>
      <c r="C44" s="28">
        <v>0</v>
      </c>
      <c r="D44" s="28"/>
      <c r="E44" s="28">
        <v>190482717</v>
      </c>
      <c r="F44" s="28"/>
      <c r="G44" s="28">
        <v>0</v>
      </c>
      <c r="H44" s="17"/>
      <c r="I44" s="28">
        <f t="shared" si="0"/>
        <v>190482717</v>
      </c>
      <c r="J44" s="17"/>
      <c r="K44" s="37">
        <f t="shared" si="1"/>
        <v>3.587121182899914E-2</v>
      </c>
      <c r="L44" s="17"/>
      <c r="M44" s="28">
        <v>0</v>
      </c>
      <c r="N44" s="17"/>
      <c r="O44" s="28">
        <v>190482717</v>
      </c>
      <c r="P44" s="28"/>
      <c r="Q44" s="28">
        <v>0</v>
      </c>
      <c r="R44" s="28"/>
      <c r="S44" s="28">
        <f t="shared" si="2"/>
        <v>190482717</v>
      </c>
      <c r="T44" s="17"/>
      <c r="U44" s="37">
        <f t="shared" si="3"/>
        <v>3.587121182899914E-2</v>
      </c>
      <c r="V44" s="17"/>
      <c r="W44" s="46"/>
      <c r="X44" s="32"/>
    </row>
    <row r="45" spans="1:24" x14ac:dyDescent="0.45">
      <c r="A45" s="1" t="s">
        <v>94</v>
      </c>
      <c r="C45" s="28">
        <v>0</v>
      </c>
      <c r="D45" s="28"/>
      <c r="E45" s="28">
        <v>736526509</v>
      </c>
      <c r="F45" s="28"/>
      <c r="G45" s="28">
        <v>0</v>
      </c>
      <c r="H45" s="17"/>
      <c r="I45" s="28">
        <f t="shared" si="0"/>
        <v>736526509</v>
      </c>
      <c r="J45" s="17"/>
      <c r="K45" s="37">
        <f t="shared" si="1"/>
        <v>0.13870076423790323</v>
      </c>
      <c r="L45" s="17"/>
      <c r="M45" s="28">
        <v>0</v>
      </c>
      <c r="N45" s="17"/>
      <c r="O45" s="28">
        <v>736526509</v>
      </c>
      <c r="P45" s="28"/>
      <c r="Q45" s="28">
        <v>0</v>
      </c>
      <c r="R45" s="28"/>
      <c r="S45" s="28">
        <f t="shared" si="2"/>
        <v>736526509</v>
      </c>
      <c r="T45" s="17"/>
      <c r="U45" s="37">
        <f t="shared" si="3"/>
        <v>0.13870076423790323</v>
      </c>
      <c r="V45" s="17"/>
      <c r="W45" s="46"/>
      <c r="X45" s="32"/>
    </row>
    <row r="46" spans="1:24" x14ac:dyDescent="0.45">
      <c r="A46" s="1" t="s">
        <v>115</v>
      </c>
      <c r="C46" s="28">
        <v>0</v>
      </c>
      <c r="D46" s="28"/>
      <c r="E46" s="28">
        <v>3358496853</v>
      </c>
      <c r="F46" s="28"/>
      <c r="G46" s="28">
        <v>0</v>
      </c>
      <c r="H46" s="17"/>
      <c r="I46" s="28">
        <f t="shared" si="0"/>
        <v>3358496853</v>
      </c>
      <c r="J46" s="17"/>
      <c r="K46" s="37">
        <f t="shared" si="1"/>
        <v>0.63246342733020755</v>
      </c>
      <c r="L46" s="17"/>
      <c r="M46" s="28">
        <v>0</v>
      </c>
      <c r="N46" s="17"/>
      <c r="O46" s="28">
        <v>3358496853</v>
      </c>
      <c r="P46" s="28"/>
      <c r="Q46" s="28">
        <v>0</v>
      </c>
      <c r="R46" s="28"/>
      <c r="S46" s="28">
        <f t="shared" si="2"/>
        <v>3358496853</v>
      </c>
      <c r="T46" s="17"/>
      <c r="U46" s="37">
        <f t="shared" si="3"/>
        <v>0.63246342733020755</v>
      </c>
      <c r="V46" s="17"/>
      <c r="W46" s="46"/>
      <c r="X46" s="32"/>
    </row>
    <row r="47" spans="1:24" x14ac:dyDescent="0.45">
      <c r="A47" s="1" t="s">
        <v>121</v>
      </c>
      <c r="C47" s="28">
        <v>0</v>
      </c>
      <c r="D47" s="28"/>
      <c r="E47" s="28">
        <v>-535017590</v>
      </c>
      <c r="F47" s="28"/>
      <c r="G47" s="28">
        <v>0</v>
      </c>
      <c r="H47" s="17"/>
      <c r="I47" s="28">
        <f t="shared" si="0"/>
        <v>-535017590</v>
      </c>
      <c r="J47" s="17"/>
      <c r="K47" s="37">
        <f t="shared" si="1"/>
        <v>-0.10075312661111722</v>
      </c>
      <c r="L47" s="17"/>
      <c r="M47" s="28">
        <v>0</v>
      </c>
      <c r="N47" s="17"/>
      <c r="O47" s="28">
        <v>-535017590</v>
      </c>
      <c r="P47" s="28"/>
      <c r="Q47" s="28">
        <v>0</v>
      </c>
      <c r="R47" s="28"/>
      <c r="S47" s="28">
        <f t="shared" si="2"/>
        <v>-535017590</v>
      </c>
      <c r="T47" s="17"/>
      <c r="U47" s="37">
        <f t="shared" si="3"/>
        <v>-0.10075312661111722</v>
      </c>
      <c r="V47" s="17"/>
      <c r="W47" s="46"/>
      <c r="X47" s="32"/>
    </row>
    <row r="48" spans="1:24" ht="19.5" thickBot="1" x14ac:dyDescent="0.5">
      <c r="C48" s="29">
        <f>SUM(C8:C47)</f>
        <v>16720275106</v>
      </c>
      <c r="D48" s="28"/>
      <c r="E48" s="29">
        <f>SUM(E8:E47)</f>
        <v>-23536389353</v>
      </c>
      <c r="F48" s="28"/>
      <c r="G48" s="29">
        <f>SUM(G8:G47)</f>
        <v>11882486166</v>
      </c>
      <c r="H48" s="28"/>
      <c r="I48" s="29">
        <f>SUM(I8:I47)</f>
        <v>5066371919</v>
      </c>
      <c r="J48" s="17"/>
      <c r="K48" s="38">
        <f>SUM(K8:K47)</f>
        <v>0.9540860355899996</v>
      </c>
      <c r="L48" s="17"/>
      <c r="M48" s="29">
        <f>SUM(M8:M47)</f>
        <v>16720275106</v>
      </c>
      <c r="N48" s="28"/>
      <c r="O48" s="29">
        <f>SUM(O8:O47)</f>
        <v>-23536389353</v>
      </c>
      <c r="P48" s="28"/>
      <c r="Q48" s="29">
        <f>SUM(Q8:Q47)</f>
        <v>11882486166</v>
      </c>
      <c r="R48" s="28"/>
      <c r="S48" s="29">
        <f>SUM(S8:S47)</f>
        <v>5066371919</v>
      </c>
      <c r="T48" s="17"/>
      <c r="U48" s="38">
        <f>SUM(U8:U47)</f>
        <v>0.9540860355899996</v>
      </c>
      <c r="W48" s="46"/>
    </row>
    <row r="49" spans="3:23" ht="19.5" thickTop="1" x14ac:dyDescent="0.45">
      <c r="C49" s="25"/>
      <c r="D49" s="25"/>
      <c r="E49" s="25"/>
      <c r="F49" s="25"/>
      <c r="G49" s="25"/>
      <c r="Q49" s="28"/>
      <c r="W49" s="46"/>
    </row>
    <row r="50" spans="3:23" x14ac:dyDescent="0.45">
      <c r="C50" s="25"/>
      <c r="D50" s="25"/>
      <c r="E50" s="25"/>
      <c r="F50" s="25"/>
      <c r="G50" s="25"/>
      <c r="M50" s="32"/>
      <c r="O50" s="32"/>
      <c r="Q50" s="32"/>
      <c r="S50" s="32"/>
      <c r="W50" s="46"/>
    </row>
    <row r="51" spans="3:23" x14ac:dyDescent="0.45">
      <c r="C51" s="25"/>
      <c r="D51" s="25"/>
      <c r="E51" s="25"/>
      <c r="F51" s="25"/>
      <c r="G51" s="25"/>
      <c r="Q51" s="32"/>
      <c r="W51" s="46"/>
    </row>
    <row r="52" spans="3:23" x14ac:dyDescent="0.45">
      <c r="C52" s="25"/>
      <c r="D52" s="25"/>
      <c r="E52" s="25"/>
      <c r="F52" s="25"/>
      <c r="G52" s="25"/>
      <c r="W52" s="46"/>
    </row>
    <row r="53" spans="3:23" x14ac:dyDescent="0.45">
      <c r="C53" s="25"/>
      <c r="D53" s="25"/>
      <c r="E53" s="25"/>
      <c r="F53" s="25"/>
      <c r="G53" s="25"/>
      <c r="K53" s="3"/>
      <c r="W53" s="46"/>
    </row>
    <row r="54" spans="3:23" x14ac:dyDescent="0.45">
      <c r="C54" s="25"/>
      <c r="D54" s="25"/>
      <c r="E54" s="25"/>
      <c r="F54" s="25"/>
      <c r="G54" s="25"/>
      <c r="W54" s="46"/>
    </row>
    <row r="55" spans="3:23" x14ac:dyDescent="0.45">
      <c r="C55" s="25"/>
      <c r="D55" s="25"/>
      <c r="E55" s="25"/>
      <c r="F55" s="25"/>
      <c r="G55" s="25"/>
      <c r="W55" s="46"/>
    </row>
    <row r="56" spans="3:23" x14ac:dyDescent="0.45">
      <c r="C56" s="25"/>
      <c r="D56" s="25"/>
      <c r="E56" s="25"/>
      <c r="F56" s="25"/>
      <c r="G56" s="25"/>
      <c r="W56" s="46"/>
    </row>
    <row r="57" spans="3:23" x14ac:dyDescent="0.45">
      <c r="C57" s="25"/>
      <c r="D57" s="25"/>
      <c r="E57" s="25"/>
      <c r="F57" s="25"/>
      <c r="G57" s="25"/>
      <c r="W57" s="46"/>
    </row>
    <row r="58" spans="3:23" x14ac:dyDescent="0.45">
      <c r="C58" s="25"/>
      <c r="D58" s="25"/>
      <c r="E58" s="25"/>
      <c r="F58" s="25"/>
      <c r="G58" s="25"/>
      <c r="W58" s="46"/>
    </row>
    <row r="59" spans="3:23" x14ac:dyDescent="0.45">
      <c r="C59" s="25"/>
      <c r="D59" s="25"/>
      <c r="E59" s="25"/>
      <c r="F59" s="25"/>
      <c r="G59" s="25"/>
      <c r="W59" s="46"/>
    </row>
    <row r="60" spans="3:23" x14ac:dyDescent="0.45">
      <c r="C60" s="25"/>
      <c r="D60" s="25"/>
      <c r="E60" s="25"/>
      <c r="F60" s="25"/>
      <c r="G60" s="25"/>
      <c r="W60" s="46"/>
    </row>
    <row r="61" spans="3:23" x14ac:dyDescent="0.45">
      <c r="C61" s="25"/>
      <c r="D61" s="25"/>
      <c r="E61" s="25"/>
      <c r="F61" s="25"/>
      <c r="G61" s="25"/>
      <c r="W61" s="46"/>
    </row>
    <row r="62" spans="3:23" x14ac:dyDescent="0.45">
      <c r="C62" s="25"/>
      <c r="D62" s="25"/>
      <c r="E62" s="25"/>
      <c r="F62" s="25"/>
      <c r="G62" s="25"/>
      <c r="W62" s="46"/>
    </row>
    <row r="63" spans="3:23" x14ac:dyDescent="0.45">
      <c r="C63" s="25"/>
      <c r="D63" s="25"/>
      <c r="E63" s="25"/>
      <c r="F63" s="25"/>
      <c r="G63" s="25"/>
      <c r="W63" s="46"/>
    </row>
    <row r="64" spans="3:23" x14ac:dyDescent="0.45">
      <c r="C64" s="25"/>
      <c r="D64" s="25"/>
      <c r="E64" s="25"/>
      <c r="F64" s="25"/>
      <c r="G64" s="25"/>
      <c r="W64" s="46"/>
    </row>
    <row r="65" spans="3:23" x14ac:dyDescent="0.45">
      <c r="C65" s="25"/>
      <c r="D65" s="25"/>
      <c r="E65" s="25"/>
      <c r="F65" s="25"/>
      <c r="G65" s="25"/>
      <c r="W65" s="46"/>
    </row>
    <row r="66" spans="3:23" x14ac:dyDescent="0.45">
      <c r="C66" s="25"/>
      <c r="D66" s="25"/>
      <c r="E66" s="25"/>
      <c r="F66" s="25"/>
      <c r="G66" s="25"/>
      <c r="W66" s="46"/>
    </row>
    <row r="67" spans="3:23" x14ac:dyDescent="0.45">
      <c r="C67" s="25"/>
      <c r="D67" s="25"/>
      <c r="E67" s="25"/>
      <c r="F67" s="25"/>
      <c r="G67" s="25"/>
      <c r="W67" s="46"/>
    </row>
    <row r="68" spans="3:23" x14ac:dyDescent="0.45">
      <c r="C68" s="25"/>
      <c r="D68" s="25"/>
      <c r="E68" s="25"/>
      <c r="F68" s="25"/>
      <c r="G68" s="25"/>
      <c r="W68" s="46"/>
    </row>
    <row r="69" spans="3:23" x14ac:dyDescent="0.45">
      <c r="C69" s="25"/>
      <c r="D69" s="25"/>
      <c r="E69" s="25"/>
      <c r="F69" s="25"/>
      <c r="G69" s="25"/>
      <c r="W69" s="46"/>
    </row>
    <row r="70" spans="3:23" x14ac:dyDescent="0.45">
      <c r="C70" s="25"/>
      <c r="D70" s="25"/>
      <c r="E70" s="25"/>
      <c r="F70" s="25"/>
      <c r="G70" s="25"/>
      <c r="W70" s="46"/>
    </row>
    <row r="71" spans="3:23" x14ac:dyDescent="0.45">
      <c r="C71" s="25"/>
      <c r="D71" s="25"/>
      <c r="E71" s="25"/>
      <c r="F71" s="25"/>
      <c r="G71" s="25"/>
      <c r="W71" s="46"/>
    </row>
    <row r="72" spans="3:23" x14ac:dyDescent="0.45">
      <c r="C72" s="25"/>
      <c r="D72" s="25"/>
      <c r="E72" s="25"/>
      <c r="F72" s="25"/>
      <c r="G72" s="25"/>
      <c r="W72" s="46"/>
    </row>
    <row r="73" spans="3:23" x14ac:dyDescent="0.45">
      <c r="C73" s="25"/>
      <c r="D73" s="25"/>
      <c r="E73" s="25"/>
      <c r="F73" s="25"/>
      <c r="G73" s="25"/>
      <c r="W73" s="46"/>
    </row>
    <row r="74" spans="3:23" x14ac:dyDescent="0.45">
      <c r="C74" s="25"/>
      <c r="D74" s="25"/>
      <c r="E74" s="25"/>
      <c r="F74" s="25"/>
      <c r="G74" s="25"/>
      <c r="W74" s="46"/>
    </row>
    <row r="75" spans="3:23" x14ac:dyDescent="0.45">
      <c r="C75" s="25"/>
      <c r="D75" s="25"/>
      <c r="E75" s="25"/>
      <c r="F75" s="25"/>
      <c r="G75" s="25"/>
      <c r="W75" s="46"/>
    </row>
    <row r="76" spans="3:23" x14ac:dyDescent="0.45">
      <c r="C76" s="25"/>
      <c r="D76" s="25"/>
      <c r="E76" s="25"/>
      <c r="F76" s="25"/>
      <c r="G76" s="25"/>
    </row>
    <row r="77" spans="3:23" x14ac:dyDescent="0.45">
      <c r="C77" s="25"/>
      <c r="D77" s="25"/>
      <c r="E77" s="25"/>
      <c r="F77" s="25"/>
      <c r="G77" s="25"/>
    </row>
    <row r="78" spans="3:23" x14ac:dyDescent="0.45">
      <c r="C78" s="25"/>
      <c r="D78" s="25"/>
      <c r="E78" s="25"/>
      <c r="F78" s="25"/>
      <c r="G78" s="25"/>
    </row>
    <row r="79" spans="3:23" x14ac:dyDescent="0.45">
      <c r="C79" s="25"/>
      <c r="D79" s="25"/>
      <c r="E79" s="25"/>
      <c r="F79" s="25"/>
      <c r="G79" s="25"/>
    </row>
    <row r="80" spans="3:23" x14ac:dyDescent="0.45">
      <c r="C80" s="25"/>
      <c r="D80" s="25"/>
      <c r="E80" s="25"/>
      <c r="F80" s="25"/>
      <c r="G80" s="25"/>
    </row>
    <row r="81" spans="3:7" x14ac:dyDescent="0.45">
      <c r="C81" s="25"/>
      <c r="D81" s="25"/>
      <c r="E81" s="25"/>
      <c r="F81" s="25"/>
      <c r="G81" s="25"/>
    </row>
    <row r="82" spans="3:7" x14ac:dyDescent="0.45">
      <c r="C82" s="25"/>
      <c r="D82" s="25"/>
      <c r="E82" s="25"/>
      <c r="F82" s="25"/>
      <c r="G82" s="25"/>
    </row>
    <row r="83" spans="3:7" x14ac:dyDescent="0.45">
      <c r="C83" s="25"/>
      <c r="D83" s="25"/>
      <c r="E83" s="25"/>
      <c r="F83" s="25"/>
      <c r="G83" s="25"/>
    </row>
    <row r="84" spans="3:7" x14ac:dyDescent="0.45">
      <c r="C84" s="25"/>
      <c r="D84" s="25"/>
      <c r="E84" s="25"/>
      <c r="F84" s="25"/>
      <c r="G84" s="25"/>
    </row>
    <row r="85" spans="3:7" x14ac:dyDescent="0.45">
      <c r="C85" s="25"/>
      <c r="D85" s="25"/>
      <c r="E85" s="25"/>
      <c r="F85" s="25"/>
      <c r="G85" s="25"/>
    </row>
    <row r="86" spans="3:7" x14ac:dyDescent="0.45">
      <c r="C86" s="25"/>
      <c r="D86" s="25"/>
      <c r="E86" s="25"/>
      <c r="F86" s="25"/>
      <c r="G86" s="25"/>
    </row>
    <row r="87" spans="3:7" x14ac:dyDescent="0.45">
      <c r="C87" s="25"/>
      <c r="D87" s="25"/>
      <c r="E87" s="25"/>
      <c r="F87" s="25"/>
      <c r="G87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3" orientation="portrait" r:id="rId1"/>
  <rowBreaks count="1" manualBreakCount="1">
    <brk id="49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M15" sqref="M1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30" x14ac:dyDescent="0.4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30" x14ac:dyDescent="0.45">
      <c r="A4" s="58" t="str">
        <f>'سرمایه‌گذاری در سهام'!A4:U4</f>
        <v>برای ماه منتهی به 1402/10/30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17" s="7" customFormat="1" ht="19.5" x14ac:dyDescent="0.45">
      <c r="A6" s="68" t="s">
        <v>75</v>
      </c>
      <c r="C6" s="67" t="s">
        <v>73</v>
      </c>
      <c r="D6" s="67" t="s">
        <v>73</v>
      </c>
      <c r="E6" s="67" t="s">
        <v>73</v>
      </c>
      <c r="F6" s="67" t="s">
        <v>73</v>
      </c>
      <c r="G6" s="67" t="s">
        <v>73</v>
      </c>
      <c r="H6" s="67" t="s">
        <v>73</v>
      </c>
      <c r="I6" s="67" t="s">
        <v>73</v>
      </c>
      <c r="K6" s="67" t="s">
        <v>74</v>
      </c>
      <c r="L6" s="67" t="s">
        <v>74</v>
      </c>
      <c r="M6" s="67" t="s">
        <v>74</v>
      </c>
      <c r="N6" s="67" t="s">
        <v>74</v>
      </c>
      <c r="O6" s="67" t="s">
        <v>74</v>
      </c>
      <c r="P6" s="67" t="s">
        <v>74</v>
      </c>
      <c r="Q6" s="67" t="s">
        <v>74</v>
      </c>
    </row>
    <row r="7" spans="1:17" s="7" customFormat="1" ht="19.5" x14ac:dyDescent="0.45">
      <c r="A7" s="67" t="s">
        <v>75</v>
      </c>
      <c r="C7" s="36" t="s">
        <v>99</v>
      </c>
      <c r="E7" s="36" t="s">
        <v>96</v>
      </c>
      <c r="G7" s="36" t="s">
        <v>97</v>
      </c>
      <c r="I7" s="36" t="s">
        <v>100</v>
      </c>
      <c r="K7" s="36" t="s">
        <v>99</v>
      </c>
      <c r="M7" s="36" t="s">
        <v>96</v>
      </c>
      <c r="O7" s="36" t="s">
        <v>97</v>
      </c>
      <c r="Q7" s="36" t="s">
        <v>100</v>
      </c>
    </row>
    <row r="8" spans="1:17" x14ac:dyDescent="0.4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rightToLeft="1" zoomScaleNormal="100" zoomScaleSheetLayoutView="41" workbookViewId="0">
      <selection activeCell="I8" sqref="I8:I12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ht="30" x14ac:dyDescent="0.45">
      <c r="A3" s="58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30" x14ac:dyDescent="0.45">
      <c r="A4" s="58" t="str">
        <f>'سرمایه‌گذاری در اوراق بهادار'!A4:Q4</f>
        <v>برای ماه منتهی به 1402/10/30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2" x14ac:dyDescent="0.45">
      <c r="I5" s="17"/>
    </row>
    <row r="6" spans="1:12" s="5" customFormat="1" ht="24" x14ac:dyDescent="0.55000000000000004">
      <c r="A6" s="57" t="s">
        <v>101</v>
      </c>
      <c r="B6" s="57" t="s">
        <v>101</v>
      </c>
      <c r="C6" s="57" t="s">
        <v>101</v>
      </c>
      <c r="E6" s="57" t="s">
        <v>73</v>
      </c>
      <c r="F6" s="56"/>
      <c r="G6" s="57"/>
      <c r="I6" s="56" t="s">
        <v>74</v>
      </c>
      <c r="J6" s="56"/>
      <c r="K6" s="56"/>
      <c r="L6" s="33"/>
    </row>
    <row r="7" spans="1:12" s="21" customFormat="1" ht="15.75" x14ac:dyDescent="0.4">
      <c r="A7" s="40" t="s">
        <v>102</v>
      </c>
      <c r="C7" s="40" t="s">
        <v>42</v>
      </c>
      <c r="E7" s="40" t="s">
        <v>103</v>
      </c>
      <c r="F7" s="49"/>
      <c r="G7" s="40" t="s">
        <v>104</v>
      </c>
      <c r="H7" s="49"/>
      <c r="I7" s="50" t="s">
        <v>103</v>
      </c>
      <c r="J7" s="51"/>
      <c r="K7" s="50" t="s">
        <v>104</v>
      </c>
      <c r="L7" s="42"/>
    </row>
    <row r="8" spans="1:12" x14ac:dyDescent="0.45">
      <c r="A8" s="1" t="s">
        <v>48</v>
      </c>
      <c r="C8" s="1" t="s">
        <v>49</v>
      </c>
      <c r="E8" s="28">
        <v>50322</v>
      </c>
      <c r="F8" s="25"/>
      <c r="G8" s="23">
        <f>E8/$E$13</f>
        <v>-3.3362305408098522E-2</v>
      </c>
      <c r="H8" s="41"/>
      <c r="I8" s="20">
        <v>50322</v>
      </c>
      <c r="J8" s="41"/>
      <c r="K8" s="23">
        <f>I8/$I$13</f>
        <v>-3.3362305408098522E-2</v>
      </c>
    </row>
    <row r="9" spans="1:12" x14ac:dyDescent="0.45">
      <c r="A9" s="1" t="s">
        <v>52</v>
      </c>
      <c r="C9" s="1" t="s">
        <v>53</v>
      </c>
      <c r="E9" s="28">
        <v>3990</v>
      </c>
      <c r="F9" s="25"/>
      <c r="G9" s="23">
        <f>E9/$E$13</f>
        <v>-2.6452763916043304E-3</v>
      </c>
      <c r="H9" s="41"/>
      <c r="I9" s="20">
        <v>3990</v>
      </c>
      <c r="J9" s="41"/>
      <c r="K9" s="23">
        <f>I9/$I$13</f>
        <v>-2.6452763916043304E-3</v>
      </c>
    </row>
    <row r="10" spans="1:12" x14ac:dyDescent="0.45">
      <c r="A10" s="1" t="s">
        <v>55</v>
      </c>
      <c r="C10" s="1" t="s">
        <v>56</v>
      </c>
      <c r="E10" s="28">
        <v>31950</v>
      </c>
      <c r="F10" s="25"/>
      <c r="G10" s="23">
        <f>E10/$E$13</f>
        <v>-2.118210042901212E-2</v>
      </c>
      <c r="H10" s="41"/>
      <c r="I10" s="20">
        <v>31950</v>
      </c>
      <c r="J10" s="41"/>
      <c r="K10" s="23">
        <f>I10/$I$13</f>
        <v>-2.118210042901212E-2</v>
      </c>
    </row>
    <row r="11" spans="1:12" x14ac:dyDescent="0.45">
      <c r="A11" s="1" t="s">
        <v>58</v>
      </c>
      <c r="C11" s="1" t="s">
        <v>59</v>
      </c>
      <c r="E11" s="28">
        <v>10753</v>
      </c>
      <c r="F11" s="25"/>
      <c r="G11" s="23">
        <f>E11/$E$13</f>
        <v>-7.1289867265467077E-3</v>
      </c>
      <c r="H11" s="41"/>
      <c r="I11" s="20">
        <v>10753</v>
      </c>
      <c r="J11" s="41"/>
      <c r="K11" s="23">
        <f>I11/$I$13</f>
        <v>-7.1289867265467077E-3</v>
      </c>
    </row>
    <row r="12" spans="1:12" x14ac:dyDescent="0.45">
      <c r="A12" s="1" t="s">
        <v>61</v>
      </c>
      <c r="C12" s="1" t="s">
        <v>62</v>
      </c>
      <c r="E12" s="28">
        <v>-1605364</v>
      </c>
      <c r="F12" s="25"/>
      <c r="G12" s="23">
        <f>E12/$E$13</f>
        <v>1.0643186689552617</v>
      </c>
      <c r="H12" s="41"/>
      <c r="I12" s="20">
        <v>-1605364</v>
      </c>
      <c r="J12" s="41"/>
      <c r="K12" s="23">
        <f>I12/$I$13</f>
        <v>1.0643186689552617</v>
      </c>
    </row>
    <row r="13" spans="1:12" ht="19.5" thickBot="1" x14ac:dyDescent="0.5">
      <c r="E13" s="29">
        <f>SUM(E8:E12)</f>
        <v>-1508349</v>
      </c>
      <c r="G13" s="24">
        <f>SUM(G8:G12)</f>
        <v>1</v>
      </c>
      <c r="I13" s="29">
        <f>SUM(I8:I12)</f>
        <v>-1508349</v>
      </c>
      <c r="K13" s="24">
        <f>SUM(K8:K12)</f>
        <v>1</v>
      </c>
      <c r="L13" s="39"/>
    </row>
    <row r="14" spans="1:12" ht="19.5" thickTop="1" x14ac:dyDescent="0.45"/>
    <row r="17" spans="5:11" x14ac:dyDescent="0.45">
      <c r="K17" s="3"/>
    </row>
    <row r="18" spans="5:11" x14ac:dyDescent="0.45">
      <c r="I18" s="3"/>
    </row>
    <row r="20" spans="5:11" x14ac:dyDescent="0.45">
      <c r="E20" s="3"/>
      <c r="G20" s="3"/>
      <c r="K20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2024-01-21T11:29:07Z</dcterms:modified>
</cp:coreProperties>
</file>