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صندوق سرمایه گذاری سهام بزرگ کاردان\گزارش افشا پرتفو\1402\"/>
    </mc:Choice>
  </mc:AlternateContent>
  <xr:revisionPtr revIDLastSave="0" documentId="13_ncr:1_{B846D3E4-6678-488F-A193-3541D235942E}" xr6:coauthVersionLast="47" xr6:coauthVersionMax="47" xr10:uidLastSave="{00000000-0000-0000-0000-000000000000}"/>
  <bookViews>
    <workbookView xWindow="-120" yWindow="-120" windowWidth="29040" windowHeight="15840" firstSheet="4" activeTab="1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سرمایه‌گذاری در اوراق بهادار" sheetId="12" r:id="rId8"/>
    <sheet name="درآمد سپرده بانکی" sheetId="13" r:id="rId9"/>
    <sheet name="سایر درآمدها" sheetId="14" r:id="rId10"/>
    <sheet name="جمع درآمدها" sheetId="15" r:id="rId11"/>
  </sheets>
  <definedNames>
    <definedName name="_xlnm.Print_Area" localSheetId="10">'جمع درآمدها'!$A$1:$H$11</definedName>
    <definedName name="_xlnm.Print_Area" localSheetId="5">'درآمد ناشی از فروش'!$A$1:$R$19</definedName>
    <definedName name="_xlnm.Print_Area" localSheetId="6">'سرمایه‌گذاری در سهام'!$A$1:$U$52</definedName>
    <definedName name="_xlnm.Print_Area" localSheetId="0">سهام!$A$1:$Y$49</definedName>
  </definedNames>
  <calcPr calcId="191029"/>
</workbook>
</file>

<file path=xl/calcChain.xml><?xml version="1.0" encoding="utf-8"?>
<calcChain xmlns="http://schemas.openxmlformats.org/spreadsheetml/2006/main">
  <c r="G8" i="15" l="1"/>
  <c r="G9" i="15"/>
  <c r="G10" i="15"/>
  <c r="G7" i="15"/>
  <c r="U51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8" i="11"/>
  <c r="K51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8" i="11"/>
  <c r="C10" i="15"/>
  <c r="C9" i="15"/>
  <c r="C7" i="15"/>
  <c r="I12" i="11"/>
  <c r="G12" i="11"/>
  <c r="O46" i="11"/>
  <c r="I12" i="10"/>
  <c r="I46" i="9"/>
  <c r="S51" i="11"/>
  <c r="Q51" i="11"/>
  <c r="O51" i="11"/>
  <c r="M51" i="11"/>
  <c r="I51" i="11"/>
  <c r="G51" i="11"/>
  <c r="E51" i="11"/>
  <c r="C51" i="11"/>
  <c r="I19" i="10"/>
  <c r="Q19" i="10"/>
  <c r="O19" i="10"/>
  <c r="M19" i="10"/>
  <c r="E19" i="10"/>
  <c r="G19" i="10"/>
  <c r="G24" i="10"/>
  <c r="Q44" i="9"/>
  <c r="Q46" i="9"/>
  <c r="O46" i="9"/>
  <c r="M46" i="9"/>
  <c r="G46" i="9"/>
  <c r="E46" i="9"/>
  <c r="S9" i="6"/>
  <c r="S10" i="6"/>
  <c r="S11" i="6"/>
  <c r="S16" i="6" s="1"/>
  <c r="S12" i="6"/>
  <c r="S13" i="6"/>
  <c r="S14" i="6"/>
  <c r="S15" i="6"/>
  <c r="S8" i="6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9" i="1"/>
  <c r="E49" i="1"/>
  <c r="S13" i="7"/>
  <c r="O13" i="7"/>
  <c r="I13" i="8"/>
  <c r="K13" i="8"/>
  <c r="M13" i="8"/>
  <c r="Q13" i="7"/>
  <c r="I13" i="13"/>
  <c r="K12" i="13" s="1"/>
  <c r="S13" i="8"/>
  <c r="Q13" i="8"/>
  <c r="O13" i="8"/>
  <c r="O49" i="1"/>
  <c r="K49" i="1"/>
  <c r="G49" i="1"/>
  <c r="K6" i="6"/>
  <c r="Q6" i="6"/>
  <c r="A4" i="6"/>
  <c r="A4" i="7" s="1"/>
  <c r="A4" i="8" s="1"/>
  <c r="A4" i="9" s="1"/>
  <c r="A4" i="10" s="1"/>
  <c r="A4" i="11" s="1"/>
  <c r="A4" i="12" s="1"/>
  <c r="A4" i="13" s="1"/>
  <c r="A4" i="14" s="1"/>
  <c r="A4" i="15" s="1"/>
  <c r="I13" i="7"/>
  <c r="E10" i="14"/>
  <c r="C10" i="14"/>
  <c r="K11" i="13" l="1"/>
  <c r="K10" i="13"/>
  <c r="K9" i="13"/>
  <c r="Y49" i="1"/>
  <c r="K8" i="13"/>
  <c r="W49" i="1"/>
  <c r="K16" i="6" l="1"/>
  <c r="M16" i="6"/>
  <c r="O16" i="6"/>
  <c r="Q16" i="6"/>
  <c r="U49" i="1" l="1"/>
  <c r="K13" i="7" l="1"/>
  <c r="E13" i="13" l="1"/>
  <c r="G10" i="13" l="1"/>
  <c r="G11" i="13"/>
  <c r="G12" i="13"/>
  <c r="G8" i="13"/>
  <c r="G9" i="13"/>
  <c r="M13" i="7"/>
  <c r="G13" i="13" l="1"/>
  <c r="G11" i="15"/>
  <c r="C11" i="15"/>
  <c r="K13" i="13"/>
  <c r="E8" i="15" l="1"/>
  <c r="E9" i="15"/>
  <c r="E10" i="15"/>
  <c r="E7" i="15"/>
  <c r="E11" i="15" l="1"/>
</calcChain>
</file>

<file path=xl/sharedStrings.xml><?xml version="1.0" encoding="utf-8"?>
<sst xmlns="http://schemas.openxmlformats.org/spreadsheetml/2006/main" count="478" uniqueCount="134">
  <si>
    <t>صندوق سرمایه‌گذاری سهام بزرگ کاردان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</si>
  <si>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</si>
  <si>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</si>
  <si>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</si>
  <si>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</si>
  <si>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</si>
  <si>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</si>
  <si>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</si>
  <si>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</si>
  <si>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</si>
  <si>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</si>
  <si>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</si>
  <si>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</si>
  <si>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</si>
  <si>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</si>
  <si>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</si>
  <si>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بانک‌اقتصادنوین‌</t>
  </si>
  <si>
    <t>پتروشیمی تندگویان</t>
  </si>
  <si>
    <t>پخش هجرت</t>
  </si>
  <si>
    <t>تامین سرمایه نوین</t>
  </si>
  <si>
    <t>داروسازی‌ فارابی‌</t>
  </si>
  <si>
    <t>سرمایه گذاری صدرتامین</t>
  </si>
  <si>
    <t>سیمان‌ صوفیان‌</t>
  </si>
  <si>
    <t>سیمان‌مازندران‌</t>
  </si>
  <si>
    <t>صنایع شیمیایی کیمیاگران امروز</t>
  </si>
  <si>
    <t>فرآوری زغال سنگ پروده طبس</t>
  </si>
  <si>
    <t>فولاد مبارکه اصفهان</t>
  </si>
  <si>
    <t>قاسم ایران</t>
  </si>
  <si>
    <t>گروه‌بهمن‌</t>
  </si>
  <si>
    <t>ملی شیمی کشاورز</t>
  </si>
  <si>
    <t>ملی‌ صنایع‌ مس‌ ایران‌</t>
  </si>
  <si>
    <t>نفت‌ بهران‌</t>
  </si>
  <si>
    <t>کاشی‌ الوند</t>
  </si>
  <si>
    <t>سرمایه‌گذاری‌صندوق‌بازنشستگی‌</t>
  </si>
  <si>
    <t>صنایع مس افق کرمان</t>
  </si>
  <si>
    <t>شرکت صنایع غذایی مینو شرق</t>
  </si>
  <si>
    <t>پالایش نفت اصفهان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</si>
  <si>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</si>
  <si>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</si>
  <si>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</si>
  <si>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</si>
  <si>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</si>
  <si>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</si>
  <si>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</si>
  <si>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</si>
  <si>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</si>
  <si>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</si>
  <si>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</si>
  <si>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</si>
  <si>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279927370</t>
  </si>
  <si>
    <t>سپرده کوتاه مدت</t>
  </si>
  <si>
    <t>1393/09/09</t>
  </si>
  <si>
    <t>بانک خاورمیانه مهستان</t>
  </si>
  <si>
    <t>1005-10-810-707070133</t>
  </si>
  <si>
    <t>1393/10/25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</si>
  <si>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</si>
  <si>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</si>
  <si>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</si>
  <si>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</si>
  <si>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</si>
  <si>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</si>
  <si>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</si>
  <si>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</si>
  <si>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1005-10-810-707071033</t>
  </si>
  <si>
    <t>1393/10/27</t>
  </si>
  <si>
    <t>بانک تجارت مطهری- مهرداد</t>
  </si>
  <si>
    <t>279914422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</si>
  <si>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</si>
  <si>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</si>
  <si>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</si>
  <si>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</si>
  <si>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</si>
  <si>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</si>
  <si>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</si>
  <si>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</si>
  <si>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</si>
  <si>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</si>
  <si>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</si>
  <si>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</si>
  <si>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</si>
  <si>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</si>
  <si>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</si>
  <si>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</si>
  <si>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</si>
  <si>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</si>
  <si>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</si>
  <si>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</si>
  <si>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</si>
  <si>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</si>
  <si>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</si>
  <si>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</si>
  <si>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تایدواترخاورمیانه</t>
  </si>
  <si>
    <t>سرمایه گذاری گروه توسعه ملی</t>
  </si>
  <si>
    <t>صنعتی زر ماکارون</t>
  </si>
  <si>
    <t>بیمه کوثر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</si>
  <si>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</si>
  <si>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</si>
  <si>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</si>
  <si>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</si>
  <si>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</si>
  <si>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</si>
  <si>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</si>
  <si>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</si>
  <si>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</si>
  <si>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</si>
  <si>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</si>
  <si>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</si>
  <si>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</si>
  <si>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</si>
  <si>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</si>
  <si>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</si>
  <si>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سرمایه گذاری سبحان</t>
  </si>
  <si>
    <t>شرکت آهن و فولاد ارفع</t>
  </si>
  <si>
    <t>قند لرستان‌</t>
  </si>
  <si>
    <t>ایران خودرو دیزل</t>
  </si>
  <si>
    <t>پارس فولاد سبزوار</t>
  </si>
  <si>
    <t>داروسازی دانا</t>
  </si>
  <si>
    <t>پویا زرکان آق دره</t>
  </si>
  <si>
    <t>بین المللی توسعه ص. معادن غدیر</t>
  </si>
  <si>
    <t>پتروشیمی پردیس</t>
  </si>
  <si>
    <t>کربن‌ ایران‌</t>
  </si>
  <si>
    <t>تولیدات پتروشیمی قائد بصیر</t>
  </si>
  <si>
    <t>پرتو بار فرابر خلیج فارس</t>
  </si>
  <si>
    <t>سرمایه‌گذاری صنایع پتروشیمی‌</t>
  </si>
  <si>
    <t>1402/10/30</t>
  </si>
  <si>
    <t>نخریسی و نساجی خسروی خراسان</t>
  </si>
  <si>
    <t>1402/10/06</t>
  </si>
  <si>
    <t>برای ماه منتهی به 1402/11/30</t>
  </si>
  <si>
    <t>1402/11/30</t>
  </si>
  <si>
    <t>نشاسته و گلوکز آردینه</t>
  </si>
  <si>
    <t>آنتی بیوتیک سازی ایران</t>
  </si>
  <si>
    <t>پارس فنر</t>
  </si>
  <si>
    <t>1402/11/24</t>
  </si>
  <si>
    <t>1402/11/18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</si>
</sst>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;\(#,##0\);\-\ ;"/>
    <numFmt numFmtId="165" formatCode="#,##0.0000\ ;\(#,##0.0000\);\-\ "/>
    <numFmt numFmtId="166" formatCode="0.000%"/>
  </numFmts>
  <fonts count="15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8"/>
      <name val="B Nazanin"/>
      <charset val="178"/>
    </font>
    <font>
      <sz val="12"/>
      <name val="B Nazanin"/>
      <charset val="178"/>
    </font>
    <font>
      <sz val="14"/>
      <name val="B Nazanin"/>
      <charset val="178"/>
    </font>
    <font>
      <sz val="11"/>
      <name val="B Nazanin"/>
      <charset val="178"/>
    </font>
    <font>
      <b/>
      <sz val="16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  <font>
      <b/>
      <sz val="12"/>
      <color rgb="FF000000"/>
      <name val="B Nazanin"/>
      <charset val="178"/>
    </font>
    <font>
      <b/>
      <sz val="14"/>
      <name val="B Nazanin"/>
      <charset val="178"/>
    </font>
    <font>
      <b/>
      <sz val="11"/>
      <name val="B Nazanin"/>
      <charset val="178"/>
    </font>
    <font>
      <b/>
      <sz val="10"/>
      <name val="B Nazanin"/>
      <charset val="178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4" fillId="0" borderId="0" xfId="0" applyFont="1"/>
    <xf numFmtId="0" fontId="5" fillId="0" borderId="0" xfId="0" applyFont="1"/>
    <xf numFmtId="164" fontId="4" fillId="0" borderId="0" xfId="0" applyNumberFormat="1" applyFont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4" fontId="5" fillId="0" borderId="2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9" fillId="0" borderId="0" xfId="0" applyFont="1"/>
    <xf numFmtId="10" fontId="1" fillId="0" borderId="0" xfId="0" applyNumberFormat="1" applyFont="1"/>
    <xf numFmtId="10" fontId="1" fillId="0" borderId="0" xfId="0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0" xfId="0" applyNumberFormat="1" applyFont="1"/>
    <xf numFmtId="0" fontId="1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0" fontId="1" fillId="0" borderId="0" xfId="0" applyNumberFormat="1" applyFont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64" fontId="1" fillId="0" borderId="0" xfId="0" applyNumberFormat="1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5" fontId="1" fillId="0" borderId="0" xfId="0" applyNumberFormat="1" applyFont="1"/>
    <xf numFmtId="3" fontId="14" fillId="0" borderId="0" xfId="0" applyNumberFormat="1" applyFont="1"/>
    <xf numFmtId="166" fontId="4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3" fontId="2" fillId="0" borderId="0" xfId="0" applyNumberFormat="1" applyFont="1"/>
    <xf numFmtId="3" fontId="5" fillId="0" borderId="0" xfId="0" applyNumberFormat="1" applyFont="1"/>
    <xf numFmtId="0" fontId="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6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3"/>
  <sheetViews>
    <sheetView rightToLeft="1" zoomScale="86" zoomScaleNormal="86" zoomScaleSheetLayoutView="41" workbookViewId="0">
      <selection activeCell="Q51" sqref="Q51"/>
    </sheetView>
  </sheetViews>
  <sheetFormatPr defaultRowHeight="18.75" x14ac:dyDescent="0.45"/>
  <cols>
    <col min="1" max="1" width="32.140625" style="4" bestFit="1" customWidth="1"/>
    <col min="2" max="2" width="1" style="4" customWidth="1"/>
    <col min="3" max="3" width="15.140625" style="4" bestFit="1" customWidth="1"/>
    <col min="4" max="4" width="1" style="4" customWidth="1"/>
    <col min="5" max="5" width="23.42578125" style="4" bestFit="1" customWidth="1"/>
    <col min="6" max="6" width="1" style="4" customWidth="1"/>
    <col min="7" max="7" width="24" style="4" bestFit="1" customWidth="1"/>
    <col min="8" max="8" width="1" style="4" customWidth="1"/>
    <col min="9" max="9" width="13.7109375" style="4" bestFit="1" customWidth="1"/>
    <col min="10" max="10" width="1" style="4" customWidth="1"/>
    <col min="11" max="11" width="21.7109375" style="4" bestFit="1" customWidth="1"/>
    <col min="12" max="12" width="1" style="4" customWidth="1"/>
    <col min="13" max="13" width="16.5703125" style="4" bestFit="1" customWidth="1"/>
    <col min="14" max="14" width="1" style="4" customWidth="1"/>
    <col min="15" max="15" width="21.7109375" style="4" bestFit="1" customWidth="1"/>
    <col min="16" max="16" width="1" style="4" customWidth="1"/>
    <col min="17" max="17" width="15.140625" style="4" bestFit="1" customWidth="1"/>
    <col min="18" max="18" width="1" style="4" customWidth="1"/>
    <col min="19" max="19" width="14" style="4" bestFit="1" customWidth="1"/>
    <col min="20" max="20" width="1" style="4" customWidth="1"/>
    <col min="21" max="21" width="24.140625" style="4" bestFit="1" customWidth="1"/>
    <col min="22" max="22" width="1" style="4" customWidth="1"/>
    <col min="23" max="23" width="24.140625" style="4" bestFit="1" customWidth="1"/>
    <col min="24" max="24" width="1" style="4" customWidth="1"/>
    <col min="25" max="25" width="27.7109375" style="4" customWidth="1"/>
    <col min="26" max="26" width="1" style="4" customWidth="1"/>
    <col min="27" max="27" width="23.7109375" style="4" bestFit="1" customWidth="1"/>
    <col min="28" max="28" width="18.28515625" style="4" bestFit="1" customWidth="1"/>
    <col min="29" max="16384" width="9.140625" style="4"/>
  </cols>
  <sheetData>
    <row r="1" spans="1:28" s="1" customFormat="1" x14ac:dyDescent="0.45"/>
    <row r="2" spans="1:28" s="1" customFormat="1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spans="1:28" s="1" customFormat="1" ht="30" x14ac:dyDescent="0.45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</row>
    <row r="4" spans="1:28" s="1" customFormat="1" ht="30" x14ac:dyDescent="0.45">
      <c r="A4" s="55" t="s">
        <v>127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</row>
    <row r="5" spans="1:28" s="1" customFormat="1" x14ac:dyDescent="0.45"/>
    <row r="6" spans="1:28" ht="24" x14ac:dyDescent="0.55000000000000004">
      <c r="A6" s="57" t="s">
        <v>3</v>
      </c>
      <c r="B6" s="5"/>
      <c r="C6" s="56" t="s">
        <v>124</v>
      </c>
      <c r="D6" s="56" t="s">
        <v>4</v>
      </c>
      <c r="E6" s="56" t="s">
        <v>4</v>
      </c>
      <c r="F6" s="56" t="s">
        <v>4</v>
      </c>
      <c r="G6" s="56" t="s">
        <v>4</v>
      </c>
      <c r="H6" s="5"/>
      <c r="I6" s="56" t="s">
        <v>5</v>
      </c>
      <c r="J6" s="56" t="s">
        <v>5</v>
      </c>
      <c r="K6" s="56" t="s">
        <v>5</v>
      </c>
      <c r="L6" s="56" t="s">
        <v>5</v>
      </c>
      <c r="M6" s="56" t="s">
        <v>5</v>
      </c>
      <c r="N6" s="56" t="s">
        <v>5</v>
      </c>
      <c r="O6" s="56" t="s">
        <v>5</v>
      </c>
      <c r="P6" s="5"/>
      <c r="Q6" s="56" t="s">
        <v>128</v>
      </c>
      <c r="R6" s="56" t="s">
        <v>6</v>
      </c>
      <c r="S6" s="56" t="s">
        <v>6</v>
      </c>
      <c r="T6" s="56" t="s">
        <v>6</v>
      </c>
      <c r="U6" s="56" t="s">
        <v>6</v>
      </c>
      <c r="V6" s="56" t="s">
        <v>6</v>
      </c>
      <c r="W6" s="56" t="s">
        <v>6</v>
      </c>
      <c r="X6" s="56" t="s">
        <v>6</v>
      </c>
      <c r="Y6" s="56" t="s">
        <v>6</v>
      </c>
    </row>
    <row r="7" spans="1:28" ht="24" x14ac:dyDescent="0.55000000000000004">
      <c r="A7" s="57" t="s">
        <v>3</v>
      </c>
      <c r="B7" s="5"/>
      <c r="C7" s="57" t="s">
        <v>7</v>
      </c>
      <c r="D7" s="5"/>
      <c r="E7" s="57" t="s">
        <v>8</v>
      </c>
      <c r="F7" s="5"/>
      <c r="G7" s="57" t="s">
        <v>9</v>
      </c>
      <c r="H7" s="5"/>
      <c r="I7" s="56" t="s">
        <v>10</v>
      </c>
      <c r="J7" s="56" t="s">
        <v>10</v>
      </c>
      <c r="K7" s="56" t="s">
        <v>10</v>
      </c>
      <c r="L7" s="5"/>
      <c r="M7" s="56" t="s">
        <v>11</v>
      </c>
      <c r="N7" s="56" t="s">
        <v>11</v>
      </c>
      <c r="O7" s="56" t="s">
        <v>11</v>
      </c>
      <c r="P7" s="5"/>
      <c r="Q7" s="57" t="s">
        <v>7</v>
      </c>
      <c r="R7" s="5"/>
      <c r="S7" s="57" t="s">
        <v>12</v>
      </c>
      <c r="T7" s="5"/>
      <c r="U7" s="57" t="s">
        <v>8</v>
      </c>
      <c r="V7" s="5"/>
      <c r="W7" s="57" t="s">
        <v>9</v>
      </c>
      <c r="X7" s="5"/>
      <c r="Y7" s="58" t="s">
        <v>13</v>
      </c>
    </row>
    <row r="8" spans="1:28" ht="43.5" customHeight="1" x14ac:dyDescent="0.55000000000000004">
      <c r="A8" s="56" t="s">
        <v>3</v>
      </c>
      <c r="B8" s="5"/>
      <c r="C8" s="56" t="s">
        <v>7</v>
      </c>
      <c r="D8" s="5"/>
      <c r="E8" s="56" t="s">
        <v>8</v>
      </c>
      <c r="F8" s="5"/>
      <c r="G8" s="56" t="s">
        <v>9</v>
      </c>
      <c r="H8" s="5"/>
      <c r="I8" s="26" t="s">
        <v>7</v>
      </c>
      <c r="J8" s="5"/>
      <c r="K8" s="26" t="s">
        <v>8</v>
      </c>
      <c r="L8" s="5"/>
      <c r="M8" s="26" t="s">
        <v>7</v>
      </c>
      <c r="N8" s="5"/>
      <c r="O8" s="26" t="s">
        <v>14</v>
      </c>
      <c r="P8" s="5"/>
      <c r="Q8" s="56" t="s">
        <v>7</v>
      </c>
      <c r="R8" s="5"/>
      <c r="S8" s="56" t="s">
        <v>12</v>
      </c>
      <c r="T8" s="5"/>
      <c r="U8" s="56" t="s">
        <v>8</v>
      </c>
      <c r="V8" s="5"/>
      <c r="W8" s="56" t="s">
        <v>9</v>
      </c>
      <c r="X8" s="5"/>
      <c r="Y8" s="59" t="s">
        <v>13</v>
      </c>
    </row>
    <row r="9" spans="1:28" s="11" customFormat="1" ht="22.5" x14ac:dyDescent="0.55000000000000004">
      <c r="A9" s="43" t="s">
        <v>114</v>
      </c>
      <c r="B9" s="8"/>
      <c r="C9" s="9">
        <v>13626637</v>
      </c>
      <c r="D9" s="9"/>
      <c r="E9" s="9">
        <v>62784374079</v>
      </c>
      <c r="F9" s="9"/>
      <c r="G9" s="9">
        <v>50199839837.504097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0</v>
      </c>
      <c r="P9" s="9"/>
      <c r="Q9" s="9">
        <v>13626637</v>
      </c>
      <c r="R9" s="9"/>
      <c r="S9" s="9">
        <v>3448</v>
      </c>
      <c r="T9" s="9"/>
      <c r="U9" s="9">
        <v>62784374079</v>
      </c>
      <c r="V9" s="9"/>
      <c r="W9" s="9">
        <v>46705085741.962799</v>
      </c>
      <c r="X9" s="8"/>
      <c r="Y9" s="10">
        <f>W9/2249049702421</f>
        <v>2.0766586746254159E-2</v>
      </c>
      <c r="AB9" s="13"/>
    </row>
    <row r="10" spans="1:28" s="11" customFormat="1" ht="22.5" x14ac:dyDescent="0.55000000000000004">
      <c r="A10" s="43" t="s">
        <v>15</v>
      </c>
      <c r="B10" s="8"/>
      <c r="C10" s="9">
        <v>17703065</v>
      </c>
      <c r="D10" s="9"/>
      <c r="E10" s="9">
        <v>28967737916</v>
      </c>
      <c r="F10" s="9"/>
      <c r="G10" s="9">
        <v>35934568260.556503</v>
      </c>
      <c r="H10" s="9"/>
      <c r="I10" s="9">
        <v>0</v>
      </c>
      <c r="J10" s="9"/>
      <c r="K10" s="9">
        <v>0</v>
      </c>
      <c r="L10" s="9"/>
      <c r="M10" s="9">
        <v>-10681587</v>
      </c>
      <c r="N10" s="9"/>
      <c r="O10" s="9">
        <v>22307594057</v>
      </c>
      <c r="P10" s="9"/>
      <c r="Q10" s="9">
        <v>7021478</v>
      </c>
      <c r="R10" s="9"/>
      <c r="S10" s="9">
        <v>1962</v>
      </c>
      <c r="T10" s="9"/>
      <c r="U10" s="9">
        <v>11489328791</v>
      </c>
      <c r="V10" s="9"/>
      <c r="W10" s="9">
        <v>13694171803.9758</v>
      </c>
      <c r="X10" s="8"/>
      <c r="Y10" s="10">
        <f t="shared" ref="Y10:Y48" si="0">W10/2249049702421</f>
        <v>6.088870241166589E-3</v>
      </c>
      <c r="AA10" s="48"/>
    </row>
    <row r="11" spans="1:28" s="11" customFormat="1" ht="22.5" x14ac:dyDescent="0.55000000000000004">
      <c r="A11" s="43" t="s">
        <v>16</v>
      </c>
      <c r="B11" s="8"/>
      <c r="C11" s="9">
        <v>18251127</v>
      </c>
      <c r="D11" s="9"/>
      <c r="E11" s="9">
        <v>78082852278</v>
      </c>
      <c r="F11" s="9"/>
      <c r="G11" s="9">
        <v>115749359227.953</v>
      </c>
      <c r="H11" s="9"/>
      <c r="I11" s="9">
        <v>18251127</v>
      </c>
      <c r="J11" s="9"/>
      <c r="K11" s="9">
        <v>0</v>
      </c>
      <c r="L11" s="9"/>
      <c r="M11" s="9">
        <v>0</v>
      </c>
      <c r="N11" s="9"/>
      <c r="O11" s="9">
        <v>0</v>
      </c>
      <c r="P11" s="9"/>
      <c r="Q11" s="9">
        <v>36502254</v>
      </c>
      <c r="R11" s="9"/>
      <c r="S11" s="9">
        <v>3100</v>
      </c>
      <c r="T11" s="9"/>
      <c r="U11" s="9">
        <v>78082852278</v>
      </c>
      <c r="V11" s="9"/>
      <c r="W11" s="9">
        <v>112483703324.97</v>
      </c>
      <c r="X11" s="8"/>
      <c r="Y11" s="10">
        <f t="shared" si="0"/>
        <v>5.0013880619839746E-2</v>
      </c>
      <c r="AA11" s="48"/>
    </row>
    <row r="12" spans="1:28" s="11" customFormat="1" ht="22.5" x14ac:dyDescent="0.55000000000000004">
      <c r="A12" s="43" t="s">
        <v>94</v>
      </c>
      <c r="B12" s="8"/>
      <c r="C12" s="9">
        <v>15764576</v>
      </c>
      <c r="D12" s="9"/>
      <c r="E12" s="9">
        <v>48162558064</v>
      </c>
      <c r="F12" s="9"/>
      <c r="G12" s="9">
        <v>55380525115.075203</v>
      </c>
      <c r="H12" s="9"/>
      <c r="I12" s="9">
        <v>5359956</v>
      </c>
      <c r="J12" s="9"/>
      <c r="K12" s="9">
        <v>0</v>
      </c>
      <c r="L12" s="9"/>
      <c r="M12" s="9">
        <v>0</v>
      </c>
      <c r="N12" s="9"/>
      <c r="O12" s="9">
        <v>0</v>
      </c>
      <c r="P12" s="9"/>
      <c r="Q12" s="9">
        <v>21124532</v>
      </c>
      <c r="R12" s="9"/>
      <c r="S12" s="9">
        <v>2415</v>
      </c>
      <c r="T12" s="9"/>
      <c r="U12" s="9">
        <v>48162558064</v>
      </c>
      <c r="V12" s="9"/>
      <c r="W12" s="9">
        <v>50712201098.558998</v>
      </c>
      <c r="X12" s="8"/>
      <c r="Y12" s="10">
        <f t="shared" si="0"/>
        <v>2.2548279410619345E-2</v>
      </c>
      <c r="AA12" s="48"/>
    </row>
    <row r="13" spans="1:28" s="11" customFormat="1" ht="22.5" x14ac:dyDescent="0.55000000000000004">
      <c r="A13" s="43" t="s">
        <v>118</v>
      </c>
      <c r="B13" s="8"/>
      <c r="C13" s="9">
        <v>5400000</v>
      </c>
      <c r="D13" s="9"/>
      <c r="E13" s="9">
        <v>71895634954</v>
      </c>
      <c r="F13" s="9"/>
      <c r="G13" s="9">
        <v>81162194400</v>
      </c>
      <c r="H13" s="9"/>
      <c r="I13" s="9">
        <v>0</v>
      </c>
      <c r="J13" s="9"/>
      <c r="K13" s="9">
        <v>0</v>
      </c>
      <c r="L13" s="9"/>
      <c r="M13" s="9">
        <v>0</v>
      </c>
      <c r="N13" s="9"/>
      <c r="O13" s="9">
        <v>0</v>
      </c>
      <c r="P13" s="9"/>
      <c r="Q13" s="9">
        <v>5400000</v>
      </c>
      <c r="R13" s="9"/>
      <c r="S13" s="9">
        <v>13550</v>
      </c>
      <c r="T13" s="9"/>
      <c r="U13" s="9">
        <v>71895634954</v>
      </c>
      <c r="V13" s="9"/>
      <c r="W13" s="9">
        <v>72734638500</v>
      </c>
      <c r="X13" s="8"/>
      <c r="Y13" s="10">
        <f t="shared" si="0"/>
        <v>3.2340165013563044E-2</v>
      </c>
      <c r="AA13" s="48"/>
    </row>
    <row r="14" spans="1:28" s="11" customFormat="1" ht="22.5" x14ac:dyDescent="0.55000000000000004">
      <c r="A14" s="43" t="s">
        <v>115</v>
      </c>
      <c r="B14" s="8"/>
      <c r="C14" s="9">
        <v>1601232</v>
      </c>
      <c r="D14" s="9"/>
      <c r="E14" s="9">
        <v>53391358284</v>
      </c>
      <c r="F14" s="9"/>
      <c r="G14" s="9">
        <v>75733308179.567993</v>
      </c>
      <c r="H14" s="9"/>
      <c r="I14" s="9">
        <v>0</v>
      </c>
      <c r="J14" s="9"/>
      <c r="K14" s="9">
        <v>0</v>
      </c>
      <c r="L14" s="9"/>
      <c r="M14" s="9">
        <v>0</v>
      </c>
      <c r="N14" s="9"/>
      <c r="O14" s="9">
        <v>0</v>
      </c>
      <c r="P14" s="9"/>
      <c r="Q14" s="9">
        <v>1601232</v>
      </c>
      <c r="R14" s="9"/>
      <c r="S14" s="9">
        <v>38870</v>
      </c>
      <c r="T14" s="9"/>
      <c r="U14" s="9">
        <v>53391358284</v>
      </c>
      <c r="V14" s="9"/>
      <c r="W14" s="9">
        <v>61869560507.351997</v>
      </c>
      <c r="X14" s="8"/>
      <c r="Y14" s="10">
        <f t="shared" si="0"/>
        <v>2.7509201082017983E-2</v>
      </c>
      <c r="AA14" s="48"/>
    </row>
    <row r="15" spans="1:28" s="11" customFormat="1" ht="22.5" x14ac:dyDescent="0.55000000000000004">
      <c r="A15" s="43" t="s">
        <v>36</v>
      </c>
      <c r="B15" s="8"/>
      <c r="C15" s="9">
        <v>11673987</v>
      </c>
      <c r="D15" s="9"/>
      <c r="E15" s="9">
        <v>100524317583</v>
      </c>
      <c r="F15" s="9"/>
      <c r="G15" s="9">
        <v>99682885017.436493</v>
      </c>
      <c r="H15" s="9"/>
      <c r="I15" s="9">
        <v>1300000</v>
      </c>
      <c r="J15" s="9"/>
      <c r="K15" s="9">
        <v>10096630489</v>
      </c>
      <c r="L15" s="9"/>
      <c r="M15" s="9">
        <v>0</v>
      </c>
      <c r="N15" s="9"/>
      <c r="O15" s="9">
        <v>0</v>
      </c>
      <c r="P15" s="9"/>
      <c r="Q15" s="9">
        <v>12973987</v>
      </c>
      <c r="R15" s="9"/>
      <c r="S15" s="9">
        <v>7700</v>
      </c>
      <c r="T15" s="9"/>
      <c r="U15" s="9">
        <v>110620948072</v>
      </c>
      <c r="V15" s="9"/>
      <c r="W15" s="9">
        <v>99305296685.595001</v>
      </c>
      <c r="X15" s="8"/>
      <c r="Y15" s="10">
        <f t="shared" si="0"/>
        <v>4.415433619750482E-2</v>
      </c>
      <c r="AA15" s="48"/>
    </row>
    <row r="16" spans="1:28" s="11" customFormat="1" ht="22.5" x14ac:dyDescent="0.55000000000000004">
      <c r="A16" s="43" t="s">
        <v>119</v>
      </c>
      <c r="B16" s="8"/>
      <c r="C16" s="9">
        <v>700982</v>
      </c>
      <c r="D16" s="9"/>
      <c r="E16" s="9">
        <v>100118563930</v>
      </c>
      <c r="F16" s="9"/>
      <c r="G16" s="9">
        <v>103567042279.77299</v>
      </c>
      <c r="H16" s="9"/>
      <c r="I16" s="9">
        <v>0</v>
      </c>
      <c r="J16" s="9"/>
      <c r="K16" s="9">
        <v>0</v>
      </c>
      <c r="L16" s="9"/>
      <c r="M16" s="9">
        <v>0</v>
      </c>
      <c r="N16" s="9"/>
      <c r="O16" s="9">
        <v>0</v>
      </c>
      <c r="P16" s="9"/>
      <c r="Q16" s="9">
        <v>700982</v>
      </c>
      <c r="R16" s="9"/>
      <c r="S16" s="9">
        <v>146560</v>
      </c>
      <c r="T16" s="9"/>
      <c r="U16" s="9">
        <v>100118563930</v>
      </c>
      <c r="V16" s="9"/>
      <c r="W16" s="9">
        <v>102124643184.576</v>
      </c>
      <c r="X16" s="8"/>
      <c r="Y16" s="10">
        <f t="shared" si="0"/>
        <v>4.5407908537834205E-2</v>
      </c>
      <c r="AA16" s="48"/>
    </row>
    <row r="17" spans="1:27" s="11" customFormat="1" ht="22.5" x14ac:dyDescent="0.55000000000000004">
      <c r="A17" s="43" t="s">
        <v>17</v>
      </c>
      <c r="B17" s="8"/>
      <c r="C17" s="9">
        <v>4384003</v>
      </c>
      <c r="D17" s="9"/>
      <c r="E17" s="9">
        <v>54685253200</v>
      </c>
      <c r="F17" s="9"/>
      <c r="G17" s="9">
        <v>77047993460.412003</v>
      </c>
      <c r="H17" s="9"/>
      <c r="I17" s="9">
        <v>0</v>
      </c>
      <c r="J17" s="9"/>
      <c r="K17" s="9">
        <v>0</v>
      </c>
      <c r="L17" s="9"/>
      <c r="M17" s="9">
        <v>0</v>
      </c>
      <c r="N17" s="9"/>
      <c r="O17" s="9">
        <v>0</v>
      </c>
      <c r="P17" s="9"/>
      <c r="Q17" s="9">
        <v>4384003</v>
      </c>
      <c r="R17" s="9"/>
      <c r="S17" s="9">
        <v>16590</v>
      </c>
      <c r="T17" s="9"/>
      <c r="U17" s="9">
        <v>54685253200</v>
      </c>
      <c r="V17" s="9"/>
      <c r="W17" s="9">
        <v>72297862641.8685</v>
      </c>
      <c r="X17" s="8"/>
      <c r="Y17" s="10">
        <f t="shared" si="0"/>
        <v>3.2145960386754963E-2</v>
      </c>
      <c r="AA17" s="48"/>
    </row>
    <row r="18" spans="1:27" s="11" customFormat="1" ht="22.5" x14ac:dyDescent="0.55000000000000004">
      <c r="A18" s="43" t="s">
        <v>122</v>
      </c>
      <c r="B18" s="8"/>
      <c r="C18" s="9">
        <v>1800000</v>
      </c>
      <c r="D18" s="9"/>
      <c r="E18" s="9">
        <v>9368498879</v>
      </c>
      <c r="F18" s="9"/>
      <c r="G18" s="9">
        <v>9143271900</v>
      </c>
      <c r="H18" s="9"/>
      <c r="I18" s="9">
        <v>0</v>
      </c>
      <c r="J18" s="9"/>
      <c r="K18" s="9">
        <v>0</v>
      </c>
      <c r="L18" s="9"/>
      <c r="M18" s="9">
        <v>-299538</v>
      </c>
      <c r="N18" s="9"/>
      <c r="O18" s="9">
        <v>1479879886</v>
      </c>
      <c r="P18" s="9"/>
      <c r="Q18" s="9">
        <v>1500462</v>
      </c>
      <c r="R18" s="9"/>
      <c r="S18" s="9">
        <v>5085</v>
      </c>
      <c r="T18" s="9"/>
      <c r="U18" s="9">
        <v>7809486980</v>
      </c>
      <c r="V18" s="9"/>
      <c r="W18" s="9">
        <v>7584451666.8435001</v>
      </c>
      <c r="X18" s="8"/>
      <c r="Y18" s="10">
        <f t="shared" si="0"/>
        <v>3.3722917099960848E-3</v>
      </c>
      <c r="AA18" s="48"/>
    </row>
    <row r="19" spans="1:27" s="11" customFormat="1" ht="22.5" x14ac:dyDescent="0.55000000000000004">
      <c r="A19" s="43" t="s">
        <v>117</v>
      </c>
      <c r="B19" s="8"/>
      <c r="C19" s="9">
        <v>1000000</v>
      </c>
      <c r="D19" s="9"/>
      <c r="E19" s="9">
        <v>40875741547</v>
      </c>
      <c r="F19" s="9"/>
      <c r="G19" s="9">
        <v>46372432500</v>
      </c>
      <c r="H19" s="9"/>
      <c r="I19" s="9">
        <v>0</v>
      </c>
      <c r="J19" s="9"/>
      <c r="K19" s="9">
        <v>0</v>
      </c>
      <c r="L19" s="9"/>
      <c r="M19" s="9">
        <v>0</v>
      </c>
      <c r="N19" s="9"/>
      <c r="O19" s="9">
        <v>0</v>
      </c>
      <c r="P19" s="9"/>
      <c r="Q19" s="9">
        <v>1000000</v>
      </c>
      <c r="R19" s="9"/>
      <c r="S19" s="9">
        <v>42050</v>
      </c>
      <c r="T19" s="9"/>
      <c r="U19" s="9">
        <v>40875741547</v>
      </c>
      <c r="V19" s="9"/>
      <c r="W19" s="9">
        <v>41799802500</v>
      </c>
      <c r="X19" s="8"/>
      <c r="Y19" s="10">
        <f t="shared" si="0"/>
        <v>1.8585539685941316E-2</v>
      </c>
      <c r="AA19" s="48"/>
    </row>
    <row r="20" spans="1:27" s="11" customFormat="1" ht="22.5" x14ac:dyDescent="0.55000000000000004">
      <c r="A20" s="43" t="s">
        <v>19</v>
      </c>
      <c r="B20" s="8"/>
      <c r="C20" s="9">
        <v>1236522</v>
      </c>
      <c r="D20" s="9"/>
      <c r="E20" s="9">
        <v>4420771130</v>
      </c>
      <c r="F20" s="9"/>
      <c r="G20" s="9">
        <v>2652537409.8678002</v>
      </c>
      <c r="H20" s="9"/>
      <c r="I20" s="9">
        <v>0</v>
      </c>
      <c r="J20" s="9"/>
      <c r="K20" s="9">
        <v>0</v>
      </c>
      <c r="L20" s="9"/>
      <c r="M20" s="9">
        <v>0</v>
      </c>
      <c r="N20" s="9"/>
      <c r="O20" s="9">
        <v>0</v>
      </c>
      <c r="P20" s="9"/>
      <c r="Q20" s="9">
        <v>1236522</v>
      </c>
      <c r="R20" s="9"/>
      <c r="S20" s="9">
        <v>1947</v>
      </c>
      <c r="T20" s="9"/>
      <c r="U20" s="9">
        <v>4420771130</v>
      </c>
      <c r="V20" s="9"/>
      <c r="W20" s="9">
        <v>2393183659.4127002</v>
      </c>
      <c r="X20" s="8"/>
      <c r="Y20" s="10">
        <f t="shared" si="0"/>
        <v>1.06408660370491E-3</v>
      </c>
      <c r="AA20" s="48"/>
    </row>
    <row r="21" spans="1:27" s="11" customFormat="1" ht="22.5" x14ac:dyDescent="0.55000000000000004">
      <c r="A21" s="43" t="s">
        <v>91</v>
      </c>
      <c r="B21" s="8"/>
      <c r="C21" s="9">
        <v>15131137</v>
      </c>
      <c r="D21" s="9"/>
      <c r="E21" s="9">
        <v>60949729757</v>
      </c>
      <c r="F21" s="9"/>
      <c r="G21" s="9">
        <v>86486363725.387497</v>
      </c>
      <c r="H21" s="9"/>
      <c r="I21" s="9">
        <v>0</v>
      </c>
      <c r="J21" s="9"/>
      <c r="K21" s="9">
        <v>0</v>
      </c>
      <c r="L21" s="9"/>
      <c r="M21" s="9">
        <v>0</v>
      </c>
      <c r="N21" s="9"/>
      <c r="O21" s="9">
        <v>0</v>
      </c>
      <c r="P21" s="9"/>
      <c r="Q21" s="9">
        <v>15131137</v>
      </c>
      <c r="R21" s="9"/>
      <c r="S21" s="9">
        <v>5620</v>
      </c>
      <c r="T21" s="9"/>
      <c r="U21" s="9">
        <v>60949729757</v>
      </c>
      <c r="V21" s="9"/>
      <c r="W21" s="9">
        <v>84531019849.856995</v>
      </c>
      <c r="X21" s="8"/>
      <c r="Y21" s="10">
        <f t="shared" si="0"/>
        <v>3.7585216440020504E-2</v>
      </c>
      <c r="AA21" s="48"/>
    </row>
    <row r="22" spans="1:27" s="11" customFormat="1" ht="22.5" x14ac:dyDescent="0.55000000000000004">
      <c r="A22" s="43" t="s">
        <v>121</v>
      </c>
      <c r="B22" s="8"/>
      <c r="C22" s="9">
        <v>1345550</v>
      </c>
      <c r="D22" s="9"/>
      <c r="E22" s="9">
        <v>36510838248</v>
      </c>
      <c r="F22" s="9"/>
      <c r="G22" s="9">
        <v>42600775683.375</v>
      </c>
      <c r="H22" s="9"/>
      <c r="I22" s="9">
        <v>0</v>
      </c>
      <c r="J22" s="9"/>
      <c r="K22" s="9">
        <v>0</v>
      </c>
      <c r="L22" s="9"/>
      <c r="M22" s="9">
        <v>0</v>
      </c>
      <c r="N22" s="9"/>
      <c r="O22" s="9">
        <v>0</v>
      </c>
      <c r="P22" s="9"/>
      <c r="Q22" s="9">
        <v>1345550</v>
      </c>
      <c r="R22" s="9"/>
      <c r="S22" s="9">
        <v>28550</v>
      </c>
      <c r="T22" s="9"/>
      <c r="U22" s="9">
        <v>36510838248</v>
      </c>
      <c r="V22" s="9"/>
      <c r="W22" s="9">
        <v>38186880557.625</v>
      </c>
      <c r="X22" s="8"/>
      <c r="Y22" s="10">
        <f t="shared" si="0"/>
        <v>1.6979118121097349E-2</v>
      </c>
      <c r="AA22" s="48"/>
    </row>
    <row r="23" spans="1:27" s="11" customFormat="1" ht="22.5" x14ac:dyDescent="0.55000000000000004">
      <c r="A23" s="43" t="s">
        <v>116</v>
      </c>
      <c r="B23" s="8"/>
      <c r="C23" s="9">
        <v>872738</v>
      </c>
      <c r="D23" s="9"/>
      <c r="E23" s="9">
        <v>42442529394</v>
      </c>
      <c r="F23" s="9"/>
      <c r="G23" s="9">
        <v>42206074412.985001</v>
      </c>
      <c r="H23" s="9"/>
      <c r="I23" s="9">
        <v>0</v>
      </c>
      <c r="J23" s="9"/>
      <c r="K23" s="9">
        <v>0</v>
      </c>
      <c r="L23" s="9"/>
      <c r="M23" s="9">
        <v>0</v>
      </c>
      <c r="N23" s="9"/>
      <c r="O23" s="9">
        <v>0</v>
      </c>
      <c r="P23" s="9"/>
      <c r="Q23" s="9">
        <v>872738</v>
      </c>
      <c r="R23" s="9"/>
      <c r="S23" s="9">
        <v>44750</v>
      </c>
      <c r="T23" s="9"/>
      <c r="U23" s="9">
        <v>42442529394</v>
      </c>
      <c r="V23" s="9"/>
      <c r="W23" s="9">
        <v>38822648098.275002</v>
      </c>
      <c r="X23" s="8"/>
      <c r="Y23" s="10">
        <f t="shared" si="0"/>
        <v>1.7261800864820452E-2</v>
      </c>
      <c r="AA23" s="48"/>
    </row>
    <row r="24" spans="1:27" s="11" customFormat="1" ht="22.5" x14ac:dyDescent="0.55000000000000004">
      <c r="A24" s="43" t="s">
        <v>20</v>
      </c>
      <c r="B24" s="8"/>
      <c r="C24" s="9">
        <v>1405861</v>
      </c>
      <c r="D24" s="9"/>
      <c r="E24" s="9">
        <v>36644249933</v>
      </c>
      <c r="F24" s="9"/>
      <c r="G24" s="9">
        <v>46075447308.838501</v>
      </c>
      <c r="H24" s="9"/>
      <c r="I24" s="9">
        <v>0</v>
      </c>
      <c r="J24" s="9"/>
      <c r="K24" s="9">
        <v>0</v>
      </c>
      <c r="L24" s="9"/>
      <c r="M24" s="9">
        <v>0</v>
      </c>
      <c r="N24" s="9"/>
      <c r="O24" s="9">
        <v>0</v>
      </c>
      <c r="P24" s="9"/>
      <c r="Q24" s="9">
        <v>1405861</v>
      </c>
      <c r="R24" s="9"/>
      <c r="S24" s="9">
        <v>30170</v>
      </c>
      <c r="T24" s="9"/>
      <c r="U24" s="9">
        <v>36644249933</v>
      </c>
      <c r="V24" s="9"/>
      <c r="W24" s="9">
        <v>42162458153.098503</v>
      </c>
      <c r="X24" s="8"/>
      <c r="Y24" s="10">
        <f t="shared" si="0"/>
        <v>1.874678808018895E-2</v>
      </c>
      <c r="AA24" s="48"/>
    </row>
    <row r="25" spans="1:27" s="11" customFormat="1" ht="22.5" x14ac:dyDescent="0.55000000000000004">
      <c r="A25" s="43" t="s">
        <v>111</v>
      </c>
      <c r="B25" s="8"/>
      <c r="C25" s="9">
        <v>34714369</v>
      </c>
      <c r="D25" s="9"/>
      <c r="E25" s="9">
        <v>74593040415</v>
      </c>
      <c r="F25" s="9"/>
      <c r="G25" s="9">
        <v>66565581895.084099</v>
      </c>
      <c r="H25" s="9"/>
      <c r="I25" s="9">
        <v>4036617</v>
      </c>
      <c r="J25" s="9"/>
      <c r="K25" s="9">
        <v>8156229771</v>
      </c>
      <c r="L25" s="9"/>
      <c r="M25" s="9">
        <v>0</v>
      </c>
      <c r="N25" s="9"/>
      <c r="O25" s="9">
        <v>0</v>
      </c>
      <c r="P25" s="9"/>
      <c r="Q25" s="9">
        <v>38750986</v>
      </c>
      <c r="R25" s="9"/>
      <c r="S25" s="9">
        <v>2034</v>
      </c>
      <c r="T25" s="9"/>
      <c r="U25" s="9">
        <v>82749270186</v>
      </c>
      <c r="V25" s="9"/>
      <c r="W25" s="9">
        <v>78350529466.132202</v>
      </c>
      <c r="X25" s="8"/>
      <c r="Y25" s="10">
        <f t="shared" si="0"/>
        <v>3.4837171175804343E-2</v>
      </c>
      <c r="AA25" s="48"/>
    </row>
    <row r="26" spans="1:27" s="11" customFormat="1" ht="22.5" x14ac:dyDescent="0.55000000000000004">
      <c r="A26" s="43" t="s">
        <v>21</v>
      </c>
      <c r="B26" s="8"/>
      <c r="C26" s="9">
        <v>11509789</v>
      </c>
      <c r="D26" s="9"/>
      <c r="E26" s="9">
        <v>67522698443</v>
      </c>
      <c r="F26" s="9"/>
      <c r="G26" s="9">
        <v>100111425360.188</v>
      </c>
      <c r="H26" s="9"/>
      <c r="I26" s="9">
        <v>0</v>
      </c>
      <c r="J26" s="9"/>
      <c r="K26" s="9">
        <v>0</v>
      </c>
      <c r="L26" s="9"/>
      <c r="M26" s="9">
        <v>0</v>
      </c>
      <c r="N26" s="9"/>
      <c r="O26" s="9">
        <v>0</v>
      </c>
      <c r="P26" s="9"/>
      <c r="Q26" s="9">
        <v>11509789</v>
      </c>
      <c r="R26" s="9"/>
      <c r="S26" s="9">
        <v>8360</v>
      </c>
      <c r="T26" s="9"/>
      <c r="U26" s="9">
        <v>67522698443</v>
      </c>
      <c r="V26" s="9"/>
      <c r="W26" s="9">
        <v>95649316115.561996</v>
      </c>
      <c r="X26" s="8"/>
      <c r="Y26" s="10">
        <f t="shared" si="0"/>
        <v>4.2528769378729091E-2</v>
      </c>
      <c r="AA26" s="48"/>
    </row>
    <row r="27" spans="1:27" s="11" customFormat="1" ht="22.5" x14ac:dyDescent="0.55000000000000004">
      <c r="A27" s="43" t="s">
        <v>92</v>
      </c>
      <c r="B27" s="8"/>
      <c r="C27" s="9">
        <v>6924087</v>
      </c>
      <c r="D27" s="9"/>
      <c r="E27" s="9">
        <v>78528603669</v>
      </c>
      <c r="F27" s="9"/>
      <c r="G27" s="9">
        <v>75505288845.379501</v>
      </c>
      <c r="H27" s="9"/>
      <c r="I27" s="9">
        <v>0</v>
      </c>
      <c r="J27" s="9"/>
      <c r="K27" s="9">
        <v>0</v>
      </c>
      <c r="L27" s="9"/>
      <c r="M27" s="9">
        <v>0</v>
      </c>
      <c r="N27" s="9"/>
      <c r="O27" s="9">
        <v>0</v>
      </c>
      <c r="P27" s="9"/>
      <c r="Q27" s="9">
        <v>6924087</v>
      </c>
      <c r="R27" s="9"/>
      <c r="S27" s="9">
        <v>10230</v>
      </c>
      <c r="T27" s="9"/>
      <c r="U27" s="9">
        <v>78528603669</v>
      </c>
      <c r="V27" s="9"/>
      <c r="W27" s="9">
        <v>70411951220.440506</v>
      </c>
      <c r="X27" s="8"/>
      <c r="Y27" s="10">
        <f t="shared" si="0"/>
        <v>3.1307423372922902E-2</v>
      </c>
      <c r="AA27" s="48"/>
    </row>
    <row r="28" spans="1:27" s="11" customFormat="1" ht="22.5" x14ac:dyDescent="0.55000000000000004">
      <c r="A28" s="43" t="s">
        <v>123</v>
      </c>
      <c r="B28" s="8"/>
      <c r="C28" s="9">
        <v>2000000</v>
      </c>
      <c r="D28" s="9"/>
      <c r="E28" s="9">
        <v>49005434880</v>
      </c>
      <c r="F28" s="9"/>
      <c r="G28" s="9">
        <v>71492076000</v>
      </c>
      <c r="H28" s="9"/>
      <c r="I28" s="9">
        <v>0</v>
      </c>
      <c r="J28" s="9"/>
      <c r="K28" s="9">
        <v>0</v>
      </c>
      <c r="L28" s="9"/>
      <c r="M28" s="9">
        <v>0</v>
      </c>
      <c r="N28" s="9"/>
      <c r="O28" s="9">
        <v>0</v>
      </c>
      <c r="P28" s="9"/>
      <c r="Q28" s="9">
        <v>2000000</v>
      </c>
      <c r="R28" s="9"/>
      <c r="S28" s="9">
        <v>36980</v>
      </c>
      <c r="T28" s="9"/>
      <c r="U28" s="9">
        <v>49005434880</v>
      </c>
      <c r="V28" s="9"/>
      <c r="W28" s="9">
        <v>73519938000</v>
      </c>
      <c r="X28" s="8"/>
      <c r="Y28" s="10">
        <f t="shared" si="0"/>
        <v>3.268933448685421E-2</v>
      </c>
      <c r="AA28" s="48"/>
    </row>
    <row r="29" spans="1:27" s="11" customFormat="1" ht="22.5" x14ac:dyDescent="0.55000000000000004">
      <c r="A29" s="43" t="s">
        <v>33</v>
      </c>
      <c r="B29" s="8"/>
      <c r="C29" s="9">
        <v>4140365</v>
      </c>
      <c r="D29" s="9"/>
      <c r="E29" s="9">
        <v>84097284091</v>
      </c>
      <c r="F29" s="9"/>
      <c r="G29" s="9">
        <v>74206608803.347504</v>
      </c>
      <c r="H29" s="9"/>
      <c r="I29" s="9">
        <v>0</v>
      </c>
      <c r="J29" s="9"/>
      <c r="K29" s="9">
        <v>0</v>
      </c>
      <c r="L29" s="9"/>
      <c r="M29" s="9">
        <v>0</v>
      </c>
      <c r="N29" s="9"/>
      <c r="O29" s="9">
        <v>0</v>
      </c>
      <c r="P29" s="9"/>
      <c r="Q29" s="9">
        <v>4140365</v>
      </c>
      <c r="R29" s="9"/>
      <c r="S29" s="9">
        <v>17460</v>
      </c>
      <c r="T29" s="9"/>
      <c r="U29" s="9">
        <v>84097284091</v>
      </c>
      <c r="V29" s="9"/>
      <c r="W29" s="9">
        <v>71860642801.244995</v>
      </c>
      <c r="X29" s="8"/>
      <c r="Y29" s="10">
        <f t="shared" si="0"/>
        <v>3.195155835101833E-2</v>
      </c>
      <c r="AA29" s="48"/>
    </row>
    <row r="30" spans="1:27" s="11" customFormat="1" ht="22.5" x14ac:dyDescent="0.55000000000000004">
      <c r="A30" s="43" t="s">
        <v>22</v>
      </c>
      <c r="B30" s="8"/>
      <c r="C30" s="9">
        <v>1694254</v>
      </c>
      <c r="D30" s="9"/>
      <c r="E30" s="9">
        <v>37746115823</v>
      </c>
      <c r="F30" s="9"/>
      <c r="G30" s="9">
        <v>60192349764.138</v>
      </c>
      <c r="H30" s="9"/>
      <c r="I30" s="9">
        <v>0</v>
      </c>
      <c r="J30" s="9"/>
      <c r="K30" s="9">
        <v>0</v>
      </c>
      <c r="L30" s="9"/>
      <c r="M30" s="9">
        <v>0</v>
      </c>
      <c r="N30" s="9"/>
      <c r="O30" s="9">
        <v>0</v>
      </c>
      <c r="P30" s="9"/>
      <c r="Q30" s="9">
        <v>1694254</v>
      </c>
      <c r="R30" s="9"/>
      <c r="S30" s="9">
        <v>35020</v>
      </c>
      <c r="T30" s="9"/>
      <c r="U30" s="9">
        <v>37746115823</v>
      </c>
      <c r="V30" s="9"/>
      <c r="W30" s="9">
        <v>58979745068.274002</v>
      </c>
      <c r="X30" s="8"/>
      <c r="Y30" s="10">
        <f t="shared" si="0"/>
        <v>2.6224295979224016E-2</v>
      </c>
      <c r="AA30" s="48"/>
    </row>
    <row r="31" spans="1:27" s="11" customFormat="1" ht="22.5" x14ac:dyDescent="0.55000000000000004">
      <c r="A31" s="43" t="s">
        <v>23</v>
      </c>
      <c r="B31" s="8"/>
      <c r="C31" s="9">
        <v>2224603</v>
      </c>
      <c r="D31" s="9"/>
      <c r="E31" s="9">
        <v>35311027462</v>
      </c>
      <c r="F31" s="9"/>
      <c r="G31" s="9">
        <v>60679899837.396004</v>
      </c>
      <c r="H31" s="9"/>
      <c r="I31" s="9">
        <v>0</v>
      </c>
      <c r="J31" s="9"/>
      <c r="K31" s="9">
        <v>0</v>
      </c>
      <c r="L31" s="9"/>
      <c r="M31" s="9">
        <v>0</v>
      </c>
      <c r="N31" s="9"/>
      <c r="O31" s="9">
        <v>0</v>
      </c>
      <c r="P31" s="9"/>
      <c r="Q31" s="9">
        <v>2224603</v>
      </c>
      <c r="R31" s="9"/>
      <c r="S31" s="9">
        <v>25550</v>
      </c>
      <c r="T31" s="9"/>
      <c r="U31" s="9">
        <v>35311027462</v>
      </c>
      <c r="V31" s="9"/>
      <c r="W31" s="9">
        <v>56500416940.432503</v>
      </c>
      <c r="X31" s="8"/>
      <c r="Y31" s="10">
        <f t="shared" si="0"/>
        <v>2.512190676782837E-2</v>
      </c>
      <c r="AA31" s="48"/>
    </row>
    <row r="32" spans="1:27" s="11" customFormat="1" ht="22.5" x14ac:dyDescent="0.55000000000000004">
      <c r="A32" s="43" t="s">
        <v>112</v>
      </c>
      <c r="B32" s="8"/>
      <c r="C32" s="9">
        <v>1795135</v>
      </c>
      <c r="D32" s="9"/>
      <c r="E32" s="9">
        <v>45458855726</v>
      </c>
      <c r="F32" s="9"/>
      <c r="G32" s="9">
        <v>45325130247.449997</v>
      </c>
      <c r="H32" s="9"/>
      <c r="I32" s="9">
        <v>0</v>
      </c>
      <c r="J32" s="9"/>
      <c r="K32" s="9">
        <v>0</v>
      </c>
      <c r="L32" s="9"/>
      <c r="M32" s="9">
        <v>0</v>
      </c>
      <c r="N32" s="9"/>
      <c r="O32" s="9">
        <v>0</v>
      </c>
      <c r="P32" s="9"/>
      <c r="Q32" s="9">
        <v>1795135</v>
      </c>
      <c r="R32" s="9"/>
      <c r="S32" s="9">
        <v>25650</v>
      </c>
      <c r="T32" s="9"/>
      <c r="U32" s="9">
        <v>45458855726</v>
      </c>
      <c r="V32" s="9"/>
      <c r="W32" s="9">
        <v>45771243734.137497</v>
      </c>
      <c r="X32" s="8"/>
      <c r="Y32" s="10">
        <f t="shared" si="0"/>
        <v>2.035137048543962E-2</v>
      </c>
      <c r="AA32" s="48"/>
    </row>
    <row r="33" spans="1:27" s="11" customFormat="1" ht="22.5" x14ac:dyDescent="0.55000000000000004">
      <c r="A33" s="43" t="s">
        <v>35</v>
      </c>
      <c r="B33" s="8"/>
      <c r="C33" s="9">
        <v>4752413</v>
      </c>
      <c r="D33" s="9"/>
      <c r="E33" s="9">
        <v>51364889994</v>
      </c>
      <c r="F33" s="9"/>
      <c r="G33" s="9">
        <v>47430326872.206001</v>
      </c>
      <c r="H33" s="9"/>
      <c r="I33" s="9">
        <v>3801930</v>
      </c>
      <c r="J33" s="9"/>
      <c r="K33" s="9">
        <v>0</v>
      </c>
      <c r="L33" s="9"/>
      <c r="M33" s="9">
        <v>0</v>
      </c>
      <c r="N33" s="9"/>
      <c r="O33" s="9">
        <v>0</v>
      </c>
      <c r="P33" s="9"/>
      <c r="Q33" s="9">
        <v>8554343</v>
      </c>
      <c r="R33" s="9"/>
      <c r="S33" s="9">
        <v>5480</v>
      </c>
      <c r="T33" s="9"/>
      <c r="U33" s="9">
        <v>51364889994</v>
      </c>
      <c r="V33" s="9"/>
      <c r="W33" s="9">
        <v>46598876732.141998</v>
      </c>
      <c r="X33" s="8"/>
      <c r="Y33" s="10">
        <f t="shared" si="0"/>
        <v>2.0719362796642698E-2</v>
      </c>
      <c r="AA33" s="48"/>
    </row>
    <row r="34" spans="1:27" s="11" customFormat="1" ht="22.5" x14ac:dyDescent="0.55000000000000004">
      <c r="A34" s="43" t="s">
        <v>24</v>
      </c>
      <c r="B34" s="8"/>
      <c r="C34" s="9">
        <v>8366721</v>
      </c>
      <c r="D34" s="9"/>
      <c r="E34" s="9">
        <v>33846915612</v>
      </c>
      <c r="F34" s="9"/>
      <c r="G34" s="9">
        <v>36511362254.119499</v>
      </c>
      <c r="H34" s="9"/>
      <c r="I34" s="9">
        <v>0</v>
      </c>
      <c r="J34" s="9"/>
      <c r="K34" s="9">
        <v>0</v>
      </c>
      <c r="L34" s="9"/>
      <c r="M34" s="9">
        <v>-762684</v>
      </c>
      <c r="N34" s="9"/>
      <c r="O34" s="9">
        <v>3155184736</v>
      </c>
      <c r="P34" s="9"/>
      <c r="Q34" s="9">
        <v>7604037</v>
      </c>
      <c r="R34" s="9"/>
      <c r="S34" s="9">
        <v>4054</v>
      </c>
      <c r="T34" s="9"/>
      <c r="U34" s="9">
        <v>30761537126</v>
      </c>
      <c r="V34" s="9"/>
      <c r="W34" s="9">
        <v>30643346740.311901</v>
      </c>
      <c r="X34" s="8"/>
      <c r="Y34" s="10">
        <f t="shared" si="0"/>
        <v>1.3625019806065525E-2</v>
      </c>
      <c r="AA34" s="48"/>
    </row>
    <row r="35" spans="1:27" s="11" customFormat="1" ht="22.5" x14ac:dyDescent="0.55000000000000004">
      <c r="A35" s="43" t="s">
        <v>34</v>
      </c>
      <c r="B35" s="8"/>
      <c r="C35" s="9">
        <v>9277391</v>
      </c>
      <c r="D35" s="9"/>
      <c r="E35" s="9">
        <v>45692192015</v>
      </c>
      <c r="F35" s="9"/>
      <c r="G35" s="9">
        <v>49984272637.640999</v>
      </c>
      <c r="H35" s="9"/>
      <c r="I35" s="9">
        <v>0</v>
      </c>
      <c r="J35" s="9"/>
      <c r="K35" s="9">
        <v>0</v>
      </c>
      <c r="L35" s="9"/>
      <c r="M35" s="9">
        <v>0</v>
      </c>
      <c r="N35" s="9"/>
      <c r="O35" s="9">
        <v>0</v>
      </c>
      <c r="P35" s="9"/>
      <c r="Q35" s="9">
        <v>9277391</v>
      </c>
      <c r="R35" s="9"/>
      <c r="S35" s="9">
        <v>5530</v>
      </c>
      <c r="T35" s="9"/>
      <c r="U35" s="9">
        <v>45692192015</v>
      </c>
      <c r="V35" s="9"/>
      <c r="W35" s="9">
        <v>50998713595.231499</v>
      </c>
      <c r="X35" s="8"/>
      <c r="Y35" s="10">
        <f t="shared" si="0"/>
        <v>2.2675672102903593E-2</v>
      </c>
      <c r="AA35" s="48"/>
    </row>
    <row r="36" spans="1:27" s="11" customFormat="1" ht="22.5" x14ac:dyDescent="0.55000000000000004">
      <c r="A36" s="43" t="s">
        <v>93</v>
      </c>
      <c r="B36" s="8"/>
      <c r="C36" s="9">
        <v>17035092</v>
      </c>
      <c r="D36" s="9"/>
      <c r="E36" s="9">
        <v>49425535846</v>
      </c>
      <c r="F36" s="9"/>
      <c r="G36" s="9">
        <v>41809387277.219398</v>
      </c>
      <c r="H36" s="9"/>
      <c r="I36" s="9">
        <v>0</v>
      </c>
      <c r="J36" s="9"/>
      <c r="K36" s="9">
        <v>0</v>
      </c>
      <c r="L36" s="9"/>
      <c r="M36" s="9">
        <v>-1320863</v>
      </c>
      <c r="N36" s="9"/>
      <c r="O36" s="9">
        <v>3139901109</v>
      </c>
      <c r="P36" s="9"/>
      <c r="Q36" s="9">
        <v>15714229</v>
      </c>
      <c r="R36" s="9"/>
      <c r="S36" s="9">
        <v>2395</v>
      </c>
      <c r="T36" s="9"/>
      <c r="U36" s="9">
        <v>45593190148</v>
      </c>
      <c r="V36" s="9"/>
      <c r="W36" s="9">
        <v>37411646763.192703</v>
      </c>
      <c r="X36" s="8"/>
      <c r="Y36" s="10">
        <f t="shared" si="0"/>
        <v>1.6634424184988335E-2</v>
      </c>
      <c r="AA36" s="48"/>
    </row>
    <row r="37" spans="1:27" s="11" customFormat="1" ht="22.5" x14ac:dyDescent="0.55000000000000004">
      <c r="A37" s="43" t="s">
        <v>26</v>
      </c>
      <c r="B37" s="8"/>
      <c r="C37" s="9">
        <v>32028517</v>
      </c>
      <c r="D37" s="9"/>
      <c r="E37" s="9">
        <v>130639637383</v>
      </c>
      <c r="F37" s="9"/>
      <c r="G37" s="9">
        <v>198668791300.82401</v>
      </c>
      <c r="H37" s="9"/>
      <c r="I37" s="9">
        <v>0</v>
      </c>
      <c r="J37" s="9"/>
      <c r="K37" s="9">
        <v>0</v>
      </c>
      <c r="L37" s="9"/>
      <c r="M37" s="9">
        <v>0</v>
      </c>
      <c r="N37" s="9"/>
      <c r="O37" s="9">
        <v>0</v>
      </c>
      <c r="P37" s="9"/>
      <c r="Q37" s="9">
        <v>32028517</v>
      </c>
      <c r="R37" s="9"/>
      <c r="S37" s="9">
        <v>5930</v>
      </c>
      <c r="T37" s="9"/>
      <c r="U37" s="9">
        <v>130639637383</v>
      </c>
      <c r="V37" s="9"/>
      <c r="W37" s="9">
        <v>188799027630.431</v>
      </c>
      <c r="X37" s="8"/>
      <c r="Y37" s="10">
        <f t="shared" si="0"/>
        <v>8.3946133972582909E-2</v>
      </c>
      <c r="AA37" s="48"/>
    </row>
    <row r="38" spans="1:27" s="11" customFormat="1" ht="22.5" x14ac:dyDescent="0.55000000000000004">
      <c r="A38" s="43" t="s">
        <v>27</v>
      </c>
      <c r="B38" s="8"/>
      <c r="C38" s="9">
        <v>3049932</v>
      </c>
      <c r="D38" s="9"/>
      <c r="E38" s="9">
        <v>23167523136</v>
      </c>
      <c r="F38" s="9"/>
      <c r="G38" s="9">
        <v>22950611727.821999</v>
      </c>
      <c r="H38" s="9"/>
      <c r="I38" s="9">
        <v>0</v>
      </c>
      <c r="J38" s="9"/>
      <c r="K38" s="9">
        <v>0</v>
      </c>
      <c r="L38" s="9"/>
      <c r="M38" s="9">
        <v>-3049932</v>
      </c>
      <c r="N38" s="9"/>
      <c r="O38" s="9">
        <v>21428847737</v>
      </c>
      <c r="P38" s="9"/>
      <c r="Q38" s="9">
        <v>0</v>
      </c>
      <c r="R38" s="9"/>
      <c r="S38" s="9">
        <v>0</v>
      </c>
      <c r="T38" s="9"/>
      <c r="U38" s="9">
        <v>0</v>
      </c>
      <c r="V38" s="9"/>
      <c r="W38" s="9">
        <v>0</v>
      </c>
      <c r="X38" s="8"/>
      <c r="Y38" s="10">
        <f t="shared" si="0"/>
        <v>0</v>
      </c>
      <c r="AA38" s="48"/>
    </row>
    <row r="39" spans="1:27" s="11" customFormat="1" ht="22.5" x14ac:dyDescent="0.55000000000000004">
      <c r="A39" s="43" t="s">
        <v>113</v>
      </c>
      <c r="B39" s="8"/>
      <c r="C39" s="9">
        <v>5353304</v>
      </c>
      <c r="D39" s="9"/>
      <c r="E39" s="9">
        <v>42996964933</v>
      </c>
      <c r="F39" s="9"/>
      <c r="G39" s="9">
        <v>38527311330.288002</v>
      </c>
      <c r="H39" s="9"/>
      <c r="I39" s="9">
        <v>0</v>
      </c>
      <c r="J39" s="9"/>
      <c r="K39" s="9">
        <v>0</v>
      </c>
      <c r="L39" s="9"/>
      <c r="M39" s="9">
        <v>0</v>
      </c>
      <c r="N39" s="9"/>
      <c r="O39" s="9">
        <v>0</v>
      </c>
      <c r="P39" s="9"/>
      <c r="Q39" s="9">
        <v>5353304</v>
      </c>
      <c r="R39" s="9"/>
      <c r="S39" s="9">
        <v>7380</v>
      </c>
      <c r="T39" s="9"/>
      <c r="U39" s="9">
        <v>42996964933</v>
      </c>
      <c r="V39" s="9"/>
      <c r="W39" s="9">
        <v>39272314588.056</v>
      </c>
      <c r="X39" s="8"/>
      <c r="Y39" s="10">
        <f t="shared" si="0"/>
        <v>1.7461737082013408E-2</v>
      </c>
      <c r="AA39" s="48"/>
    </row>
    <row r="40" spans="1:27" s="11" customFormat="1" ht="22.5" x14ac:dyDescent="0.55000000000000004">
      <c r="A40" s="43" t="s">
        <v>28</v>
      </c>
      <c r="B40" s="8"/>
      <c r="C40" s="9">
        <v>19848641</v>
      </c>
      <c r="D40" s="9"/>
      <c r="E40" s="9">
        <v>51795311782</v>
      </c>
      <c r="F40" s="9"/>
      <c r="G40" s="9">
        <v>38711322591.830101</v>
      </c>
      <c r="H40" s="9"/>
      <c r="I40" s="9">
        <v>0</v>
      </c>
      <c r="J40" s="9"/>
      <c r="K40" s="9">
        <v>0</v>
      </c>
      <c r="L40" s="9"/>
      <c r="M40" s="9">
        <v>0</v>
      </c>
      <c r="N40" s="9"/>
      <c r="O40" s="9">
        <v>0</v>
      </c>
      <c r="P40" s="9"/>
      <c r="Q40" s="9">
        <v>19848641</v>
      </c>
      <c r="R40" s="9"/>
      <c r="S40" s="9">
        <v>1793</v>
      </c>
      <c r="T40" s="9"/>
      <c r="U40" s="9">
        <v>51795311782</v>
      </c>
      <c r="V40" s="9"/>
      <c r="W40" s="9">
        <v>35376861063.787697</v>
      </c>
      <c r="X40" s="8"/>
      <c r="Y40" s="10">
        <f t="shared" si="0"/>
        <v>1.5729692867928222E-2</v>
      </c>
      <c r="AA40" s="48"/>
    </row>
    <row r="41" spans="1:27" s="11" customFormat="1" ht="22.5" x14ac:dyDescent="0.55000000000000004">
      <c r="A41" s="43" t="s">
        <v>29</v>
      </c>
      <c r="B41" s="8"/>
      <c r="C41" s="9">
        <v>5000000</v>
      </c>
      <c r="D41" s="9"/>
      <c r="E41" s="9">
        <v>37383913800</v>
      </c>
      <c r="F41" s="9"/>
      <c r="G41" s="9">
        <v>40209322500</v>
      </c>
      <c r="H41" s="9"/>
      <c r="I41" s="9">
        <v>0</v>
      </c>
      <c r="J41" s="9"/>
      <c r="K41" s="9">
        <v>0</v>
      </c>
      <c r="L41" s="9"/>
      <c r="M41" s="9">
        <v>-241481</v>
      </c>
      <c r="N41" s="9"/>
      <c r="O41" s="9">
        <v>1918295025</v>
      </c>
      <c r="P41" s="9"/>
      <c r="Q41" s="9">
        <v>4758519</v>
      </c>
      <c r="R41" s="9"/>
      <c r="S41" s="9">
        <v>7920</v>
      </c>
      <c r="T41" s="9"/>
      <c r="U41" s="9">
        <v>35578412819</v>
      </c>
      <c r="V41" s="9"/>
      <c r="W41" s="9">
        <v>37463230030.643997</v>
      </c>
      <c r="X41" s="8"/>
      <c r="Y41" s="10">
        <f t="shared" si="0"/>
        <v>1.6657359768579828E-2</v>
      </c>
      <c r="AA41" s="48"/>
    </row>
    <row r="42" spans="1:27" s="11" customFormat="1" ht="22.5" x14ac:dyDescent="0.55000000000000004">
      <c r="A42" s="43" t="s">
        <v>30</v>
      </c>
      <c r="B42" s="8"/>
      <c r="C42" s="9">
        <v>14157607</v>
      </c>
      <c r="D42" s="9"/>
      <c r="E42" s="9">
        <v>100882261636</v>
      </c>
      <c r="F42" s="9"/>
      <c r="G42" s="9">
        <v>104565133440.94099</v>
      </c>
      <c r="H42" s="9"/>
      <c r="I42" s="9">
        <v>4247282</v>
      </c>
      <c r="J42" s="9"/>
      <c r="K42" s="9">
        <v>0</v>
      </c>
      <c r="L42" s="9"/>
      <c r="M42" s="9">
        <v>0</v>
      </c>
      <c r="N42" s="9"/>
      <c r="O42" s="9">
        <v>0</v>
      </c>
      <c r="P42" s="9"/>
      <c r="Q42" s="9">
        <v>18404889</v>
      </c>
      <c r="R42" s="9"/>
      <c r="S42" s="9">
        <v>5608</v>
      </c>
      <c r="T42" s="9"/>
      <c r="U42" s="9">
        <v>100882261636</v>
      </c>
      <c r="V42" s="9"/>
      <c r="W42" s="9">
        <v>102600490537.804</v>
      </c>
      <c r="X42" s="8"/>
      <c r="Y42" s="10">
        <f t="shared" si="0"/>
        <v>4.5619485610904564E-2</v>
      </c>
      <c r="AA42" s="48"/>
    </row>
    <row r="43" spans="1:27" s="11" customFormat="1" ht="22.5" x14ac:dyDescent="0.55000000000000004">
      <c r="A43" s="43" t="s">
        <v>31</v>
      </c>
      <c r="B43" s="8"/>
      <c r="C43" s="9">
        <v>2353821</v>
      </c>
      <c r="D43" s="9"/>
      <c r="E43" s="9">
        <v>45667805170</v>
      </c>
      <c r="F43" s="9"/>
      <c r="G43" s="9">
        <v>54260327591.509499</v>
      </c>
      <c r="H43" s="9"/>
      <c r="I43" s="9">
        <v>0</v>
      </c>
      <c r="J43" s="9"/>
      <c r="K43" s="9">
        <v>0</v>
      </c>
      <c r="L43" s="9"/>
      <c r="M43" s="9">
        <v>0</v>
      </c>
      <c r="N43" s="9"/>
      <c r="O43" s="9">
        <v>0</v>
      </c>
      <c r="P43" s="9"/>
      <c r="Q43" s="9">
        <v>2353821</v>
      </c>
      <c r="R43" s="9"/>
      <c r="S43" s="9">
        <v>20500</v>
      </c>
      <c r="T43" s="9"/>
      <c r="U43" s="9">
        <v>45667805170</v>
      </c>
      <c r="V43" s="9"/>
      <c r="W43" s="9">
        <v>47966223183.525002</v>
      </c>
      <c r="X43" s="8"/>
      <c r="Y43" s="10">
        <f t="shared" si="0"/>
        <v>2.1327329107885672E-2</v>
      </c>
      <c r="AA43" s="48"/>
    </row>
    <row r="44" spans="1:27" s="11" customFormat="1" ht="22.5" x14ac:dyDescent="0.55000000000000004">
      <c r="A44" s="43" t="s">
        <v>32</v>
      </c>
      <c r="B44" s="8"/>
      <c r="C44" s="9">
        <v>979791</v>
      </c>
      <c r="D44" s="9"/>
      <c r="E44" s="9">
        <v>34788898141</v>
      </c>
      <c r="F44" s="9"/>
      <c r="G44" s="9">
        <v>43876954021.927498</v>
      </c>
      <c r="H44" s="9"/>
      <c r="I44" s="9">
        <v>450385</v>
      </c>
      <c r="J44" s="9"/>
      <c r="K44" s="9">
        <v>20962144813</v>
      </c>
      <c r="L44" s="9"/>
      <c r="M44" s="9">
        <v>0</v>
      </c>
      <c r="N44" s="9"/>
      <c r="O44" s="9">
        <v>0</v>
      </c>
      <c r="P44" s="9"/>
      <c r="Q44" s="9">
        <v>1430176</v>
      </c>
      <c r="R44" s="9"/>
      <c r="S44" s="9">
        <v>47570</v>
      </c>
      <c r="T44" s="9"/>
      <c r="U44" s="9">
        <v>55751042954</v>
      </c>
      <c r="V44" s="9"/>
      <c r="W44" s="9">
        <v>67628673159.695999</v>
      </c>
      <c r="X44" s="8"/>
      <c r="Y44" s="10">
        <f t="shared" si="0"/>
        <v>3.0069888222966704E-2</v>
      </c>
      <c r="AA44" s="48"/>
    </row>
    <row r="45" spans="1:27" s="11" customFormat="1" ht="22.5" x14ac:dyDescent="0.55000000000000004">
      <c r="A45" s="43" t="s">
        <v>120</v>
      </c>
      <c r="B45" s="8"/>
      <c r="C45" s="9">
        <v>8506949</v>
      </c>
      <c r="D45" s="9"/>
      <c r="E45" s="9">
        <v>42315365591</v>
      </c>
      <c r="F45" s="9"/>
      <c r="G45" s="9">
        <v>56741992102</v>
      </c>
      <c r="H45" s="9"/>
      <c r="I45" s="9">
        <v>0</v>
      </c>
      <c r="J45" s="9"/>
      <c r="K45" s="9">
        <v>0</v>
      </c>
      <c r="L45" s="9"/>
      <c r="M45" s="9">
        <v>0</v>
      </c>
      <c r="N45" s="9"/>
      <c r="O45" s="9">
        <v>0</v>
      </c>
      <c r="P45" s="9"/>
      <c r="Q45" s="9">
        <v>8506949</v>
      </c>
      <c r="R45" s="9"/>
      <c r="S45" s="9">
        <v>6150</v>
      </c>
      <c r="T45" s="9"/>
      <c r="U45" s="9">
        <v>42315365591</v>
      </c>
      <c r="V45" s="9"/>
      <c r="W45" s="9">
        <v>52006445818.717499</v>
      </c>
      <c r="X45" s="8"/>
      <c r="Y45" s="10">
        <f t="shared" si="0"/>
        <v>2.3123742335589524E-2</v>
      </c>
      <c r="AA45" s="48"/>
    </row>
    <row r="46" spans="1:27" s="11" customFormat="1" ht="22.5" x14ac:dyDescent="0.55000000000000004">
      <c r="A46" s="43" t="s">
        <v>129</v>
      </c>
      <c r="B46" s="8"/>
      <c r="C46" s="9">
        <v>0</v>
      </c>
      <c r="D46" s="9"/>
      <c r="E46" s="9">
        <v>0</v>
      </c>
      <c r="F46" s="9"/>
      <c r="G46" s="9">
        <v>0</v>
      </c>
      <c r="H46" s="9"/>
      <c r="I46" s="9">
        <v>129000</v>
      </c>
      <c r="J46" s="9"/>
      <c r="K46" s="9">
        <v>8160202737</v>
      </c>
      <c r="L46" s="9"/>
      <c r="M46" s="9">
        <v>0</v>
      </c>
      <c r="N46" s="9"/>
      <c r="O46" s="9">
        <v>0</v>
      </c>
      <c r="P46" s="9"/>
      <c r="Q46" s="9">
        <v>129000</v>
      </c>
      <c r="R46" s="9"/>
      <c r="S46" s="9">
        <v>75950</v>
      </c>
      <c r="T46" s="9"/>
      <c r="U46" s="9">
        <v>8160202737</v>
      </c>
      <c r="V46" s="9"/>
      <c r="W46" s="9">
        <v>9739254574</v>
      </c>
      <c r="X46" s="8"/>
      <c r="Y46" s="10">
        <f t="shared" si="0"/>
        <v>4.330386546600608E-3</v>
      </c>
      <c r="AA46" s="48"/>
    </row>
    <row r="47" spans="1:27" s="11" customFormat="1" ht="22.5" x14ac:dyDescent="0.55000000000000004">
      <c r="A47" s="43" t="s">
        <v>130</v>
      </c>
      <c r="B47" s="8"/>
      <c r="C47" s="9">
        <v>0</v>
      </c>
      <c r="D47" s="9"/>
      <c r="E47" s="9">
        <v>0</v>
      </c>
      <c r="F47" s="9"/>
      <c r="G47" s="9">
        <v>0</v>
      </c>
      <c r="H47" s="9"/>
      <c r="I47" s="9">
        <v>220000</v>
      </c>
      <c r="J47" s="9"/>
      <c r="K47" s="9">
        <v>4481065116</v>
      </c>
      <c r="L47" s="9"/>
      <c r="M47" s="9">
        <v>-110000</v>
      </c>
      <c r="N47" s="9"/>
      <c r="O47" s="9">
        <v>3138215870</v>
      </c>
      <c r="P47" s="9"/>
      <c r="Q47" s="9">
        <v>110000</v>
      </c>
      <c r="R47" s="9"/>
      <c r="S47" s="9">
        <v>28700</v>
      </c>
      <c r="T47" s="9"/>
      <c r="U47" s="9">
        <v>2240532558</v>
      </c>
      <c r="V47" s="9"/>
      <c r="W47" s="9">
        <v>3138215850</v>
      </c>
      <c r="X47" s="8"/>
      <c r="Y47" s="10">
        <f t="shared" si="0"/>
        <v>1.3953519331395179E-3</v>
      </c>
      <c r="AA47" s="48"/>
    </row>
    <row r="48" spans="1:27" s="11" customFormat="1" ht="22.5" x14ac:dyDescent="0.55000000000000004">
      <c r="A48" s="43" t="s">
        <v>131</v>
      </c>
      <c r="B48" s="8"/>
      <c r="C48" s="9">
        <v>0</v>
      </c>
      <c r="D48" s="9"/>
      <c r="E48" s="9">
        <v>0</v>
      </c>
      <c r="F48" s="9"/>
      <c r="G48" s="9">
        <v>0</v>
      </c>
      <c r="H48" s="9"/>
      <c r="I48" s="9">
        <v>1200000</v>
      </c>
      <c r="J48" s="9"/>
      <c r="K48" s="9">
        <v>10561581216</v>
      </c>
      <c r="L48" s="9"/>
      <c r="M48" s="9">
        <v>-1200000</v>
      </c>
      <c r="N48" s="9"/>
      <c r="O48" s="9">
        <v>15190078251</v>
      </c>
      <c r="P48" s="9"/>
      <c r="Q48" s="9">
        <v>0</v>
      </c>
      <c r="R48" s="9"/>
      <c r="S48" s="9">
        <v>0</v>
      </c>
      <c r="T48" s="9"/>
      <c r="U48" s="9">
        <v>0</v>
      </c>
      <c r="V48" s="9"/>
      <c r="W48" s="9">
        <v>0</v>
      </c>
      <c r="X48" s="8"/>
      <c r="Y48" s="10">
        <f t="shared" si="0"/>
        <v>0</v>
      </c>
      <c r="AA48" s="48"/>
    </row>
    <row r="49" spans="3:27" s="11" customFormat="1" ht="23.25" thickBot="1" x14ac:dyDescent="0.5">
      <c r="C49" s="15"/>
      <c r="D49" s="15"/>
      <c r="E49" s="14">
        <f>SUM(E9:E48)</f>
        <v>1992055284724</v>
      </c>
      <c r="F49" s="9"/>
      <c r="G49" s="14">
        <f>SUM(G9:G48)</f>
        <v>2298320095120.043</v>
      </c>
      <c r="H49" s="9"/>
      <c r="I49" s="9"/>
      <c r="J49" s="9"/>
      <c r="K49" s="14">
        <f>SUM(K9:K48)</f>
        <v>62417854142</v>
      </c>
      <c r="L49" s="9"/>
      <c r="M49" s="9">
        <v>0</v>
      </c>
      <c r="N49" s="9"/>
      <c r="O49" s="14">
        <f>SUM(O9:O48)</f>
        <v>71757996671</v>
      </c>
      <c r="P49" s="9"/>
      <c r="Q49" s="9"/>
      <c r="R49" s="9"/>
      <c r="S49" s="9"/>
      <c r="T49" s="9"/>
      <c r="U49" s="14">
        <f>SUM(U9:U48)</f>
        <v>1990742855767</v>
      </c>
      <c r="V49" s="9"/>
      <c r="W49" s="14">
        <f>SUM(W9:W48)</f>
        <v>2188094711587.7336</v>
      </c>
      <c r="X49" s="9"/>
      <c r="Y49" s="16">
        <f>SUM(Y9:Y48)</f>
        <v>0.97289744607793649</v>
      </c>
      <c r="AA49" s="48"/>
    </row>
    <row r="50" spans="3:27" s="11" customFormat="1" ht="19.5" thickTop="1" x14ac:dyDescent="0.45">
      <c r="C50" s="15"/>
      <c r="D50" s="15"/>
      <c r="E50" s="15"/>
      <c r="F50" s="15"/>
      <c r="G50" s="28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AA50" s="48"/>
    </row>
    <row r="51" spans="3:27" s="11" customFormat="1" x14ac:dyDescent="0.45"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AA51" s="48"/>
    </row>
    <row r="52" spans="3:27" s="11" customFormat="1" ht="22.5" x14ac:dyDescent="0.45"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9"/>
      <c r="V52" s="15"/>
      <c r="W52" s="15"/>
      <c r="AA52" s="48"/>
    </row>
    <row r="53" spans="3:27" s="11" customFormat="1" x14ac:dyDescent="0.45"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47"/>
      <c r="N53" s="15"/>
      <c r="O53" s="15"/>
      <c r="P53" s="15"/>
      <c r="Q53" s="15"/>
      <c r="R53" s="15"/>
      <c r="S53" s="15"/>
      <c r="T53" s="15"/>
      <c r="U53" s="15"/>
      <c r="V53" s="15"/>
      <c r="W53" s="15"/>
      <c r="AA53" s="48"/>
    </row>
    <row r="54" spans="3:27" s="11" customFormat="1" x14ac:dyDescent="0.45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AA54" s="48"/>
    </row>
    <row r="55" spans="3:27" s="11" customFormat="1" x14ac:dyDescent="0.45"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AA55" s="48"/>
    </row>
    <row r="56" spans="3:27" s="11" customFormat="1" x14ac:dyDescent="0.45"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AA56" s="48"/>
    </row>
    <row r="57" spans="3:27" s="11" customFormat="1" x14ac:dyDescent="0.45"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AA57" s="48"/>
    </row>
    <row r="58" spans="3:27" s="11" customFormat="1" x14ac:dyDescent="0.45"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AA58" s="48"/>
    </row>
    <row r="59" spans="3:27" s="11" customFormat="1" x14ac:dyDescent="0.45"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AA59" s="48"/>
    </row>
    <row r="60" spans="3:27" s="11" customFormat="1" x14ac:dyDescent="0.45"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AA60" s="48"/>
    </row>
    <row r="61" spans="3:27" s="11" customFormat="1" x14ac:dyDescent="0.45"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</row>
    <row r="62" spans="3:27" s="11" customFormat="1" x14ac:dyDescent="0.45"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</row>
    <row r="63" spans="3:27" s="11" customFormat="1" x14ac:dyDescent="0.45"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3:27" s="11" customFormat="1" x14ac:dyDescent="0.45"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3:23" s="11" customFormat="1" x14ac:dyDescent="0.45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</row>
    <row r="66" spans="3:23" s="11" customFormat="1" x14ac:dyDescent="0.45"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3:23" s="11" customFormat="1" x14ac:dyDescent="0.45"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3:23" s="11" customFormat="1" x14ac:dyDescent="0.4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</row>
    <row r="69" spans="3:23" s="11" customFormat="1" x14ac:dyDescent="0.45"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3:23" s="11" customFormat="1" x14ac:dyDescent="0.45"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3:23" s="11" customFormat="1" x14ac:dyDescent="0.45"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3:23" s="11" customFormat="1" x14ac:dyDescent="0.45"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3:23" s="11" customFormat="1" x14ac:dyDescent="0.45"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3:23" s="11" customFormat="1" x14ac:dyDescent="0.45"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3:23" s="11" customFormat="1" x14ac:dyDescent="0.45"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</row>
    <row r="76" spans="3:23" s="11" customFormat="1" x14ac:dyDescent="0.45"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</row>
    <row r="77" spans="3:23" s="11" customFormat="1" x14ac:dyDescent="0.45"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</row>
    <row r="78" spans="3:23" s="11" customFormat="1" x14ac:dyDescent="0.45"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</row>
    <row r="79" spans="3:23" s="11" customFormat="1" x14ac:dyDescent="0.45"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</row>
    <row r="80" spans="3:23" s="11" customFormat="1" x14ac:dyDescent="0.45"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</row>
    <row r="81" spans="3:23" s="11" customFormat="1" x14ac:dyDescent="0.45"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</row>
    <row r="82" spans="3:23" s="11" customFormat="1" x14ac:dyDescent="0.45"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</row>
    <row r="83" spans="3:23" s="11" customFormat="1" x14ac:dyDescent="0.45"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</row>
    <row r="84" spans="3:23" x14ac:dyDescent="0.45"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3:23" x14ac:dyDescent="0.45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3:23" x14ac:dyDescent="0.45"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3:23" x14ac:dyDescent="0.45"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3:23" x14ac:dyDescent="0.45"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3:23" x14ac:dyDescent="0.45"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3:23" x14ac:dyDescent="0.45"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3:23" x14ac:dyDescent="0.45"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3:23" x14ac:dyDescent="0.45"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3:23" x14ac:dyDescent="0.45"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</sheetData>
  <mergeCells count="17">
    <mergeCell ref="Q6:Y6"/>
    <mergeCell ref="A2:Y2"/>
    <mergeCell ref="A3:Y3"/>
    <mergeCell ref="A4:Y4"/>
    <mergeCell ref="I6:O6"/>
    <mergeCell ref="A6:A8"/>
    <mergeCell ref="C7:C8"/>
    <mergeCell ref="E7:E8"/>
    <mergeCell ref="G7:G8"/>
    <mergeCell ref="C6:G6"/>
    <mergeCell ref="Y7:Y8"/>
    <mergeCell ref="Q7:Q8"/>
    <mergeCell ref="S7:S8"/>
    <mergeCell ref="U7:U8"/>
    <mergeCell ref="W7:W8"/>
    <mergeCell ref="I7:K7"/>
    <mergeCell ref="M7:O7"/>
  </mergeCells>
  <pageMargins left="0.7" right="0.7" top="0.75" bottom="0.75" header="0.3" footer="0.3"/>
  <pageSetup scale="3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1"/>
  <sheetViews>
    <sheetView rightToLeft="1" zoomScaleNormal="100" zoomScaleSheetLayoutView="41" workbookViewId="0">
      <selection activeCell="C7" sqref="C7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5.5703125" style="1" customWidth="1"/>
    <col min="4" max="4" width="1" style="1" customWidth="1"/>
    <col min="5" max="5" width="21.28515625" style="1" customWidth="1"/>
    <col min="6" max="6" width="1" style="1" customWidth="1"/>
    <col min="7" max="7" width="9.140625" style="1" customWidth="1"/>
    <col min="8" max="16384" width="9.140625" style="1"/>
  </cols>
  <sheetData>
    <row r="1" spans="1:5" s="7" customFormat="1" ht="18" x14ac:dyDescent="0.45"/>
    <row r="2" spans="1:5" s="7" customFormat="1" ht="19.5" x14ac:dyDescent="0.45">
      <c r="A2" s="67" t="s">
        <v>0</v>
      </c>
      <c r="B2" s="67" t="s">
        <v>0</v>
      </c>
      <c r="C2" s="67" t="s">
        <v>0</v>
      </c>
      <c r="D2" s="67" t="s">
        <v>0</v>
      </c>
      <c r="E2" s="67"/>
    </row>
    <row r="3" spans="1:5" s="7" customFormat="1" ht="19.5" x14ac:dyDescent="0.45">
      <c r="A3" s="67" t="s">
        <v>71</v>
      </c>
      <c r="B3" s="67" t="s">
        <v>71</v>
      </c>
      <c r="C3" s="67" t="s">
        <v>71</v>
      </c>
      <c r="D3" s="67" t="s">
        <v>71</v>
      </c>
      <c r="E3" s="67"/>
    </row>
    <row r="4" spans="1:5" s="7" customFormat="1" ht="19.5" x14ac:dyDescent="0.45">
      <c r="A4" s="67" t="str">
        <f>'درآمد سپرده بانکی'!A4:K4</f>
        <v>برای ماه منتهی به 1402/11/30</v>
      </c>
      <c r="B4" s="67" t="s">
        <v>2</v>
      </c>
      <c r="C4" s="67" t="s">
        <v>2</v>
      </c>
      <c r="D4" s="67" t="s">
        <v>2</v>
      </c>
      <c r="E4" s="67"/>
    </row>
    <row r="6" spans="1:5" s="5" customFormat="1" ht="24" x14ac:dyDescent="0.55000000000000004">
      <c r="A6" s="26" t="s">
        <v>105</v>
      </c>
      <c r="C6" s="26" t="s">
        <v>73</v>
      </c>
      <c r="E6" s="26" t="s">
        <v>128</v>
      </c>
    </row>
    <row r="7" spans="1:5" x14ac:dyDescent="0.45">
      <c r="A7" s="1" t="s">
        <v>105</v>
      </c>
      <c r="C7" s="28">
        <v>175758798</v>
      </c>
      <c r="D7" s="28"/>
      <c r="E7" s="28">
        <v>407282896</v>
      </c>
    </row>
    <row r="8" spans="1:5" x14ac:dyDescent="0.45">
      <c r="A8" s="1" t="s">
        <v>106</v>
      </c>
      <c r="C8" s="28">
        <v>0</v>
      </c>
      <c r="D8" s="28"/>
      <c r="E8" s="28">
        <v>17449</v>
      </c>
    </row>
    <row r="9" spans="1:5" x14ac:dyDescent="0.45">
      <c r="A9" s="1" t="s">
        <v>107</v>
      </c>
      <c r="C9" s="28">
        <v>6525982</v>
      </c>
      <c r="D9" s="28"/>
      <c r="E9" s="28">
        <v>20304360</v>
      </c>
    </row>
    <row r="10" spans="1:5" ht="19.5" thickBot="1" x14ac:dyDescent="0.5">
      <c r="A10" s="1" t="s">
        <v>80</v>
      </c>
      <c r="C10" s="29">
        <f>SUM(C7:C9)</f>
        <v>182284780</v>
      </c>
      <c r="D10" s="28"/>
      <c r="E10" s="29">
        <f>SUM(E7:E9)</f>
        <v>427604705</v>
      </c>
    </row>
    <row r="11" spans="1:5" ht="19.5" thickTop="1" x14ac:dyDescent="0.45"/>
  </sheetData>
  <mergeCells count="3">
    <mergeCell ref="A2:E2"/>
    <mergeCell ref="A3:E3"/>
    <mergeCell ref="A4:E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S21"/>
  <sheetViews>
    <sheetView rightToLeft="1" tabSelected="1" zoomScaleNormal="100" zoomScaleSheetLayoutView="35" workbookViewId="0">
      <selection activeCell="H14" sqref="H14"/>
    </sheetView>
  </sheetViews>
  <sheetFormatPr defaultRowHeight="18.75" x14ac:dyDescent="0.45"/>
  <cols>
    <col min="1" max="1" width="20.85546875" style="1" bestFit="1" customWidth="1"/>
    <col min="2" max="2" width="1" style="1" customWidth="1"/>
    <col min="3" max="3" width="19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0" width="20.5703125" style="1" bestFit="1" customWidth="1"/>
    <col min="11" max="11" width="9.140625" style="1"/>
    <col min="12" max="12" width="16.42578125" style="1" bestFit="1" customWidth="1"/>
    <col min="13" max="13" width="18.140625" style="1" bestFit="1" customWidth="1"/>
    <col min="14" max="14" width="9.140625" style="1"/>
    <col min="15" max="15" width="17.5703125" style="1" bestFit="1" customWidth="1"/>
    <col min="16" max="18" width="9.140625" style="1"/>
    <col min="19" max="19" width="16.28515625" style="1" bestFit="1" customWidth="1"/>
    <col min="20" max="16384" width="9.140625" style="1"/>
  </cols>
  <sheetData>
    <row r="2" spans="1:19" ht="30" x14ac:dyDescent="0.45">
      <c r="A2" s="55" t="s">
        <v>0</v>
      </c>
      <c r="B2" s="55" t="s">
        <v>0</v>
      </c>
      <c r="C2" s="55" t="s">
        <v>0</v>
      </c>
      <c r="D2" s="55" t="s">
        <v>0</v>
      </c>
      <c r="E2" s="55" t="s">
        <v>0</v>
      </c>
      <c r="F2" s="55"/>
      <c r="G2" s="55"/>
    </row>
    <row r="3" spans="1:19" ht="30" x14ac:dyDescent="0.45">
      <c r="A3" s="55" t="s">
        <v>71</v>
      </c>
      <c r="B3" s="55" t="s">
        <v>71</v>
      </c>
      <c r="C3" s="55" t="s">
        <v>71</v>
      </c>
      <c r="D3" s="55" t="s">
        <v>71</v>
      </c>
      <c r="E3" s="55" t="s">
        <v>71</v>
      </c>
      <c r="F3" s="55"/>
      <c r="G3" s="55"/>
    </row>
    <row r="4" spans="1:19" ht="30" x14ac:dyDescent="0.45">
      <c r="A4" s="55" t="str">
        <f>'سایر درآمدها'!A4:E4</f>
        <v>برای ماه منتهی به 1402/11/30</v>
      </c>
      <c r="B4" s="55" t="s">
        <v>2</v>
      </c>
      <c r="C4" s="55" t="s">
        <v>2</v>
      </c>
      <c r="D4" s="55" t="s">
        <v>2</v>
      </c>
      <c r="E4" s="55" t="s">
        <v>2</v>
      </c>
      <c r="F4" s="55"/>
      <c r="G4" s="55"/>
    </row>
    <row r="5" spans="1:19" x14ac:dyDescent="0.45">
      <c r="S5" s="28"/>
    </row>
    <row r="6" spans="1:19" s="5" customFormat="1" ht="24" x14ac:dyDescent="0.55000000000000004">
      <c r="A6" s="26" t="s">
        <v>75</v>
      </c>
      <c r="C6" s="26" t="s">
        <v>45</v>
      </c>
      <c r="E6" s="26" t="s">
        <v>98</v>
      </c>
      <c r="G6" s="26" t="s">
        <v>13</v>
      </c>
      <c r="J6" s="54"/>
      <c r="S6" s="28"/>
    </row>
    <row r="7" spans="1:19" x14ac:dyDescent="0.45">
      <c r="A7" s="1" t="s">
        <v>108</v>
      </c>
      <c r="C7" s="28">
        <f>'سرمایه‌گذاری در سهام'!I51</f>
        <v>-78644581689</v>
      </c>
      <c r="D7" s="17"/>
      <c r="E7" s="37">
        <f>C7/$C$11</f>
        <v>1.0024087014900105</v>
      </c>
      <c r="F7" s="17"/>
      <c r="G7" s="37">
        <f>C7/2249049702421</f>
        <v>-3.4967916273412135E-2</v>
      </c>
      <c r="J7" s="28"/>
      <c r="K7" s="22"/>
      <c r="L7" s="28"/>
      <c r="M7" s="23"/>
      <c r="S7" s="28"/>
    </row>
    <row r="8" spans="1:19" x14ac:dyDescent="0.45">
      <c r="A8" s="1" t="s">
        <v>109</v>
      </c>
      <c r="C8" s="28">
        <v>0</v>
      </c>
      <c r="D8" s="17"/>
      <c r="E8" s="37">
        <f t="shared" ref="E8:E10" si="0">C8/$C$11</f>
        <v>0</v>
      </c>
      <c r="F8" s="17"/>
      <c r="G8" s="37">
        <f t="shared" ref="G8:G10" si="1">C8/2249049702421</f>
        <v>0</v>
      </c>
      <c r="J8" s="28"/>
      <c r="K8" s="22"/>
      <c r="L8" s="28"/>
      <c r="M8" s="23"/>
      <c r="S8" s="28"/>
    </row>
    <row r="9" spans="1:19" x14ac:dyDescent="0.45">
      <c r="A9" s="1" t="s">
        <v>110</v>
      </c>
      <c r="C9" s="28">
        <f>'درآمد سپرده بانکی'!E13</f>
        <v>6691354</v>
      </c>
      <c r="D9" s="17"/>
      <c r="E9" s="37">
        <f t="shared" si="0"/>
        <v>-8.5288411868915317E-5</v>
      </c>
      <c r="F9" s="17"/>
      <c r="G9" s="37">
        <f t="shared" si="1"/>
        <v>2.9751916966517286E-6</v>
      </c>
      <c r="J9" s="28"/>
      <c r="K9" s="22"/>
      <c r="L9" s="28"/>
      <c r="M9" s="23"/>
      <c r="S9" s="28"/>
    </row>
    <row r="10" spans="1:19" x14ac:dyDescent="0.45">
      <c r="A10" s="1" t="s">
        <v>105</v>
      </c>
      <c r="C10" s="28">
        <f>'سایر درآمدها'!C10</f>
        <v>182284780</v>
      </c>
      <c r="D10" s="17"/>
      <c r="E10" s="37">
        <f t="shared" si="0"/>
        <v>-2.3234130781415265E-3</v>
      </c>
      <c r="F10" s="17"/>
      <c r="G10" s="37">
        <f t="shared" si="1"/>
        <v>8.1049689477195053E-5</v>
      </c>
      <c r="J10" s="28"/>
      <c r="K10" s="22"/>
      <c r="L10" s="28"/>
      <c r="M10" s="23"/>
      <c r="S10" s="28"/>
    </row>
    <row r="11" spans="1:19" ht="19.5" thickBot="1" x14ac:dyDescent="0.5">
      <c r="C11" s="29">
        <f>SUM(C7:C10)</f>
        <v>-78455605555</v>
      </c>
      <c r="E11" s="24">
        <f>SUM(E7:E10)</f>
        <v>1</v>
      </c>
      <c r="G11" s="24">
        <f>SUM(G7:G10)</f>
        <v>-3.4883891392238284E-2</v>
      </c>
      <c r="J11" s="28"/>
      <c r="L11" s="28"/>
      <c r="O11" s="28"/>
      <c r="S11" s="28"/>
    </row>
    <row r="12" spans="1:19" ht="19.5" thickTop="1" x14ac:dyDescent="0.45">
      <c r="J12" s="28"/>
      <c r="L12" s="28"/>
      <c r="O12" s="28"/>
      <c r="S12" s="28"/>
    </row>
    <row r="13" spans="1:19" x14ac:dyDescent="0.45">
      <c r="J13" s="28"/>
      <c r="O13" s="28"/>
      <c r="S13" s="28"/>
    </row>
    <row r="14" spans="1:19" x14ac:dyDescent="0.45">
      <c r="M14" s="37"/>
      <c r="O14" s="28"/>
      <c r="S14" s="28"/>
    </row>
    <row r="15" spans="1:19" x14ac:dyDescent="0.45">
      <c r="S15" s="28"/>
    </row>
    <row r="16" spans="1:19" x14ac:dyDescent="0.45">
      <c r="S16" s="28"/>
    </row>
    <row r="17" spans="19:19" x14ac:dyDescent="0.45">
      <c r="S17" s="28"/>
    </row>
    <row r="18" spans="19:19" x14ac:dyDescent="0.45">
      <c r="S18" s="28"/>
    </row>
    <row r="19" spans="19:19" x14ac:dyDescent="0.45">
      <c r="S19" s="28"/>
    </row>
    <row r="20" spans="19:19" x14ac:dyDescent="0.45">
      <c r="S20" s="28"/>
    </row>
    <row r="21" spans="19:19" x14ac:dyDescent="0.45">
      <c r="S21" s="28"/>
    </row>
  </sheetData>
  <mergeCells count="3">
    <mergeCell ref="A2:G2"/>
    <mergeCell ref="A3:G3"/>
    <mergeCell ref="A4:G4"/>
  </mergeCells>
  <pageMargins left="0.7" right="0.7" top="0.75" bottom="0.75" header="0.3" footer="0.3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W20"/>
  <sheetViews>
    <sheetView rightToLeft="1" topLeftCell="B1" zoomScaleNormal="100" zoomScaleSheetLayoutView="41" workbookViewId="0">
      <selection activeCell="V5" sqref="V5:V11"/>
    </sheetView>
  </sheetViews>
  <sheetFormatPr defaultRowHeight="18.75" x14ac:dyDescent="0.45"/>
  <cols>
    <col min="1" max="1" width="33.85546875" style="1" customWidth="1"/>
    <col min="2" max="2" width="1" style="1" customWidth="1"/>
    <col min="3" max="3" width="29.7109375" style="1" customWidth="1"/>
    <col min="4" max="4" width="1" style="1" customWidth="1"/>
    <col min="5" max="5" width="24" style="1" customWidth="1"/>
    <col min="6" max="6" width="1" style="1" customWidth="1"/>
    <col min="7" max="7" width="18.140625" style="1" customWidth="1"/>
    <col min="8" max="8" width="1" style="1" customWidth="1"/>
    <col min="9" max="9" width="15.42578125" style="1" customWidth="1"/>
    <col min="10" max="10" width="1" style="1" customWidth="1"/>
    <col min="11" max="11" width="21.42578125" style="1" customWidth="1"/>
    <col min="12" max="12" width="1" style="1" customWidth="1"/>
    <col min="13" max="13" width="20.28515625" style="1" customWidth="1"/>
    <col min="14" max="14" width="1" style="1" customWidth="1"/>
    <col min="15" max="15" width="19.140625" style="1" customWidth="1"/>
    <col min="16" max="16" width="1" style="1" customWidth="1"/>
    <col min="17" max="17" width="18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22" width="22.140625" style="1" bestFit="1" customWidth="1"/>
    <col min="23" max="23" width="17.5703125" style="1" bestFit="1" customWidth="1"/>
    <col min="24" max="16384" width="9.140625" style="1"/>
  </cols>
  <sheetData>
    <row r="2" spans="1:23" ht="26.25" x14ac:dyDescent="0.45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spans="1:23" ht="26.25" x14ac:dyDescent="0.45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spans="1:23" ht="26.25" x14ac:dyDescent="0.45">
      <c r="A4" s="62" t="str">
        <f>سهام!A4</f>
        <v>برای ماه منتهی به 1402/11/30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</row>
    <row r="6" spans="1:23" s="21" customFormat="1" ht="21.75" thickBot="1" x14ac:dyDescent="0.5">
      <c r="A6" s="63" t="s">
        <v>40</v>
      </c>
      <c r="C6" s="61" t="s">
        <v>41</v>
      </c>
      <c r="D6" s="61" t="s">
        <v>41</v>
      </c>
      <c r="E6" s="61" t="s">
        <v>41</v>
      </c>
      <c r="F6" s="61" t="s">
        <v>41</v>
      </c>
      <c r="G6" s="61" t="s">
        <v>41</v>
      </c>
      <c r="H6" s="61" t="s">
        <v>41</v>
      </c>
      <c r="I6" s="61" t="s">
        <v>41</v>
      </c>
      <c r="J6" s="1"/>
      <c r="K6" s="61" t="str">
        <f>سهام!C6</f>
        <v>1402/10/30</v>
      </c>
      <c r="L6" s="1"/>
      <c r="M6" s="61" t="s">
        <v>5</v>
      </c>
      <c r="N6" s="61" t="s">
        <v>5</v>
      </c>
      <c r="O6" s="61" t="s">
        <v>5</v>
      </c>
      <c r="P6" s="1"/>
      <c r="Q6" s="61" t="str">
        <f>سهام!Q6</f>
        <v>1402/11/30</v>
      </c>
      <c r="R6" s="61" t="s">
        <v>6</v>
      </c>
      <c r="S6" s="61" t="s">
        <v>6</v>
      </c>
    </row>
    <row r="7" spans="1:23" s="21" customFormat="1" ht="15.75" x14ac:dyDescent="0.4">
      <c r="A7" s="63" t="s">
        <v>40</v>
      </c>
      <c r="C7" s="60" t="s">
        <v>42</v>
      </c>
      <c r="E7" s="60" t="s">
        <v>43</v>
      </c>
      <c r="G7" s="60" t="s">
        <v>44</v>
      </c>
      <c r="I7" s="60" t="s">
        <v>38</v>
      </c>
      <c r="K7" s="60" t="s">
        <v>45</v>
      </c>
      <c r="M7" s="60" t="s">
        <v>46</v>
      </c>
      <c r="O7" s="60" t="s">
        <v>47</v>
      </c>
      <c r="Q7" s="60" t="s">
        <v>45</v>
      </c>
      <c r="S7" s="60" t="s">
        <v>39</v>
      </c>
    </row>
    <row r="8" spans="1:23" ht="21" x14ac:dyDescent="0.55000000000000004">
      <c r="A8" s="2" t="s">
        <v>48</v>
      </c>
      <c r="C8" s="1" t="s">
        <v>49</v>
      </c>
      <c r="E8" s="19" t="s">
        <v>50</v>
      </c>
      <c r="F8" s="19"/>
      <c r="G8" s="19" t="s">
        <v>51</v>
      </c>
      <c r="H8" s="19"/>
      <c r="I8" s="20">
        <v>0</v>
      </c>
      <c r="J8" s="19"/>
      <c r="K8" s="20">
        <v>3518597943</v>
      </c>
      <c r="L8" s="19"/>
      <c r="M8" s="20">
        <v>110950825607</v>
      </c>
      <c r="N8" s="19"/>
      <c r="O8" s="20">
        <v>105743247080</v>
      </c>
      <c r="P8" s="19"/>
      <c r="Q8" s="20">
        <v>8726176470</v>
      </c>
      <c r="R8" s="19"/>
      <c r="S8" s="23">
        <f>Q8/2249049702421</f>
        <v>3.8799393631037443E-3</v>
      </c>
      <c r="U8" s="23"/>
      <c r="V8" s="13"/>
      <c r="W8" s="12"/>
    </row>
    <row r="9" spans="1:23" ht="21" x14ac:dyDescent="0.55000000000000004">
      <c r="A9" s="2" t="s">
        <v>52</v>
      </c>
      <c r="C9" s="1" t="s">
        <v>53</v>
      </c>
      <c r="E9" s="19" t="s">
        <v>50</v>
      </c>
      <c r="F9" s="19"/>
      <c r="G9" s="19" t="s">
        <v>54</v>
      </c>
      <c r="H9" s="19"/>
      <c r="I9" s="20">
        <v>10</v>
      </c>
      <c r="J9" s="19"/>
      <c r="K9" s="20">
        <v>487515</v>
      </c>
      <c r="L9" s="19"/>
      <c r="M9" s="20">
        <v>0</v>
      </c>
      <c r="N9" s="19"/>
      <c r="O9" s="20">
        <v>0</v>
      </c>
      <c r="P9" s="19"/>
      <c r="Q9" s="20">
        <v>487515</v>
      </c>
      <c r="R9" s="19"/>
      <c r="S9" s="23">
        <f t="shared" ref="S9:S15" si="0">Q9/2249049702421</f>
        <v>2.167648849535038E-7</v>
      </c>
      <c r="U9" s="23"/>
      <c r="V9" s="22"/>
    </row>
    <row r="10" spans="1:23" ht="21" x14ac:dyDescent="0.55000000000000004">
      <c r="A10" s="2" t="s">
        <v>55</v>
      </c>
      <c r="C10" s="1" t="s">
        <v>56</v>
      </c>
      <c r="E10" s="19" t="s">
        <v>50</v>
      </c>
      <c r="F10" s="19"/>
      <c r="G10" s="19" t="s">
        <v>57</v>
      </c>
      <c r="H10" s="19"/>
      <c r="I10" s="20">
        <v>10</v>
      </c>
      <c r="J10" s="19"/>
      <c r="K10" s="20">
        <v>7900981</v>
      </c>
      <c r="L10" s="19"/>
      <c r="M10" s="20">
        <v>32337</v>
      </c>
      <c r="N10" s="19"/>
      <c r="O10" s="20">
        <v>0</v>
      </c>
      <c r="P10" s="19"/>
      <c r="Q10" s="20">
        <v>7933318</v>
      </c>
      <c r="R10" s="19"/>
      <c r="S10" s="23">
        <f t="shared" si="0"/>
        <v>3.5274089280731071E-6</v>
      </c>
      <c r="U10" s="23"/>
      <c r="V10" s="22"/>
    </row>
    <row r="11" spans="1:23" ht="21" x14ac:dyDescent="0.55000000000000004">
      <c r="A11" s="2" t="s">
        <v>58</v>
      </c>
      <c r="C11" s="1" t="s">
        <v>59</v>
      </c>
      <c r="E11" s="19" t="s">
        <v>50</v>
      </c>
      <c r="F11" s="19"/>
      <c r="G11" s="19" t="s">
        <v>60</v>
      </c>
      <c r="H11" s="19"/>
      <c r="I11" s="20">
        <v>10</v>
      </c>
      <c r="J11" s="19"/>
      <c r="K11" s="20">
        <v>4195911</v>
      </c>
      <c r="L11" s="19"/>
      <c r="M11" s="20">
        <v>13080</v>
      </c>
      <c r="N11" s="19"/>
      <c r="O11" s="20">
        <v>0</v>
      </c>
      <c r="P11" s="19"/>
      <c r="Q11" s="20">
        <v>4208991</v>
      </c>
      <c r="R11" s="19"/>
      <c r="S11" s="23">
        <f t="shared" si="0"/>
        <v>1.8714530832596594E-6</v>
      </c>
      <c r="U11" s="23"/>
      <c r="V11" s="22"/>
    </row>
    <row r="12" spans="1:23" ht="21" x14ac:dyDescent="0.55000000000000004">
      <c r="A12" s="2" t="s">
        <v>61</v>
      </c>
      <c r="C12" s="1" t="s">
        <v>62</v>
      </c>
      <c r="E12" s="19" t="s">
        <v>50</v>
      </c>
      <c r="F12" s="19"/>
      <c r="G12" s="19" t="s">
        <v>60</v>
      </c>
      <c r="H12" s="19"/>
      <c r="I12" s="20">
        <v>10</v>
      </c>
      <c r="J12" s="19"/>
      <c r="K12" s="20">
        <v>355421894</v>
      </c>
      <c r="L12" s="19"/>
      <c r="M12" s="20">
        <v>9689830000</v>
      </c>
      <c r="N12" s="19"/>
      <c r="O12" s="20">
        <v>8695306200</v>
      </c>
      <c r="P12" s="19"/>
      <c r="Q12" s="20">
        <v>1349945694</v>
      </c>
      <c r="R12" s="19"/>
      <c r="S12" s="23">
        <f t="shared" si="0"/>
        <v>6.0022937356468589E-4</v>
      </c>
      <c r="U12" s="23"/>
      <c r="V12" s="22"/>
    </row>
    <row r="13" spans="1:23" ht="21" x14ac:dyDescent="0.55000000000000004">
      <c r="A13" s="2" t="s">
        <v>52</v>
      </c>
      <c r="C13" s="1" t="s">
        <v>63</v>
      </c>
      <c r="E13" s="19" t="s">
        <v>50</v>
      </c>
      <c r="F13" s="19"/>
      <c r="G13" s="19" t="s">
        <v>64</v>
      </c>
      <c r="H13" s="19"/>
      <c r="I13" s="20">
        <v>0</v>
      </c>
      <c r="J13" s="19"/>
      <c r="K13" s="20">
        <v>678</v>
      </c>
      <c r="L13" s="19"/>
      <c r="M13" s="20">
        <v>0</v>
      </c>
      <c r="N13" s="19"/>
      <c r="O13" s="20">
        <v>0</v>
      </c>
      <c r="P13" s="19"/>
      <c r="Q13" s="20">
        <v>678</v>
      </c>
      <c r="R13" s="19"/>
      <c r="S13" s="23">
        <f t="shared" si="0"/>
        <v>3.0146065659205476E-10</v>
      </c>
      <c r="U13" s="23"/>
      <c r="V13" s="22"/>
    </row>
    <row r="14" spans="1:23" ht="21" x14ac:dyDescent="0.55000000000000004">
      <c r="A14" s="2" t="s">
        <v>65</v>
      </c>
      <c r="C14" s="1" t="s">
        <v>66</v>
      </c>
      <c r="E14" s="19" t="s">
        <v>67</v>
      </c>
      <c r="F14" s="19"/>
      <c r="G14" s="19" t="s">
        <v>68</v>
      </c>
      <c r="H14" s="19"/>
      <c r="I14" s="20">
        <v>0</v>
      </c>
      <c r="J14" s="19"/>
      <c r="K14" s="20">
        <v>477626</v>
      </c>
      <c r="L14" s="19"/>
      <c r="M14" s="20">
        <v>8693840000</v>
      </c>
      <c r="N14" s="19"/>
      <c r="O14" s="20">
        <v>8693000720</v>
      </c>
      <c r="P14" s="19"/>
      <c r="Q14" s="20">
        <v>1316906</v>
      </c>
      <c r="R14" s="19"/>
      <c r="S14" s="23">
        <f t="shared" si="0"/>
        <v>5.8553886051624846E-7</v>
      </c>
      <c r="U14" s="23"/>
      <c r="V14" s="22"/>
    </row>
    <row r="15" spans="1:23" ht="21" x14ac:dyDescent="0.55000000000000004">
      <c r="A15" s="2" t="s">
        <v>52</v>
      </c>
      <c r="C15" s="1" t="s">
        <v>69</v>
      </c>
      <c r="E15" s="19" t="s">
        <v>67</v>
      </c>
      <c r="F15" s="19"/>
      <c r="G15" s="19" t="s">
        <v>70</v>
      </c>
      <c r="H15" s="19"/>
      <c r="I15" s="20">
        <v>0</v>
      </c>
      <c r="J15" s="19"/>
      <c r="K15" s="20">
        <v>50000000</v>
      </c>
      <c r="L15" s="19"/>
      <c r="M15" s="20">
        <v>0</v>
      </c>
      <c r="N15" s="19"/>
      <c r="O15" s="20">
        <v>0</v>
      </c>
      <c r="P15" s="19"/>
      <c r="Q15" s="20">
        <v>50000000</v>
      </c>
      <c r="R15" s="19"/>
      <c r="S15" s="23">
        <f t="shared" si="0"/>
        <v>2.2231611843071885E-5</v>
      </c>
      <c r="U15" s="23"/>
      <c r="V15" s="22"/>
    </row>
    <row r="16" spans="1:23" ht="19.5" thickBot="1" x14ac:dyDescent="0.5">
      <c r="E16" s="19"/>
      <c r="F16" s="19"/>
      <c r="G16" s="19"/>
      <c r="H16" s="19"/>
      <c r="I16" s="19"/>
      <c r="J16" s="19"/>
      <c r="K16" s="29">
        <f>SUM(K8:K15)</f>
        <v>3937082548</v>
      </c>
      <c r="L16" s="19"/>
      <c r="M16" s="29">
        <f>SUM(M8:M15)</f>
        <v>129334541024</v>
      </c>
      <c r="N16" s="19"/>
      <c r="O16" s="29">
        <f>SUM(O8:O15)</f>
        <v>123131554000</v>
      </c>
      <c r="P16" s="19"/>
      <c r="Q16" s="29">
        <f>SUM(Q8:Q15)</f>
        <v>10140069572</v>
      </c>
      <c r="R16" s="19"/>
      <c r="S16" s="24">
        <f>SUM(S8:S15)</f>
        <v>4.508601815728961E-3</v>
      </c>
      <c r="U16" s="22"/>
      <c r="V16" s="22"/>
    </row>
    <row r="17" spans="5:22" ht="19.5" thickTop="1" x14ac:dyDescent="0.45"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V17" s="22"/>
    </row>
    <row r="18" spans="5:22" x14ac:dyDescent="0.45">
      <c r="V18" s="22"/>
    </row>
    <row r="19" spans="5:22" x14ac:dyDescent="0.45">
      <c r="Q19" s="3"/>
      <c r="V19" s="22"/>
    </row>
    <row r="20" spans="5:22" x14ac:dyDescent="0.45">
      <c r="Q20" s="3"/>
    </row>
  </sheetData>
  <mergeCells count="17">
    <mergeCell ref="C7"/>
    <mergeCell ref="E7"/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</mergeCells>
  <pageMargins left="0.7" right="0.7" top="0.75" bottom="0.75" header="0.3" footer="0.3"/>
  <pageSetup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V21"/>
  <sheetViews>
    <sheetView rightToLeft="1" zoomScaleNormal="100" zoomScaleSheetLayoutView="41" workbookViewId="0">
      <selection activeCell="M15" sqref="M15"/>
    </sheetView>
  </sheetViews>
  <sheetFormatPr defaultRowHeight="18.75" x14ac:dyDescent="0.45"/>
  <cols>
    <col min="1" max="1" width="30.5703125" style="1" customWidth="1"/>
    <col min="2" max="2" width="1" style="1" customWidth="1"/>
    <col min="3" max="3" width="14.140625" style="1" customWidth="1"/>
    <col min="4" max="4" width="1" style="1" customWidth="1"/>
    <col min="5" max="5" width="14.28515625" style="1" customWidth="1"/>
    <col min="6" max="6" width="1" style="1" customWidth="1"/>
    <col min="7" max="7" width="12.140625" style="1" customWidth="1"/>
    <col min="8" max="8" width="1" style="1" customWidth="1"/>
    <col min="9" max="9" width="13.28515625" style="1" customWidth="1"/>
    <col min="10" max="10" width="1" style="1" customWidth="1"/>
    <col min="11" max="11" width="13.140625" style="1" customWidth="1"/>
    <col min="12" max="12" width="1" style="1" customWidth="1"/>
    <col min="13" max="13" width="15.42578125" style="1" customWidth="1"/>
    <col min="14" max="14" width="0.5703125" style="1" customWidth="1"/>
    <col min="15" max="15" width="13.7109375" style="1" bestFit="1" customWidth="1"/>
    <col min="16" max="16" width="0.5703125" style="1" customWidth="1"/>
    <col min="17" max="17" width="13.5703125" style="1" customWidth="1"/>
    <col min="18" max="18" width="0.42578125" style="1" customWidth="1"/>
    <col min="19" max="19" width="28.7109375" style="1" customWidth="1"/>
    <col min="20" max="20" width="1" style="1" customWidth="1"/>
    <col min="21" max="21" width="9.140625" style="1" customWidth="1"/>
    <col min="22" max="22" width="12.42578125" style="1" bestFit="1" customWidth="1"/>
    <col min="23" max="16384" width="9.140625" style="1"/>
  </cols>
  <sheetData>
    <row r="2" spans="1:22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2" ht="30" x14ac:dyDescent="0.45">
      <c r="A3" s="55" t="s">
        <v>71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22" ht="30" x14ac:dyDescent="0.45">
      <c r="A4" s="55" t="str">
        <f>سپرده!A4</f>
        <v>برای ماه منتهی به 1402/11/30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</row>
    <row r="6" spans="1:22" s="5" customFormat="1" ht="24.75" thickBot="1" x14ac:dyDescent="0.6">
      <c r="A6" s="65" t="s">
        <v>72</v>
      </c>
      <c r="B6" s="65"/>
      <c r="C6" s="65"/>
      <c r="D6" s="65"/>
      <c r="E6" s="65"/>
      <c r="F6" s="65"/>
      <c r="G6" s="65"/>
      <c r="H6" s="33"/>
      <c r="I6" s="65" t="s">
        <v>73</v>
      </c>
      <c r="J6" s="65"/>
      <c r="K6" s="65"/>
      <c r="L6" s="65"/>
      <c r="M6" s="65"/>
      <c r="N6" s="33"/>
      <c r="O6" s="65" t="s">
        <v>74</v>
      </c>
      <c r="P6" s="65"/>
      <c r="Q6" s="65"/>
      <c r="R6" s="65"/>
      <c r="S6" s="65"/>
      <c r="T6" s="27"/>
      <c r="U6" s="33"/>
      <c r="V6" s="33"/>
    </row>
    <row r="7" spans="1:22" s="5" customFormat="1" ht="22.5" x14ac:dyDescent="0.55000000000000004">
      <c r="A7" s="34" t="s">
        <v>75</v>
      </c>
      <c r="B7" s="1"/>
      <c r="C7" s="34" t="s">
        <v>76</v>
      </c>
      <c r="D7" s="1"/>
      <c r="E7" s="34" t="s">
        <v>37</v>
      </c>
      <c r="F7" s="1"/>
      <c r="G7" s="44" t="s">
        <v>38</v>
      </c>
      <c r="H7" s="17"/>
      <c r="I7" s="44" t="s">
        <v>77</v>
      </c>
      <c r="J7" s="17"/>
      <c r="K7" s="44" t="s">
        <v>78</v>
      </c>
      <c r="L7" s="17"/>
      <c r="M7" s="44" t="s">
        <v>79</v>
      </c>
      <c r="N7" s="17"/>
      <c r="O7" s="44" t="s">
        <v>77</v>
      </c>
      <c r="P7" s="17"/>
      <c r="Q7" s="44" t="s">
        <v>78</v>
      </c>
      <c r="R7" s="17"/>
      <c r="S7" s="44" t="s">
        <v>79</v>
      </c>
    </row>
    <row r="8" spans="1:22" x14ac:dyDescent="0.45">
      <c r="A8" s="1" t="s">
        <v>48</v>
      </c>
      <c r="C8" s="18">
        <v>30</v>
      </c>
      <c r="E8" s="25" t="s">
        <v>80</v>
      </c>
      <c r="G8" s="30">
        <v>0</v>
      </c>
      <c r="H8" s="30"/>
      <c r="I8" s="30">
        <v>1186109</v>
      </c>
      <c r="J8" s="30"/>
      <c r="K8" s="30">
        <v>0</v>
      </c>
      <c r="L8" s="30"/>
      <c r="M8" s="30">
        <v>1186109</v>
      </c>
      <c r="N8" s="30"/>
      <c r="O8" s="30">
        <v>1236431</v>
      </c>
      <c r="P8" s="30"/>
      <c r="Q8" s="30">
        <v>0</v>
      </c>
      <c r="R8" s="17"/>
      <c r="S8" s="30">
        <v>1236431</v>
      </c>
      <c r="V8" s="32"/>
    </row>
    <row r="9" spans="1:22" x14ac:dyDescent="0.45">
      <c r="A9" s="1" t="s">
        <v>52</v>
      </c>
      <c r="C9" s="18">
        <v>30</v>
      </c>
      <c r="E9" s="25" t="s">
        <v>80</v>
      </c>
      <c r="G9" s="30">
        <v>10</v>
      </c>
      <c r="H9" s="30"/>
      <c r="I9" s="30">
        <v>3990</v>
      </c>
      <c r="J9" s="30"/>
      <c r="K9" s="30">
        <v>0</v>
      </c>
      <c r="L9" s="30"/>
      <c r="M9" s="30">
        <v>3990</v>
      </c>
      <c r="N9" s="30"/>
      <c r="O9" s="30">
        <v>7980</v>
      </c>
      <c r="P9" s="30"/>
      <c r="Q9" s="30">
        <v>0</v>
      </c>
      <c r="R9" s="17"/>
      <c r="S9" s="30">
        <v>7980</v>
      </c>
      <c r="V9" s="32"/>
    </row>
    <row r="10" spans="1:22" x14ac:dyDescent="0.45">
      <c r="A10" s="1" t="s">
        <v>55</v>
      </c>
      <c r="C10" s="18">
        <v>28</v>
      </c>
      <c r="E10" s="25" t="s">
        <v>80</v>
      </c>
      <c r="G10" s="30">
        <v>10</v>
      </c>
      <c r="H10" s="30"/>
      <c r="I10" s="30">
        <v>32364</v>
      </c>
      <c r="J10" s="30"/>
      <c r="K10" s="30">
        <v>1</v>
      </c>
      <c r="L10" s="30"/>
      <c r="M10" s="30">
        <v>32363</v>
      </c>
      <c r="N10" s="30"/>
      <c r="O10" s="30">
        <v>64314</v>
      </c>
      <c r="P10" s="30"/>
      <c r="Q10" s="30">
        <v>65</v>
      </c>
      <c r="R10" s="17"/>
      <c r="S10" s="30">
        <v>64249</v>
      </c>
      <c r="V10" s="32"/>
    </row>
    <row r="11" spans="1:22" x14ac:dyDescent="0.45">
      <c r="A11" s="1" t="s">
        <v>58</v>
      </c>
      <c r="C11" s="18">
        <v>23</v>
      </c>
      <c r="E11" s="25" t="s">
        <v>80</v>
      </c>
      <c r="G11" s="30">
        <v>10</v>
      </c>
      <c r="H11" s="30"/>
      <c r="I11" s="30">
        <v>16552</v>
      </c>
      <c r="J11" s="30"/>
      <c r="K11" s="30">
        <v>22</v>
      </c>
      <c r="L11" s="30"/>
      <c r="M11" s="30">
        <v>16530</v>
      </c>
      <c r="N11" s="30"/>
      <c r="O11" s="30">
        <v>27305</v>
      </c>
      <c r="P11" s="30"/>
      <c r="Q11" s="30">
        <v>88</v>
      </c>
      <c r="R11" s="17"/>
      <c r="S11" s="30">
        <v>27217</v>
      </c>
      <c r="V11" s="32"/>
    </row>
    <row r="12" spans="1:22" x14ac:dyDescent="0.45">
      <c r="A12" s="1" t="s">
        <v>61</v>
      </c>
      <c r="C12" s="18">
        <v>26</v>
      </c>
      <c r="E12" s="25" t="s">
        <v>80</v>
      </c>
      <c r="G12" s="30">
        <v>10</v>
      </c>
      <c r="H12" s="30"/>
      <c r="I12" s="30">
        <v>5452339</v>
      </c>
      <c r="J12" s="30"/>
      <c r="K12" s="30">
        <v>38564</v>
      </c>
      <c r="L12" s="30"/>
      <c r="M12" s="30">
        <v>5413775</v>
      </c>
      <c r="N12" s="30"/>
      <c r="O12" s="30">
        <v>3846975</v>
      </c>
      <c r="P12" s="30"/>
      <c r="Q12" s="30">
        <v>44262</v>
      </c>
      <c r="R12" s="17"/>
      <c r="S12" s="30">
        <v>3802713</v>
      </c>
      <c r="V12" s="32"/>
    </row>
    <row r="13" spans="1:22" s="17" customFormat="1" ht="30.75" thickBot="1" x14ac:dyDescent="0.8">
      <c r="A13" s="64"/>
      <c r="B13" s="64"/>
      <c r="C13" s="64"/>
      <c r="D13" s="64"/>
      <c r="E13" s="64"/>
      <c r="G13" s="30"/>
      <c r="H13" s="30"/>
      <c r="I13" s="31">
        <f>SUM(I8:I12)</f>
        <v>6691354</v>
      </c>
      <c r="J13" s="30"/>
      <c r="K13" s="31">
        <f>SUM(K8:K12)</f>
        <v>38587</v>
      </c>
      <c r="L13" s="30"/>
      <c r="M13" s="31">
        <f>SUM(M8:M12)</f>
        <v>6652767</v>
      </c>
      <c r="N13" s="30"/>
      <c r="O13" s="31">
        <f>SUM(O8:O12)</f>
        <v>5183005</v>
      </c>
      <c r="P13" s="30"/>
      <c r="Q13" s="31">
        <f>SUM(Q8:Q12)</f>
        <v>44415</v>
      </c>
      <c r="S13" s="31">
        <f>SUM(S8:S12)</f>
        <v>5138590</v>
      </c>
    </row>
    <row r="14" spans="1:22" ht="19.5" thickTop="1" x14ac:dyDescent="0.45"/>
    <row r="15" spans="1:22" x14ac:dyDescent="0.45">
      <c r="K15" s="32"/>
      <c r="M15" s="32"/>
    </row>
    <row r="16" spans="1:22" x14ac:dyDescent="0.45">
      <c r="K16" s="32"/>
      <c r="O16" s="32"/>
    </row>
    <row r="18" spans="10:19" x14ac:dyDescent="0.45">
      <c r="K18" s="32"/>
    </row>
    <row r="19" spans="10:19" x14ac:dyDescent="0.45">
      <c r="J19" s="32"/>
      <c r="K19" s="32"/>
    </row>
    <row r="20" spans="10:19" x14ac:dyDescent="0.45">
      <c r="K20" s="32"/>
    </row>
    <row r="21" spans="10:19" x14ac:dyDescent="0.45">
      <c r="S21" s="32"/>
    </row>
  </sheetData>
  <mergeCells count="7">
    <mergeCell ref="A13:E13"/>
    <mergeCell ref="A6:G6"/>
    <mergeCell ref="O6:S6"/>
    <mergeCell ref="I6:M6"/>
    <mergeCell ref="A2:S2"/>
    <mergeCell ref="A3:S3"/>
    <mergeCell ref="A4:S4"/>
  </mergeCells>
  <pageMargins left="0.7" right="0.7" top="0.75" bottom="0.75" header="0.3" footer="0.3"/>
  <pageSetup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17"/>
  <sheetViews>
    <sheetView rightToLeft="1" zoomScale="91" zoomScaleNormal="91" zoomScaleSheetLayoutView="41" workbookViewId="0">
      <selection activeCell="J17" sqref="J17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29.42578125" style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9" style="1" bestFit="1" customWidth="1"/>
    <col min="12" max="12" width="1" style="1" customWidth="1"/>
    <col min="13" max="13" width="26.28515625" style="1" customWidth="1"/>
    <col min="14" max="14" width="1" style="1" customWidth="1"/>
    <col min="15" max="15" width="27.7109375" style="1" bestFit="1" customWidth="1"/>
    <col min="16" max="16" width="1" style="1" customWidth="1"/>
    <col min="17" max="17" width="17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2" width="14.42578125" style="1" bestFit="1" customWidth="1"/>
    <col min="23" max="23" width="9.140625" style="1"/>
    <col min="24" max="24" width="13.5703125" style="1" bestFit="1" customWidth="1"/>
    <col min="25" max="16384" width="9.140625" style="1"/>
  </cols>
  <sheetData>
    <row r="2" spans="1:22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2" ht="30" x14ac:dyDescent="0.45">
      <c r="A3" s="55" t="s">
        <v>71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22" ht="30" x14ac:dyDescent="0.45">
      <c r="A4" s="55" t="str">
        <f>'سود اوراق بهادار و سپرده بانکی'!A4:S4</f>
        <v>برای ماه منتهی به 1402/11/30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</row>
    <row r="6" spans="1:22" ht="24.75" thickBot="1" x14ac:dyDescent="0.6">
      <c r="A6" s="57" t="s">
        <v>3</v>
      </c>
      <c r="B6" s="5"/>
      <c r="C6" s="65" t="s">
        <v>81</v>
      </c>
      <c r="D6" s="65" t="s">
        <v>81</v>
      </c>
      <c r="E6" s="65" t="s">
        <v>81</v>
      </c>
      <c r="F6" s="65" t="s">
        <v>81</v>
      </c>
      <c r="G6" s="65" t="s">
        <v>81</v>
      </c>
      <c r="H6" s="5"/>
      <c r="I6" s="65" t="s">
        <v>73</v>
      </c>
      <c r="J6" s="65" t="s">
        <v>73</v>
      </c>
      <c r="K6" s="65" t="s">
        <v>73</v>
      </c>
      <c r="L6" s="65" t="s">
        <v>73</v>
      </c>
      <c r="M6" s="65" t="s">
        <v>73</v>
      </c>
      <c r="N6" s="5"/>
      <c r="O6" s="65" t="s">
        <v>74</v>
      </c>
      <c r="P6" s="65" t="s">
        <v>74</v>
      </c>
      <c r="Q6" s="65" t="s">
        <v>74</v>
      </c>
      <c r="R6" s="65" t="s">
        <v>74</v>
      </c>
      <c r="S6" s="65" t="s">
        <v>74</v>
      </c>
    </row>
    <row r="7" spans="1:22" ht="22.5" x14ac:dyDescent="0.55000000000000004">
      <c r="A7" s="56" t="s">
        <v>3</v>
      </c>
      <c r="B7" s="5"/>
      <c r="C7" s="34" t="s">
        <v>82</v>
      </c>
      <c r="E7" s="34" t="s">
        <v>83</v>
      </c>
      <c r="G7" s="34" t="s">
        <v>84</v>
      </c>
      <c r="I7" s="34" t="s">
        <v>85</v>
      </c>
      <c r="K7" s="34" t="s">
        <v>78</v>
      </c>
      <c r="M7" s="34" t="s">
        <v>86</v>
      </c>
      <c r="O7" s="34" t="s">
        <v>85</v>
      </c>
      <c r="Q7" s="34" t="s">
        <v>78</v>
      </c>
      <c r="S7" s="34" t="s">
        <v>86</v>
      </c>
    </row>
    <row r="8" spans="1:22" ht="22.5" x14ac:dyDescent="0.45">
      <c r="A8" s="1" t="s">
        <v>119</v>
      </c>
      <c r="C8" s="35" t="s">
        <v>126</v>
      </c>
      <c r="D8" s="35"/>
      <c r="E8" s="9">
        <v>486873</v>
      </c>
      <c r="F8" s="9"/>
      <c r="G8" s="9">
        <v>27500</v>
      </c>
      <c r="H8" s="9"/>
      <c r="I8" s="9">
        <v>0</v>
      </c>
      <c r="J8" s="9"/>
      <c r="K8" s="9">
        <v>0</v>
      </c>
      <c r="L8" s="9"/>
      <c r="M8" s="9">
        <v>0</v>
      </c>
      <c r="N8" s="9"/>
      <c r="O8" s="9">
        <v>13389007500</v>
      </c>
      <c r="P8" s="9"/>
      <c r="Q8" s="9">
        <v>0</v>
      </c>
      <c r="R8" s="9"/>
      <c r="S8" s="9">
        <v>13389007500</v>
      </c>
      <c r="U8" s="32"/>
      <c r="V8" s="32"/>
    </row>
    <row r="9" spans="1:22" ht="22.5" x14ac:dyDescent="0.45">
      <c r="A9" s="1" t="s">
        <v>117</v>
      </c>
      <c r="C9" s="35" t="s">
        <v>132</v>
      </c>
      <c r="D9" s="35"/>
      <c r="E9" s="9">
        <v>1000000</v>
      </c>
      <c r="F9" s="9"/>
      <c r="G9" s="9">
        <v>7220</v>
      </c>
      <c r="H9" s="9"/>
      <c r="I9" s="9">
        <v>7220000000</v>
      </c>
      <c r="J9" s="9"/>
      <c r="K9" s="9">
        <v>73423729</v>
      </c>
      <c r="L9" s="9"/>
      <c r="M9" s="9">
        <v>7146576271</v>
      </c>
      <c r="N9" s="9"/>
      <c r="O9" s="9">
        <v>7220000000</v>
      </c>
      <c r="P9" s="9"/>
      <c r="Q9" s="9">
        <v>73423729</v>
      </c>
      <c r="R9" s="9"/>
      <c r="S9" s="9">
        <v>7146576271</v>
      </c>
      <c r="U9" s="32"/>
      <c r="V9" s="32"/>
    </row>
    <row r="10" spans="1:22" ht="22.5" x14ac:dyDescent="0.45">
      <c r="A10" s="1" t="s">
        <v>115</v>
      </c>
      <c r="C10" s="35" t="s">
        <v>133</v>
      </c>
      <c r="D10" s="35"/>
      <c r="E10" s="9">
        <v>1601232</v>
      </c>
      <c r="F10" s="9"/>
      <c r="G10" s="9">
        <v>9433</v>
      </c>
      <c r="H10" s="9"/>
      <c r="I10" s="9">
        <v>15104421456</v>
      </c>
      <c r="J10" s="9"/>
      <c r="K10" s="9">
        <v>10338413</v>
      </c>
      <c r="L10" s="9"/>
      <c r="M10" s="9">
        <v>15094083043</v>
      </c>
      <c r="N10" s="9"/>
      <c r="O10" s="9">
        <v>15104421456</v>
      </c>
      <c r="P10" s="9"/>
      <c r="Q10" s="9">
        <v>10338413</v>
      </c>
      <c r="R10" s="9"/>
      <c r="S10" s="9">
        <v>15094083043</v>
      </c>
      <c r="U10" s="32"/>
      <c r="V10" s="32"/>
    </row>
    <row r="11" spans="1:22" ht="22.5" x14ac:dyDescent="0.45">
      <c r="A11" s="1" t="s">
        <v>29</v>
      </c>
      <c r="C11" s="35" t="s">
        <v>124</v>
      </c>
      <c r="D11" s="35"/>
      <c r="E11" s="9">
        <v>5000000</v>
      </c>
      <c r="F11" s="9"/>
      <c r="G11" s="9">
        <v>540</v>
      </c>
      <c r="H11" s="9"/>
      <c r="I11" s="9">
        <v>0</v>
      </c>
      <c r="J11" s="9"/>
      <c r="K11" s="9">
        <v>0</v>
      </c>
      <c r="L11" s="9"/>
      <c r="M11" s="9">
        <v>0</v>
      </c>
      <c r="N11" s="9"/>
      <c r="O11" s="9">
        <v>2700000000</v>
      </c>
      <c r="P11" s="9"/>
      <c r="Q11" s="9">
        <v>345161290</v>
      </c>
      <c r="R11" s="9"/>
      <c r="S11" s="9">
        <v>2354838710</v>
      </c>
      <c r="U11" s="32"/>
      <c r="V11" s="32"/>
    </row>
    <row r="12" spans="1:22" ht="22.5" x14ac:dyDescent="0.45">
      <c r="A12" s="1" t="s">
        <v>118</v>
      </c>
      <c r="C12" s="35" t="s">
        <v>124</v>
      </c>
      <c r="D12" s="35"/>
      <c r="E12" s="9">
        <v>5400000</v>
      </c>
      <c r="F12" s="9"/>
      <c r="G12" s="9">
        <v>220</v>
      </c>
      <c r="H12" s="9"/>
      <c r="I12" s="9">
        <v>0</v>
      </c>
      <c r="J12" s="9"/>
      <c r="K12" s="9">
        <v>0</v>
      </c>
      <c r="L12" s="9"/>
      <c r="M12" s="9">
        <v>0</v>
      </c>
      <c r="N12" s="9"/>
      <c r="O12" s="9">
        <v>1188000000</v>
      </c>
      <c r="P12" s="9"/>
      <c r="Q12" s="9">
        <v>0</v>
      </c>
      <c r="R12" s="9"/>
      <c r="S12" s="9">
        <v>1188000000</v>
      </c>
      <c r="U12" s="32"/>
      <c r="V12" s="32"/>
    </row>
    <row r="13" spans="1:22" ht="23.25" thickBot="1" x14ac:dyDescent="0.6">
      <c r="I13" s="45">
        <f>SUM(I8:I12)</f>
        <v>22324421456</v>
      </c>
      <c r="J13" s="52"/>
      <c r="K13" s="45">
        <f>SUM(K8:K12)</f>
        <v>83762142</v>
      </c>
      <c r="L13" s="52"/>
      <c r="M13" s="45">
        <f>SUM(M8:M12)</f>
        <v>22240659314</v>
      </c>
      <c r="N13" s="52"/>
      <c r="O13" s="45">
        <f>SUM(O8:O12)</f>
        <v>39601428956</v>
      </c>
      <c r="P13" s="52"/>
      <c r="Q13" s="45">
        <f>SUM(Q8:Q12)</f>
        <v>428923432</v>
      </c>
      <c r="R13" s="52"/>
      <c r="S13" s="45">
        <f>SUM(S8:S12)</f>
        <v>39172505524</v>
      </c>
    </row>
    <row r="14" spans="1:22" ht="19.5" thickTop="1" x14ac:dyDescent="0.45">
      <c r="I14" s="32"/>
      <c r="K14" s="32"/>
      <c r="O14" s="32"/>
      <c r="S14" s="32"/>
    </row>
    <row r="15" spans="1:22" x14ac:dyDescent="0.45">
      <c r="M15" s="32"/>
      <c r="O15" s="32"/>
      <c r="S15" s="32"/>
    </row>
    <row r="16" spans="1:22" x14ac:dyDescent="0.45">
      <c r="O16" s="32"/>
    </row>
    <row r="17" spans="13:15" x14ac:dyDescent="0.45">
      <c r="M17" s="32"/>
      <c r="O17" s="32"/>
    </row>
  </sheetData>
  <mergeCells count="7">
    <mergeCell ref="A6:A7"/>
    <mergeCell ref="C6:G6"/>
    <mergeCell ref="O6:S6"/>
    <mergeCell ref="I6:M6"/>
    <mergeCell ref="A2:S2"/>
    <mergeCell ref="A3:S3"/>
    <mergeCell ref="A4:S4"/>
  </mergeCells>
  <pageMargins left="0.7" right="0.7" top="0.75" bottom="0.75" header="0.3" footer="0.3"/>
  <pageSetup scale="3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Y56"/>
  <sheetViews>
    <sheetView rightToLeft="1" zoomScaleNormal="100" zoomScaleSheetLayoutView="41" workbookViewId="0">
      <selection activeCell="I47" sqref="I47:I49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24.7109375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9.710937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4.7109375" style="1" bestFit="1" customWidth="1"/>
    <col min="18" max="18" width="1" style="1" customWidth="1"/>
    <col min="19" max="19" width="15.7109375" style="1" bestFit="1" customWidth="1"/>
    <col min="20" max="21" width="17.85546875" style="1" bestFit="1" customWidth="1"/>
    <col min="22" max="16384" width="9.140625" style="1"/>
  </cols>
  <sheetData>
    <row r="2" spans="1:20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20" ht="30" x14ac:dyDescent="0.45">
      <c r="A3" s="55" t="s">
        <v>71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20" ht="30" x14ac:dyDescent="0.45">
      <c r="A4" s="55" t="str">
        <f>'درآمد سود سهام'!A4:S4</f>
        <v>برای ماه منتهی به 1402/11/30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6" spans="1:20" s="7" customFormat="1" ht="19.5" x14ac:dyDescent="0.45">
      <c r="A6" s="67" t="s">
        <v>3</v>
      </c>
      <c r="C6" s="66" t="s">
        <v>73</v>
      </c>
      <c r="D6" s="66" t="s">
        <v>73</v>
      </c>
      <c r="E6" s="66" t="s">
        <v>73</v>
      </c>
      <c r="F6" s="66" t="s">
        <v>73</v>
      </c>
      <c r="G6" s="66" t="s">
        <v>73</v>
      </c>
      <c r="H6" s="66" t="s">
        <v>73</v>
      </c>
      <c r="I6" s="66" t="s">
        <v>73</v>
      </c>
      <c r="K6" s="66" t="s">
        <v>74</v>
      </c>
      <c r="L6" s="66" t="s">
        <v>74</v>
      </c>
      <c r="M6" s="66" t="s">
        <v>74</v>
      </c>
      <c r="N6" s="66" t="s">
        <v>74</v>
      </c>
      <c r="O6" s="66" t="s">
        <v>74</v>
      </c>
      <c r="P6" s="66" t="s">
        <v>74</v>
      </c>
      <c r="Q6" s="66" t="s">
        <v>74</v>
      </c>
    </row>
    <row r="7" spans="1:20" s="7" customFormat="1" ht="19.5" x14ac:dyDescent="0.45">
      <c r="A7" s="66" t="s">
        <v>3</v>
      </c>
      <c r="C7" s="36" t="s">
        <v>7</v>
      </c>
      <c r="E7" s="36" t="s">
        <v>87</v>
      </c>
      <c r="G7" s="36" t="s">
        <v>88</v>
      </c>
      <c r="I7" s="36" t="s">
        <v>89</v>
      </c>
      <c r="K7" s="36" t="s">
        <v>7</v>
      </c>
      <c r="M7" s="36" t="s">
        <v>87</v>
      </c>
      <c r="O7" s="36" t="s">
        <v>88</v>
      </c>
      <c r="Q7" s="36" t="s">
        <v>89</v>
      </c>
    </row>
    <row r="8" spans="1:20" x14ac:dyDescent="0.45">
      <c r="A8" s="1" t="s">
        <v>129</v>
      </c>
      <c r="C8" s="20">
        <v>129000</v>
      </c>
      <c r="D8" s="19"/>
      <c r="E8" s="20">
        <v>9739254577</v>
      </c>
      <c r="F8" s="19"/>
      <c r="G8" s="20">
        <v>8160202737</v>
      </c>
      <c r="H8" s="19"/>
      <c r="I8" s="20">
        <v>1579051840</v>
      </c>
      <c r="J8" s="19"/>
      <c r="K8" s="20">
        <v>129000</v>
      </c>
      <c r="L8" s="19"/>
      <c r="M8" s="20">
        <v>9739254577</v>
      </c>
      <c r="N8" s="19"/>
      <c r="O8" s="20">
        <v>8160202737</v>
      </c>
      <c r="P8" s="19"/>
      <c r="Q8" s="20">
        <v>1579051840</v>
      </c>
      <c r="R8" s="17"/>
      <c r="S8" s="3"/>
      <c r="T8" s="3"/>
    </row>
    <row r="9" spans="1:20" x14ac:dyDescent="0.45">
      <c r="A9" s="1" t="s">
        <v>33</v>
      </c>
      <c r="C9" s="20">
        <v>4140365</v>
      </c>
      <c r="D9" s="19"/>
      <c r="E9" s="20">
        <v>71860642801</v>
      </c>
      <c r="F9" s="19"/>
      <c r="G9" s="20">
        <v>74206608803</v>
      </c>
      <c r="H9" s="19"/>
      <c r="I9" s="20">
        <v>-2345966001</v>
      </c>
      <c r="J9" s="19"/>
      <c r="K9" s="20">
        <v>4140365</v>
      </c>
      <c r="L9" s="19"/>
      <c r="M9" s="20">
        <v>71860642801</v>
      </c>
      <c r="N9" s="19"/>
      <c r="O9" s="20">
        <v>74247766101</v>
      </c>
      <c r="P9" s="19"/>
      <c r="Q9" s="20">
        <v>-2387123299</v>
      </c>
      <c r="R9" s="17"/>
      <c r="S9" s="3"/>
      <c r="T9" s="3"/>
    </row>
    <row r="10" spans="1:20" x14ac:dyDescent="0.45">
      <c r="A10" s="1" t="s">
        <v>92</v>
      </c>
      <c r="C10" s="20">
        <v>6924087</v>
      </c>
      <c r="D10" s="19"/>
      <c r="E10" s="20">
        <v>70411951220</v>
      </c>
      <c r="F10" s="19"/>
      <c r="G10" s="20">
        <v>75505288845</v>
      </c>
      <c r="H10" s="19"/>
      <c r="I10" s="20">
        <v>-5093337624</v>
      </c>
      <c r="J10" s="19"/>
      <c r="K10" s="20">
        <v>6924087</v>
      </c>
      <c r="L10" s="19"/>
      <c r="M10" s="20">
        <v>70411951220</v>
      </c>
      <c r="N10" s="19"/>
      <c r="O10" s="20">
        <v>76537722147</v>
      </c>
      <c r="P10" s="19"/>
      <c r="Q10" s="20">
        <v>-6125770926</v>
      </c>
      <c r="R10" s="17"/>
      <c r="S10" s="3"/>
      <c r="T10" s="3"/>
    </row>
    <row r="11" spans="1:20" x14ac:dyDescent="0.45">
      <c r="A11" s="1" t="s">
        <v>116</v>
      </c>
      <c r="C11" s="20">
        <v>872738</v>
      </c>
      <c r="D11" s="19"/>
      <c r="E11" s="20">
        <v>38822648098</v>
      </c>
      <c r="F11" s="19"/>
      <c r="G11" s="20">
        <v>42206074412</v>
      </c>
      <c r="H11" s="19"/>
      <c r="I11" s="20">
        <v>-3383426313</v>
      </c>
      <c r="J11" s="19"/>
      <c r="K11" s="20">
        <v>872738</v>
      </c>
      <c r="L11" s="19"/>
      <c r="M11" s="20">
        <v>38822648098</v>
      </c>
      <c r="N11" s="19"/>
      <c r="O11" s="20">
        <v>45546123467</v>
      </c>
      <c r="P11" s="19"/>
      <c r="Q11" s="20">
        <v>-6723475368</v>
      </c>
      <c r="R11" s="17"/>
      <c r="S11" s="3"/>
      <c r="T11" s="3"/>
    </row>
    <row r="12" spans="1:20" x14ac:dyDescent="0.45">
      <c r="A12" s="1" t="s">
        <v>29</v>
      </c>
      <c r="C12" s="20">
        <v>4758519</v>
      </c>
      <c r="D12" s="19"/>
      <c r="E12" s="20">
        <v>37463230030</v>
      </c>
      <c r="F12" s="19"/>
      <c r="G12" s="20">
        <v>38087331907</v>
      </c>
      <c r="H12" s="19"/>
      <c r="I12" s="20">
        <v>-624101876</v>
      </c>
      <c r="J12" s="19"/>
      <c r="K12" s="20">
        <v>4758519</v>
      </c>
      <c r="L12" s="19"/>
      <c r="M12" s="20">
        <v>37463230030</v>
      </c>
      <c r="N12" s="19"/>
      <c r="O12" s="20">
        <v>41815019407</v>
      </c>
      <c r="P12" s="19"/>
      <c r="Q12" s="20">
        <v>-4351789376</v>
      </c>
      <c r="R12" s="17"/>
      <c r="S12" s="3"/>
      <c r="T12" s="3"/>
    </row>
    <row r="13" spans="1:20" x14ac:dyDescent="0.45">
      <c r="A13" s="1" t="s">
        <v>17</v>
      </c>
      <c r="C13" s="20">
        <v>4384003</v>
      </c>
      <c r="D13" s="19"/>
      <c r="E13" s="20">
        <v>72297862641</v>
      </c>
      <c r="F13" s="19"/>
      <c r="G13" s="20">
        <v>77047993460</v>
      </c>
      <c r="H13" s="19"/>
      <c r="I13" s="20">
        <v>-4750130818</v>
      </c>
      <c r="J13" s="19"/>
      <c r="K13" s="20">
        <v>4384003</v>
      </c>
      <c r="L13" s="19"/>
      <c r="M13" s="20">
        <v>72297862641</v>
      </c>
      <c r="N13" s="19"/>
      <c r="O13" s="20">
        <v>76132830642</v>
      </c>
      <c r="P13" s="19"/>
      <c r="Q13" s="20">
        <v>-3834968000</v>
      </c>
      <c r="R13" s="17"/>
      <c r="S13" s="3"/>
      <c r="T13" s="3"/>
    </row>
    <row r="14" spans="1:20" x14ac:dyDescent="0.45">
      <c r="A14" s="1" t="s">
        <v>130</v>
      </c>
      <c r="C14" s="20">
        <v>110000</v>
      </c>
      <c r="D14" s="19"/>
      <c r="E14" s="20">
        <v>3138215850</v>
      </c>
      <c r="F14" s="19"/>
      <c r="G14" s="20">
        <v>2240532558</v>
      </c>
      <c r="H14" s="19"/>
      <c r="I14" s="20">
        <v>897683292</v>
      </c>
      <c r="J14" s="19"/>
      <c r="K14" s="20">
        <v>110000</v>
      </c>
      <c r="L14" s="19"/>
      <c r="M14" s="20">
        <v>3138215850</v>
      </c>
      <c r="N14" s="19"/>
      <c r="O14" s="20">
        <v>2240532558</v>
      </c>
      <c r="P14" s="19"/>
      <c r="Q14" s="20">
        <v>897683292</v>
      </c>
      <c r="R14" s="17"/>
      <c r="S14" s="3"/>
      <c r="T14" s="3"/>
    </row>
    <row r="15" spans="1:20" x14ac:dyDescent="0.45">
      <c r="A15" s="1" t="s">
        <v>15</v>
      </c>
      <c r="C15" s="20">
        <v>7021478</v>
      </c>
      <c r="D15" s="19"/>
      <c r="E15" s="20">
        <v>13694171803</v>
      </c>
      <c r="F15" s="19"/>
      <c r="G15" s="20">
        <v>14081468446</v>
      </c>
      <c r="H15" s="19"/>
      <c r="I15" s="20">
        <v>-387296642</v>
      </c>
      <c r="J15" s="19"/>
      <c r="K15" s="20">
        <v>7021478</v>
      </c>
      <c r="L15" s="19"/>
      <c r="M15" s="20">
        <v>13694171803</v>
      </c>
      <c r="N15" s="19"/>
      <c r="O15" s="20">
        <v>14365005828</v>
      </c>
      <c r="P15" s="19"/>
      <c r="Q15" s="20">
        <v>-670834024</v>
      </c>
      <c r="R15" s="17"/>
      <c r="S15" s="3"/>
      <c r="T15" s="3"/>
    </row>
    <row r="16" spans="1:20" x14ac:dyDescent="0.45">
      <c r="A16" s="1" t="s">
        <v>117</v>
      </c>
      <c r="C16" s="20">
        <v>1000000</v>
      </c>
      <c r="D16" s="19"/>
      <c r="E16" s="20">
        <v>41799802500</v>
      </c>
      <c r="F16" s="19"/>
      <c r="G16" s="20">
        <v>46372432500</v>
      </c>
      <c r="H16" s="19"/>
      <c r="I16" s="20">
        <v>-4572630000</v>
      </c>
      <c r="J16" s="19"/>
      <c r="K16" s="20">
        <v>1000000</v>
      </c>
      <c r="L16" s="19"/>
      <c r="M16" s="20">
        <v>41799802500</v>
      </c>
      <c r="N16" s="19"/>
      <c r="O16" s="20">
        <v>46682297159</v>
      </c>
      <c r="P16" s="19"/>
      <c r="Q16" s="20">
        <v>-4882494659</v>
      </c>
      <c r="R16" s="17"/>
      <c r="S16" s="3"/>
      <c r="T16" s="3"/>
    </row>
    <row r="17" spans="1:21" x14ac:dyDescent="0.45">
      <c r="A17" s="1" t="s">
        <v>113</v>
      </c>
      <c r="C17" s="20">
        <v>5353304</v>
      </c>
      <c r="D17" s="19"/>
      <c r="E17" s="20">
        <v>39272314588</v>
      </c>
      <c r="F17" s="19"/>
      <c r="G17" s="20">
        <v>38527311330</v>
      </c>
      <c r="H17" s="19"/>
      <c r="I17" s="20">
        <v>745003258</v>
      </c>
      <c r="J17" s="19"/>
      <c r="K17" s="20">
        <v>5353304</v>
      </c>
      <c r="L17" s="19"/>
      <c r="M17" s="20">
        <v>39272314588</v>
      </c>
      <c r="N17" s="19"/>
      <c r="O17" s="20">
        <v>41294466287</v>
      </c>
      <c r="P17" s="19"/>
      <c r="Q17" s="20">
        <v>-2022151698</v>
      </c>
      <c r="R17" s="17"/>
      <c r="S17" s="3"/>
      <c r="T17" s="3"/>
    </row>
    <row r="18" spans="1:21" x14ac:dyDescent="0.45">
      <c r="A18" s="1" t="s">
        <v>32</v>
      </c>
      <c r="C18" s="20">
        <v>1430176</v>
      </c>
      <c r="D18" s="19"/>
      <c r="E18" s="20">
        <v>67628673159</v>
      </c>
      <c r="F18" s="19"/>
      <c r="G18" s="20">
        <v>64839098834</v>
      </c>
      <c r="H18" s="19"/>
      <c r="I18" s="20">
        <v>2789574325</v>
      </c>
      <c r="J18" s="19"/>
      <c r="K18" s="20">
        <v>1430176</v>
      </c>
      <c r="L18" s="19"/>
      <c r="M18" s="20">
        <v>67628673159</v>
      </c>
      <c r="N18" s="19"/>
      <c r="O18" s="20">
        <v>65715663954</v>
      </c>
      <c r="P18" s="19"/>
      <c r="Q18" s="20">
        <v>1913009205</v>
      </c>
      <c r="R18" s="17"/>
      <c r="S18" s="3"/>
      <c r="T18" s="3"/>
    </row>
    <row r="19" spans="1:21" x14ac:dyDescent="0.45">
      <c r="A19" s="1" t="s">
        <v>22</v>
      </c>
      <c r="C19" s="20">
        <v>1694254</v>
      </c>
      <c r="D19" s="19"/>
      <c r="E19" s="20">
        <v>58979745068</v>
      </c>
      <c r="F19" s="19"/>
      <c r="G19" s="20">
        <v>60192349764</v>
      </c>
      <c r="H19" s="19"/>
      <c r="I19" s="20">
        <v>-1212604695</v>
      </c>
      <c r="J19" s="19"/>
      <c r="K19" s="20">
        <v>1694254</v>
      </c>
      <c r="L19" s="19"/>
      <c r="M19" s="20">
        <v>58979745068</v>
      </c>
      <c r="N19" s="19"/>
      <c r="O19" s="20">
        <v>56318751430</v>
      </c>
      <c r="P19" s="19"/>
      <c r="Q19" s="20">
        <v>2660993638</v>
      </c>
      <c r="R19" s="17"/>
      <c r="S19" s="3"/>
      <c r="T19" s="3"/>
      <c r="U19" s="3"/>
    </row>
    <row r="20" spans="1:21" x14ac:dyDescent="0.45">
      <c r="A20" s="1" t="s">
        <v>20</v>
      </c>
      <c r="C20" s="20">
        <v>1405861</v>
      </c>
      <c r="D20" s="19"/>
      <c r="E20" s="20">
        <v>42162458153</v>
      </c>
      <c r="F20" s="19"/>
      <c r="G20" s="20">
        <v>46075447308</v>
      </c>
      <c r="H20" s="19"/>
      <c r="I20" s="20">
        <v>-3912989154</v>
      </c>
      <c r="J20" s="19"/>
      <c r="K20" s="20">
        <v>1405861</v>
      </c>
      <c r="L20" s="19"/>
      <c r="M20" s="20">
        <v>42162458153</v>
      </c>
      <c r="N20" s="19"/>
      <c r="O20" s="20">
        <v>47556793203</v>
      </c>
      <c r="P20" s="19"/>
      <c r="Q20" s="20">
        <v>-5394335049</v>
      </c>
      <c r="R20" s="17"/>
      <c r="S20" s="3"/>
      <c r="T20" s="3"/>
      <c r="U20" s="3"/>
    </row>
    <row r="21" spans="1:21" x14ac:dyDescent="0.45">
      <c r="A21" s="1" t="s">
        <v>36</v>
      </c>
      <c r="C21" s="20">
        <v>12973987</v>
      </c>
      <c r="D21" s="19"/>
      <c r="E21" s="20">
        <v>99305296685</v>
      </c>
      <c r="F21" s="19"/>
      <c r="G21" s="20">
        <v>109779515506</v>
      </c>
      <c r="H21" s="19"/>
      <c r="I21" s="20">
        <v>-10474218820</v>
      </c>
      <c r="J21" s="19"/>
      <c r="K21" s="20">
        <v>12973987</v>
      </c>
      <c r="L21" s="19"/>
      <c r="M21" s="20">
        <v>99305296685</v>
      </c>
      <c r="N21" s="19"/>
      <c r="O21" s="20">
        <v>111752285058</v>
      </c>
      <c r="P21" s="19"/>
      <c r="Q21" s="20">
        <v>-12446988372</v>
      </c>
      <c r="R21" s="17"/>
      <c r="S21" s="3"/>
      <c r="T21" s="3"/>
      <c r="U21" s="3"/>
    </row>
    <row r="22" spans="1:21" x14ac:dyDescent="0.45">
      <c r="A22" s="1" t="s">
        <v>30</v>
      </c>
      <c r="C22" s="20">
        <v>18404889</v>
      </c>
      <c r="D22" s="19"/>
      <c r="E22" s="20">
        <v>102600490537</v>
      </c>
      <c r="F22" s="19"/>
      <c r="G22" s="20">
        <v>104565133440</v>
      </c>
      <c r="H22" s="19"/>
      <c r="I22" s="20">
        <v>-1964642902</v>
      </c>
      <c r="J22" s="19"/>
      <c r="K22" s="20">
        <v>18404889</v>
      </c>
      <c r="L22" s="19"/>
      <c r="M22" s="20">
        <v>102600490537</v>
      </c>
      <c r="N22" s="19"/>
      <c r="O22" s="20">
        <v>109068611597</v>
      </c>
      <c r="P22" s="19"/>
      <c r="Q22" s="20">
        <v>-6468121059</v>
      </c>
      <c r="R22" s="17"/>
      <c r="S22" s="3"/>
      <c r="T22" s="3"/>
    </row>
    <row r="23" spans="1:21" x14ac:dyDescent="0.45">
      <c r="A23" s="1" t="s">
        <v>114</v>
      </c>
      <c r="C23" s="20">
        <v>13626637</v>
      </c>
      <c r="D23" s="19"/>
      <c r="E23" s="20">
        <v>46705085741</v>
      </c>
      <c r="F23" s="19"/>
      <c r="G23" s="20">
        <v>50199839837</v>
      </c>
      <c r="H23" s="19"/>
      <c r="I23" s="20">
        <v>-3494754095</v>
      </c>
      <c r="J23" s="19"/>
      <c r="K23" s="20">
        <v>13626637</v>
      </c>
      <c r="L23" s="19"/>
      <c r="M23" s="20">
        <v>46705085741</v>
      </c>
      <c r="N23" s="19"/>
      <c r="O23" s="20">
        <v>52285855848</v>
      </c>
      <c r="P23" s="19"/>
      <c r="Q23" s="20">
        <v>-5580770106</v>
      </c>
      <c r="R23" s="17"/>
      <c r="S23" s="3"/>
      <c r="T23" s="3"/>
    </row>
    <row r="24" spans="1:21" x14ac:dyDescent="0.45">
      <c r="A24" s="1" t="s">
        <v>34</v>
      </c>
      <c r="C24" s="20">
        <v>9277391</v>
      </c>
      <c r="D24" s="19"/>
      <c r="E24" s="20">
        <v>50998713595</v>
      </c>
      <c r="F24" s="19"/>
      <c r="G24" s="20">
        <v>49984272637</v>
      </c>
      <c r="H24" s="19"/>
      <c r="I24" s="20">
        <v>1014440958</v>
      </c>
      <c r="J24" s="19"/>
      <c r="K24" s="20">
        <v>9277391</v>
      </c>
      <c r="L24" s="19"/>
      <c r="M24" s="20">
        <v>50998713595</v>
      </c>
      <c r="N24" s="19"/>
      <c r="O24" s="20">
        <v>49246497395</v>
      </c>
      <c r="P24" s="19"/>
      <c r="Q24" s="20">
        <v>1752216200</v>
      </c>
      <c r="R24" s="17"/>
      <c r="S24" s="3"/>
      <c r="T24" s="3"/>
    </row>
    <row r="25" spans="1:21" x14ac:dyDescent="0.45">
      <c r="A25" s="1" t="s">
        <v>23</v>
      </c>
      <c r="C25" s="20">
        <v>2224603</v>
      </c>
      <c r="D25" s="19"/>
      <c r="E25" s="20">
        <v>56500416940</v>
      </c>
      <c r="F25" s="19"/>
      <c r="G25" s="20">
        <v>60679899837</v>
      </c>
      <c r="H25" s="19"/>
      <c r="I25" s="20">
        <v>-4179482896</v>
      </c>
      <c r="J25" s="19"/>
      <c r="K25" s="20">
        <v>2224603</v>
      </c>
      <c r="L25" s="19"/>
      <c r="M25" s="20">
        <v>56500416940</v>
      </c>
      <c r="N25" s="19"/>
      <c r="O25" s="20">
        <v>58910806547</v>
      </c>
      <c r="P25" s="19"/>
      <c r="Q25" s="20">
        <v>-2410389606</v>
      </c>
      <c r="R25" s="17"/>
      <c r="S25" s="3"/>
      <c r="T25" s="3"/>
    </row>
    <row r="26" spans="1:21" x14ac:dyDescent="0.45">
      <c r="A26" s="1" t="s">
        <v>35</v>
      </c>
      <c r="C26" s="20">
        <v>8554343</v>
      </c>
      <c r="D26" s="19"/>
      <c r="E26" s="20">
        <v>46598876732</v>
      </c>
      <c r="F26" s="19"/>
      <c r="G26" s="20">
        <v>47430326872</v>
      </c>
      <c r="H26" s="19"/>
      <c r="I26" s="20">
        <v>-831450139</v>
      </c>
      <c r="J26" s="19"/>
      <c r="K26" s="20">
        <v>8554343</v>
      </c>
      <c r="L26" s="19"/>
      <c r="M26" s="20">
        <v>46598876732</v>
      </c>
      <c r="N26" s="19"/>
      <c r="O26" s="20">
        <v>48894809076</v>
      </c>
      <c r="P26" s="19"/>
      <c r="Q26" s="20">
        <v>-2295932343</v>
      </c>
      <c r="R26" s="17"/>
      <c r="S26" s="3"/>
      <c r="T26" s="3"/>
    </row>
    <row r="27" spans="1:21" x14ac:dyDescent="0.45">
      <c r="A27" s="1" t="s">
        <v>118</v>
      </c>
      <c r="C27" s="20">
        <v>5400000</v>
      </c>
      <c r="D27" s="19"/>
      <c r="E27" s="20">
        <v>72734638500</v>
      </c>
      <c r="F27" s="19"/>
      <c r="G27" s="20">
        <v>81162194400</v>
      </c>
      <c r="H27" s="19"/>
      <c r="I27" s="20">
        <v>-8427555900</v>
      </c>
      <c r="J27" s="19"/>
      <c r="K27" s="20">
        <v>5400000</v>
      </c>
      <c r="L27" s="19"/>
      <c r="M27" s="20">
        <v>72734638500</v>
      </c>
      <c r="N27" s="19"/>
      <c r="O27" s="20">
        <v>78472458373</v>
      </c>
      <c r="P27" s="19"/>
      <c r="Q27" s="20">
        <v>-5737819873</v>
      </c>
      <c r="R27" s="17"/>
      <c r="S27" s="3"/>
      <c r="T27" s="3"/>
    </row>
    <row r="28" spans="1:21" x14ac:dyDescent="0.45">
      <c r="A28" s="1" t="s">
        <v>123</v>
      </c>
      <c r="C28" s="20">
        <v>2000000</v>
      </c>
      <c r="D28" s="19"/>
      <c r="E28" s="20">
        <v>73519938000</v>
      </c>
      <c r="F28" s="19"/>
      <c r="G28" s="20">
        <v>71492076000</v>
      </c>
      <c r="H28" s="19"/>
      <c r="I28" s="20">
        <v>2027862000</v>
      </c>
      <c r="J28" s="19"/>
      <c r="K28" s="20">
        <v>2000000</v>
      </c>
      <c r="L28" s="19"/>
      <c r="M28" s="20">
        <v>73519938000</v>
      </c>
      <c r="N28" s="19"/>
      <c r="O28" s="20">
        <v>75468276000</v>
      </c>
      <c r="P28" s="19"/>
      <c r="Q28" s="20">
        <v>-1948338000</v>
      </c>
      <c r="R28" s="17"/>
      <c r="S28" s="3"/>
      <c r="T28" s="3"/>
    </row>
    <row r="29" spans="1:21" x14ac:dyDescent="0.45">
      <c r="A29" s="1" t="s">
        <v>16</v>
      </c>
      <c r="C29" s="20">
        <v>36502254</v>
      </c>
      <c r="D29" s="19"/>
      <c r="E29" s="20">
        <v>112483703324</v>
      </c>
      <c r="F29" s="19"/>
      <c r="G29" s="20">
        <v>115749359227</v>
      </c>
      <c r="H29" s="19"/>
      <c r="I29" s="20">
        <v>-3265655902</v>
      </c>
      <c r="J29" s="19"/>
      <c r="K29" s="20">
        <v>36502254</v>
      </c>
      <c r="L29" s="19"/>
      <c r="M29" s="20">
        <v>112483703324</v>
      </c>
      <c r="N29" s="19"/>
      <c r="O29" s="20">
        <v>107766644798</v>
      </c>
      <c r="P29" s="19"/>
      <c r="Q29" s="20">
        <v>4717058526</v>
      </c>
      <c r="R29" s="17"/>
      <c r="S29" s="3"/>
      <c r="T29" s="3"/>
    </row>
    <row r="30" spans="1:21" x14ac:dyDescent="0.45">
      <c r="A30" s="1" t="s">
        <v>122</v>
      </c>
      <c r="C30" s="20">
        <v>1500462</v>
      </c>
      <c r="D30" s="19"/>
      <c r="E30" s="20">
        <v>7584451666</v>
      </c>
      <c r="F30" s="19"/>
      <c r="G30" s="20">
        <v>7544323528</v>
      </c>
      <c r="H30" s="19"/>
      <c r="I30" s="20">
        <v>40128138</v>
      </c>
      <c r="J30" s="19"/>
      <c r="K30" s="20">
        <v>1500462</v>
      </c>
      <c r="L30" s="19"/>
      <c r="M30" s="20">
        <v>7584451666</v>
      </c>
      <c r="N30" s="19"/>
      <c r="O30" s="20">
        <v>8009538928</v>
      </c>
      <c r="P30" s="19"/>
      <c r="Q30" s="20">
        <v>-425087261</v>
      </c>
      <c r="R30" s="17"/>
      <c r="S30" s="3"/>
      <c r="T30" s="3"/>
    </row>
    <row r="31" spans="1:21" x14ac:dyDescent="0.45">
      <c r="A31" s="1" t="s">
        <v>21</v>
      </c>
      <c r="C31" s="20">
        <v>11509789</v>
      </c>
      <c r="D31" s="19"/>
      <c r="E31" s="20">
        <v>95649316115</v>
      </c>
      <c r="F31" s="19"/>
      <c r="G31" s="20">
        <v>100111425360</v>
      </c>
      <c r="H31" s="19"/>
      <c r="I31" s="20">
        <v>-4462109244</v>
      </c>
      <c r="J31" s="19"/>
      <c r="K31" s="20">
        <v>11509789</v>
      </c>
      <c r="L31" s="19"/>
      <c r="M31" s="20">
        <v>95649316115</v>
      </c>
      <c r="N31" s="19"/>
      <c r="O31" s="20">
        <v>101598795108</v>
      </c>
      <c r="P31" s="19"/>
      <c r="Q31" s="20">
        <v>-5949478992</v>
      </c>
      <c r="R31" s="17"/>
      <c r="S31" s="3"/>
      <c r="T31" s="3"/>
    </row>
    <row r="32" spans="1:21" x14ac:dyDescent="0.45">
      <c r="A32" s="1" t="s">
        <v>26</v>
      </c>
      <c r="C32" s="20">
        <v>32028517</v>
      </c>
      <c r="D32" s="19"/>
      <c r="E32" s="20">
        <v>188799027630</v>
      </c>
      <c r="F32" s="19"/>
      <c r="G32" s="20">
        <v>198668791300</v>
      </c>
      <c r="H32" s="19"/>
      <c r="I32" s="20">
        <v>-9869763669</v>
      </c>
      <c r="J32" s="19"/>
      <c r="K32" s="20">
        <v>32028517</v>
      </c>
      <c r="L32" s="19"/>
      <c r="M32" s="20">
        <v>188799027630</v>
      </c>
      <c r="N32" s="19"/>
      <c r="O32" s="20">
        <v>202807724452</v>
      </c>
      <c r="P32" s="19"/>
      <c r="Q32" s="20">
        <v>-14008696821</v>
      </c>
      <c r="R32" s="17"/>
      <c r="S32" s="3"/>
      <c r="T32" s="3"/>
    </row>
    <row r="33" spans="1:25" x14ac:dyDescent="0.45">
      <c r="A33" s="1" t="s">
        <v>93</v>
      </c>
      <c r="C33" s="20">
        <v>15714229</v>
      </c>
      <c r="D33" s="19"/>
      <c r="E33" s="20">
        <v>37411646763</v>
      </c>
      <c r="F33" s="19"/>
      <c r="G33" s="20">
        <v>38312857991</v>
      </c>
      <c r="H33" s="19"/>
      <c r="I33" s="20">
        <v>-901211227</v>
      </c>
      <c r="J33" s="19"/>
      <c r="K33" s="20">
        <v>15714229</v>
      </c>
      <c r="L33" s="19"/>
      <c r="M33" s="20">
        <v>37411646763</v>
      </c>
      <c r="N33" s="19"/>
      <c r="O33" s="20">
        <v>41598002232</v>
      </c>
      <c r="P33" s="19"/>
      <c r="Q33" s="20">
        <v>-4186355468</v>
      </c>
      <c r="R33" s="17"/>
      <c r="S33" s="3"/>
      <c r="T33" s="3"/>
    </row>
    <row r="34" spans="1:25" x14ac:dyDescent="0.45">
      <c r="A34" s="1" t="s">
        <v>119</v>
      </c>
      <c r="C34" s="20">
        <v>700982</v>
      </c>
      <c r="D34" s="19"/>
      <c r="E34" s="20">
        <v>102124643184</v>
      </c>
      <c r="F34" s="19"/>
      <c r="G34" s="20">
        <v>103567042279</v>
      </c>
      <c r="H34" s="19"/>
      <c r="I34" s="20">
        <v>-1442399094</v>
      </c>
      <c r="J34" s="19"/>
      <c r="K34" s="20">
        <v>700982</v>
      </c>
      <c r="L34" s="19"/>
      <c r="M34" s="20">
        <v>102124643184</v>
      </c>
      <c r="N34" s="19"/>
      <c r="O34" s="20">
        <v>115763046169</v>
      </c>
      <c r="P34" s="19"/>
      <c r="Q34" s="20">
        <v>-13638402984</v>
      </c>
      <c r="R34" s="17"/>
      <c r="S34" s="3"/>
      <c r="T34" s="3"/>
    </row>
    <row r="35" spans="1:25" x14ac:dyDescent="0.45">
      <c r="A35" s="1" t="s">
        <v>91</v>
      </c>
      <c r="C35" s="20">
        <v>15131137</v>
      </c>
      <c r="D35" s="19"/>
      <c r="E35" s="20">
        <v>84531019849</v>
      </c>
      <c r="F35" s="19"/>
      <c r="G35" s="20">
        <v>86486363725</v>
      </c>
      <c r="H35" s="19"/>
      <c r="I35" s="20">
        <v>-1955343875</v>
      </c>
      <c r="J35" s="19"/>
      <c r="K35" s="20">
        <v>15131137</v>
      </c>
      <c r="L35" s="19"/>
      <c r="M35" s="20">
        <v>84531019849</v>
      </c>
      <c r="N35" s="19"/>
      <c r="O35" s="20">
        <v>84079786647</v>
      </c>
      <c r="P35" s="19"/>
      <c r="Q35" s="20">
        <v>451233202</v>
      </c>
      <c r="R35" s="17"/>
      <c r="S35" s="3"/>
      <c r="T35" s="3"/>
    </row>
    <row r="36" spans="1:25" x14ac:dyDescent="0.45">
      <c r="A36" s="1" t="s">
        <v>28</v>
      </c>
      <c r="C36" s="20">
        <v>19848641</v>
      </c>
      <c r="D36" s="19"/>
      <c r="E36" s="20">
        <v>35376861063</v>
      </c>
      <c r="F36" s="19"/>
      <c r="G36" s="20">
        <v>38711322591</v>
      </c>
      <c r="H36" s="19"/>
      <c r="I36" s="20">
        <v>-3334461527</v>
      </c>
      <c r="J36" s="19"/>
      <c r="K36" s="20">
        <v>19848641</v>
      </c>
      <c r="L36" s="19"/>
      <c r="M36" s="20">
        <v>35376861063</v>
      </c>
      <c r="N36" s="19"/>
      <c r="O36" s="20">
        <v>39244047214</v>
      </c>
      <c r="P36" s="19"/>
      <c r="Q36" s="20">
        <v>-3867186150</v>
      </c>
      <c r="R36" s="17"/>
      <c r="S36" s="3"/>
      <c r="T36" s="3"/>
    </row>
    <row r="37" spans="1:25" x14ac:dyDescent="0.45">
      <c r="A37" s="1" t="s">
        <v>24</v>
      </c>
      <c r="C37" s="20">
        <v>7604037</v>
      </c>
      <c r="D37" s="19"/>
      <c r="E37" s="20">
        <v>30643346740</v>
      </c>
      <c r="F37" s="19"/>
      <c r="G37" s="20">
        <v>33104254026</v>
      </c>
      <c r="H37" s="19"/>
      <c r="I37" s="20">
        <v>-2460907285</v>
      </c>
      <c r="J37" s="19"/>
      <c r="K37" s="20">
        <v>7604037</v>
      </c>
      <c r="L37" s="19"/>
      <c r="M37" s="20">
        <v>30643346740</v>
      </c>
      <c r="N37" s="19"/>
      <c r="O37" s="20">
        <v>33969215683</v>
      </c>
      <c r="P37" s="19"/>
      <c r="Q37" s="20">
        <v>-3325868942</v>
      </c>
      <c r="R37" s="17"/>
      <c r="S37" s="3"/>
      <c r="T37" s="3"/>
    </row>
    <row r="38" spans="1:25" x14ac:dyDescent="0.45">
      <c r="A38" s="1" t="s">
        <v>112</v>
      </c>
      <c r="C38" s="20">
        <v>1795135</v>
      </c>
      <c r="D38" s="19"/>
      <c r="E38" s="20">
        <v>45771243734</v>
      </c>
      <c r="F38" s="19"/>
      <c r="G38" s="20">
        <v>45325130247</v>
      </c>
      <c r="H38" s="19"/>
      <c r="I38" s="20">
        <v>446113487</v>
      </c>
      <c r="J38" s="19"/>
      <c r="K38" s="20">
        <v>1795135</v>
      </c>
      <c r="L38" s="19"/>
      <c r="M38" s="20">
        <v>45771243734</v>
      </c>
      <c r="N38" s="19"/>
      <c r="O38" s="20">
        <v>44968239458</v>
      </c>
      <c r="P38" s="19"/>
      <c r="Q38" s="20">
        <v>803004276</v>
      </c>
      <c r="R38" s="17"/>
      <c r="S38" s="3"/>
      <c r="T38" s="3"/>
      <c r="U38" s="3"/>
    </row>
    <row r="39" spans="1:25" x14ac:dyDescent="0.45">
      <c r="A39" s="1" t="s">
        <v>19</v>
      </c>
      <c r="C39" s="20">
        <v>1236522</v>
      </c>
      <c r="D39" s="19"/>
      <c r="E39" s="20">
        <v>2393183659</v>
      </c>
      <c r="F39" s="19"/>
      <c r="G39" s="20">
        <v>2652537409</v>
      </c>
      <c r="H39" s="19"/>
      <c r="I39" s="20">
        <v>-259353749</v>
      </c>
      <c r="J39" s="19"/>
      <c r="K39" s="20">
        <v>1236522</v>
      </c>
      <c r="L39" s="19"/>
      <c r="M39" s="20">
        <v>2393183659</v>
      </c>
      <c r="N39" s="19"/>
      <c r="O39" s="20">
        <v>2769308055</v>
      </c>
      <c r="P39" s="19"/>
      <c r="Q39" s="20">
        <v>-376124395</v>
      </c>
      <c r="R39" s="17"/>
      <c r="S39" s="3"/>
      <c r="T39" s="3"/>
      <c r="U39" s="3"/>
    </row>
    <row r="40" spans="1:25" x14ac:dyDescent="0.45">
      <c r="A40" s="1" t="s">
        <v>31</v>
      </c>
      <c r="C40" s="20">
        <v>2353821</v>
      </c>
      <c r="D40" s="19"/>
      <c r="E40" s="20">
        <v>47966223183</v>
      </c>
      <c r="F40" s="19"/>
      <c r="G40" s="20">
        <v>54260327591</v>
      </c>
      <c r="H40" s="19"/>
      <c r="I40" s="20">
        <v>-6294104407</v>
      </c>
      <c r="J40" s="19"/>
      <c r="K40" s="20">
        <v>2353821</v>
      </c>
      <c r="L40" s="19"/>
      <c r="M40" s="20">
        <v>47966223183</v>
      </c>
      <c r="N40" s="19"/>
      <c r="O40" s="20">
        <v>53581781019</v>
      </c>
      <c r="P40" s="19"/>
      <c r="Q40" s="20">
        <v>-5615557835</v>
      </c>
      <c r="R40" s="17"/>
      <c r="S40" s="3"/>
      <c r="T40" s="3"/>
      <c r="U40" s="3"/>
    </row>
    <row r="41" spans="1:25" x14ac:dyDescent="0.45">
      <c r="A41" s="1" t="s">
        <v>120</v>
      </c>
      <c r="C41" s="20">
        <v>8506949</v>
      </c>
      <c r="D41" s="19"/>
      <c r="E41" s="20">
        <v>52006445818</v>
      </c>
      <c r="F41" s="19"/>
      <c r="G41" s="20">
        <v>56741992104</v>
      </c>
      <c r="H41" s="19"/>
      <c r="I41" s="20">
        <v>-4735546285</v>
      </c>
      <c r="J41" s="19"/>
      <c r="K41" s="20">
        <v>8506949</v>
      </c>
      <c r="L41" s="19"/>
      <c r="M41" s="20">
        <v>52006445818</v>
      </c>
      <c r="N41" s="19"/>
      <c r="O41" s="20">
        <v>54458782288</v>
      </c>
      <c r="P41" s="19"/>
      <c r="Q41" s="20">
        <v>-2452336469</v>
      </c>
      <c r="R41" s="17"/>
      <c r="S41" s="3"/>
      <c r="T41" s="3"/>
      <c r="U41" s="3"/>
    </row>
    <row r="42" spans="1:25" x14ac:dyDescent="0.45">
      <c r="A42" s="1" t="s">
        <v>111</v>
      </c>
      <c r="C42" s="20">
        <v>38750986</v>
      </c>
      <c r="D42" s="19"/>
      <c r="E42" s="20">
        <v>78350529466</v>
      </c>
      <c r="F42" s="19"/>
      <c r="G42" s="20">
        <v>74721811666</v>
      </c>
      <c r="H42" s="19"/>
      <c r="I42" s="20">
        <v>3628717800</v>
      </c>
      <c r="J42" s="19"/>
      <c r="K42" s="20">
        <v>38750986</v>
      </c>
      <c r="L42" s="19"/>
      <c r="M42" s="20">
        <v>78350529466</v>
      </c>
      <c r="N42" s="19"/>
      <c r="O42" s="20">
        <v>74531328949</v>
      </c>
      <c r="P42" s="19"/>
      <c r="Q42" s="20">
        <v>3819200517</v>
      </c>
      <c r="R42" s="17"/>
      <c r="S42" s="3"/>
      <c r="T42" s="3"/>
      <c r="U42" s="3"/>
    </row>
    <row r="43" spans="1:25" x14ac:dyDescent="0.45">
      <c r="A43" s="1" t="s">
        <v>94</v>
      </c>
      <c r="C43" s="20">
        <v>21124532</v>
      </c>
      <c r="D43" s="19"/>
      <c r="E43" s="20">
        <v>50712201098</v>
      </c>
      <c r="F43" s="19"/>
      <c r="G43" s="20">
        <v>55380525115</v>
      </c>
      <c r="H43" s="19"/>
      <c r="I43" s="20">
        <v>-4668324016</v>
      </c>
      <c r="J43" s="19"/>
      <c r="K43" s="20">
        <v>21124532</v>
      </c>
      <c r="L43" s="19"/>
      <c r="M43" s="20">
        <v>50712201098</v>
      </c>
      <c r="N43" s="19"/>
      <c r="O43" s="20">
        <v>54643998606</v>
      </c>
      <c r="P43" s="19"/>
      <c r="Q43" s="20">
        <v>-3931797507</v>
      </c>
      <c r="R43" s="17"/>
      <c r="S43" s="3"/>
      <c r="T43" s="3"/>
      <c r="U43" s="32"/>
    </row>
    <row r="44" spans="1:25" x14ac:dyDescent="0.45">
      <c r="A44" s="1" t="s">
        <v>115</v>
      </c>
      <c r="C44" s="20">
        <v>1601232</v>
      </c>
      <c r="D44" s="19"/>
      <c r="E44" s="20">
        <v>61869560507</v>
      </c>
      <c r="F44" s="19"/>
      <c r="G44" s="20">
        <v>75733308179</v>
      </c>
      <c r="H44" s="19"/>
      <c r="I44" s="20">
        <v>-13863747671</v>
      </c>
      <c r="J44" s="19"/>
      <c r="K44" s="20">
        <v>1601232</v>
      </c>
      <c r="L44" s="19"/>
      <c r="M44" s="20">
        <v>61869560507</v>
      </c>
      <c r="N44" s="19"/>
      <c r="O44" s="20">
        <v>72374811326</v>
      </c>
      <c r="P44" s="19"/>
      <c r="Q44" s="20">
        <f>-10505250818-26</f>
        <v>-10505250844</v>
      </c>
      <c r="R44" s="17"/>
      <c r="S44" s="3"/>
      <c r="T44" s="3"/>
    </row>
    <row r="45" spans="1:25" x14ac:dyDescent="0.45">
      <c r="A45" s="1" t="s">
        <v>121</v>
      </c>
      <c r="C45" s="20">
        <v>1345550</v>
      </c>
      <c r="D45" s="19"/>
      <c r="E45" s="20">
        <v>38186880557</v>
      </c>
      <c r="F45" s="19"/>
      <c r="G45" s="20">
        <v>42600775683</v>
      </c>
      <c r="H45" s="19"/>
      <c r="I45" s="20">
        <v>-4413895125</v>
      </c>
      <c r="J45" s="19"/>
      <c r="K45" s="20">
        <v>1345550</v>
      </c>
      <c r="L45" s="19"/>
      <c r="M45" s="20">
        <v>38186880557</v>
      </c>
      <c r="N45" s="19"/>
      <c r="O45" s="20">
        <v>43135793274</v>
      </c>
      <c r="P45" s="19"/>
      <c r="Q45" s="20">
        <v>-4948912716</v>
      </c>
      <c r="R45" s="17"/>
      <c r="S45" s="3"/>
      <c r="T45" s="3"/>
    </row>
    <row r="46" spans="1:25" ht="19.5" thickBot="1" x14ac:dyDescent="0.5">
      <c r="E46" s="29">
        <f>SUM(E8:E45)</f>
        <v>2188094711574</v>
      </c>
      <c r="F46" s="28"/>
      <c r="G46" s="29">
        <f>SUM(G8:G45)</f>
        <v>2292507547454</v>
      </c>
      <c r="H46" s="28"/>
      <c r="I46" s="29">
        <f>SUM(I8:I45)</f>
        <v>-104412835853</v>
      </c>
      <c r="J46" s="28"/>
      <c r="K46" s="28"/>
      <c r="L46" s="28"/>
      <c r="M46" s="29">
        <f>SUM(M8:M45)</f>
        <v>2188094711574</v>
      </c>
      <c r="N46" s="28"/>
      <c r="O46" s="29">
        <f>SUM(O8:O45)</f>
        <v>2316013619020</v>
      </c>
      <c r="P46" s="28"/>
      <c r="Q46" s="29">
        <f>SUM(Q8:Q45)</f>
        <v>-127918907446</v>
      </c>
    </row>
    <row r="47" spans="1:25" ht="19.5" thickTop="1" x14ac:dyDescent="0.45">
      <c r="I47" s="32"/>
      <c r="M47" s="32"/>
      <c r="Q47" s="3"/>
      <c r="Y47" s="32"/>
    </row>
    <row r="48" spans="1:25" x14ac:dyDescent="0.45">
      <c r="E48" s="32"/>
      <c r="I48" s="32"/>
      <c r="O48" s="3"/>
    </row>
    <row r="49" spans="5:15" x14ac:dyDescent="0.45">
      <c r="I49" s="20"/>
      <c r="O49" s="3"/>
    </row>
    <row r="50" spans="5:15" x14ac:dyDescent="0.45">
      <c r="E50" s="3"/>
      <c r="G50" s="3"/>
      <c r="I50" s="20"/>
      <c r="O50" s="3"/>
    </row>
    <row r="51" spans="5:15" x14ac:dyDescent="0.45">
      <c r="E51" s="3"/>
      <c r="I51" s="20"/>
      <c r="O51" s="3"/>
    </row>
    <row r="52" spans="5:15" x14ac:dyDescent="0.45">
      <c r="E52" s="3"/>
      <c r="I52" s="20"/>
      <c r="M52" s="3"/>
    </row>
    <row r="53" spans="5:15" x14ac:dyDescent="0.45">
      <c r="E53" s="3"/>
      <c r="I53" s="20"/>
    </row>
    <row r="54" spans="5:15" x14ac:dyDescent="0.45">
      <c r="I54" s="20"/>
    </row>
    <row r="55" spans="5:15" x14ac:dyDescent="0.45">
      <c r="G55" s="3"/>
      <c r="I55" s="20"/>
    </row>
    <row r="56" spans="5:15" x14ac:dyDescent="0.45">
      <c r="G56" s="3"/>
      <c r="I56" s="3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  <pageSetup scale="46" orientation="portrait" r:id="rId1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W27"/>
  <sheetViews>
    <sheetView rightToLeft="1" zoomScaleNormal="100" zoomScaleSheetLayoutView="41" workbookViewId="0">
      <selection activeCell="I13" sqref="I13"/>
    </sheetView>
  </sheetViews>
  <sheetFormatPr defaultRowHeight="18.75" x14ac:dyDescent="0.45"/>
  <cols>
    <col min="1" max="1" width="26.28515625" style="1" customWidth="1"/>
    <col min="2" max="2" width="1" style="1" customWidth="1"/>
    <col min="3" max="3" width="12.5703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8" style="1" bestFit="1" customWidth="1"/>
    <col min="8" max="8" width="1" style="1" customWidth="1"/>
    <col min="9" max="9" width="20.7109375" style="1" customWidth="1"/>
    <col min="10" max="10" width="1" style="1" customWidth="1"/>
    <col min="11" max="11" width="12.57031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0.7109375" style="1" bestFit="1" customWidth="1"/>
    <col min="18" max="18" width="1" style="1" customWidth="1"/>
    <col min="19" max="19" width="15.5703125" style="1" bestFit="1" customWidth="1"/>
    <col min="20" max="20" width="16.5703125" style="1" bestFit="1" customWidth="1"/>
    <col min="21" max="21" width="16.42578125" style="1" bestFit="1" customWidth="1"/>
    <col min="22" max="22" width="9.7109375" style="1" bestFit="1" customWidth="1"/>
    <col min="23" max="23" width="14.5703125" style="1" bestFit="1" customWidth="1"/>
    <col min="24" max="16384" width="9.140625" style="1"/>
  </cols>
  <sheetData>
    <row r="2" spans="1:23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23" ht="30" x14ac:dyDescent="0.45">
      <c r="A3" s="55" t="s">
        <v>71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23" ht="30" x14ac:dyDescent="0.45">
      <c r="A4" s="55" t="str">
        <f>'درآمد ناشی از تغییر قیمت اوراق'!A4:Q4</f>
        <v>برای ماه منتهی به 1402/11/30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6" spans="1:23" s="7" customFormat="1" ht="19.5" x14ac:dyDescent="0.45">
      <c r="A6" s="67" t="s">
        <v>3</v>
      </c>
      <c r="C6" s="66" t="s">
        <v>73</v>
      </c>
      <c r="D6" s="66" t="s">
        <v>73</v>
      </c>
      <c r="E6" s="66" t="s">
        <v>73</v>
      </c>
      <c r="F6" s="66" t="s">
        <v>73</v>
      </c>
      <c r="G6" s="66" t="s">
        <v>73</v>
      </c>
      <c r="H6" s="66" t="s">
        <v>73</v>
      </c>
      <c r="I6" s="66" t="s">
        <v>73</v>
      </c>
      <c r="K6" s="66" t="s">
        <v>74</v>
      </c>
      <c r="L6" s="66" t="s">
        <v>74</v>
      </c>
      <c r="M6" s="66" t="s">
        <v>74</v>
      </c>
      <c r="N6" s="66" t="s">
        <v>74</v>
      </c>
      <c r="O6" s="66" t="s">
        <v>74</v>
      </c>
      <c r="P6" s="66" t="s">
        <v>74</v>
      </c>
      <c r="Q6" s="66" t="s">
        <v>74</v>
      </c>
    </row>
    <row r="7" spans="1:23" s="7" customFormat="1" ht="19.5" x14ac:dyDescent="0.45">
      <c r="A7" s="66" t="s">
        <v>3</v>
      </c>
      <c r="C7" s="36" t="s">
        <v>7</v>
      </c>
      <c r="E7" s="36" t="s">
        <v>87</v>
      </c>
      <c r="G7" s="36" t="s">
        <v>88</v>
      </c>
      <c r="I7" s="36" t="s">
        <v>90</v>
      </c>
      <c r="K7" s="36" t="s">
        <v>7</v>
      </c>
      <c r="M7" s="36" t="s">
        <v>87</v>
      </c>
      <c r="O7" s="36" t="s">
        <v>88</v>
      </c>
      <c r="Q7" s="36" t="s">
        <v>90</v>
      </c>
    </row>
    <row r="8" spans="1:23" x14ac:dyDescent="0.45">
      <c r="A8" s="1" t="s">
        <v>131</v>
      </c>
      <c r="C8" s="28">
        <v>1200000</v>
      </c>
      <c r="D8" s="28"/>
      <c r="E8" s="28">
        <v>15190078251</v>
      </c>
      <c r="F8" s="28"/>
      <c r="G8" s="28">
        <v>10561581216</v>
      </c>
      <c r="H8" s="28"/>
      <c r="I8" s="28">
        <v>4628497035</v>
      </c>
      <c r="J8" s="28"/>
      <c r="K8" s="28">
        <v>1200000</v>
      </c>
      <c r="L8" s="28"/>
      <c r="M8" s="28">
        <v>15190078251</v>
      </c>
      <c r="N8" s="28"/>
      <c r="O8" s="28">
        <v>10561581216</v>
      </c>
      <c r="P8" s="28"/>
      <c r="Q8" s="28">
        <v>4628497035</v>
      </c>
      <c r="R8" s="17"/>
      <c r="S8" s="30"/>
      <c r="T8" s="3"/>
      <c r="U8" s="3"/>
      <c r="V8" s="3"/>
      <c r="W8" s="3"/>
    </row>
    <row r="9" spans="1:23" x14ac:dyDescent="0.45">
      <c r="A9" s="1" t="s">
        <v>29</v>
      </c>
      <c r="C9" s="28">
        <v>241481</v>
      </c>
      <c r="D9" s="28"/>
      <c r="E9" s="28">
        <v>1918295025</v>
      </c>
      <c r="F9" s="28"/>
      <c r="G9" s="28">
        <v>2121990593</v>
      </c>
      <c r="H9" s="28"/>
      <c r="I9" s="28">
        <v>-203695568</v>
      </c>
      <c r="J9" s="28"/>
      <c r="K9" s="28">
        <v>241481</v>
      </c>
      <c r="L9" s="28"/>
      <c r="M9" s="28">
        <v>1918295025</v>
      </c>
      <c r="N9" s="28"/>
      <c r="O9" s="28">
        <v>2121990593</v>
      </c>
      <c r="P9" s="28"/>
      <c r="Q9" s="28">
        <v>-203695568</v>
      </c>
      <c r="R9" s="17"/>
      <c r="S9" s="30"/>
      <c r="T9" s="3"/>
      <c r="U9" s="3"/>
      <c r="V9" s="3"/>
      <c r="W9" s="3"/>
    </row>
    <row r="10" spans="1:23" x14ac:dyDescent="0.45">
      <c r="A10" s="1" t="s">
        <v>130</v>
      </c>
      <c r="C10" s="28">
        <v>110000</v>
      </c>
      <c r="D10" s="28"/>
      <c r="E10" s="28">
        <v>3138215870</v>
      </c>
      <c r="F10" s="28"/>
      <c r="G10" s="28">
        <v>2240532558</v>
      </c>
      <c r="H10" s="28"/>
      <c r="I10" s="28">
        <v>897683312</v>
      </c>
      <c r="J10" s="28"/>
      <c r="K10" s="28">
        <v>110000</v>
      </c>
      <c r="L10" s="28"/>
      <c r="M10" s="28">
        <v>3138215870</v>
      </c>
      <c r="N10" s="28"/>
      <c r="O10" s="28">
        <v>2240532558</v>
      </c>
      <c r="P10" s="28"/>
      <c r="Q10" s="28">
        <v>897683312</v>
      </c>
      <c r="R10" s="17"/>
      <c r="S10" s="30"/>
      <c r="T10" s="3"/>
      <c r="U10" s="3"/>
      <c r="V10" s="3"/>
      <c r="W10" s="3"/>
    </row>
    <row r="11" spans="1:23" x14ac:dyDescent="0.45">
      <c r="A11" s="1" t="s">
        <v>15</v>
      </c>
      <c r="C11" s="28">
        <v>10681587</v>
      </c>
      <c r="D11" s="28"/>
      <c r="E11" s="28">
        <v>22307594057</v>
      </c>
      <c r="F11" s="28"/>
      <c r="G11" s="28">
        <v>21853099814</v>
      </c>
      <c r="H11" s="28"/>
      <c r="I11" s="28">
        <v>454494243</v>
      </c>
      <c r="J11" s="28"/>
      <c r="K11" s="28">
        <v>10681587</v>
      </c>
      <c r="L11" s="28"/>
      <c r="M11" s="28">
        <v>22307594057</v>
      </c>
      <c r="N11" s="28"/>
      <c r="O11" s="28">
        <v>21853099814</v>
      </c>
      <c r="P11" s="28"/>
      <c r="Q11" s="28">
        <v>454494243</v>
      </c>
      <c r="R11" s="17"/>
      <c r="S11" s="30"/>
      <c r="T11" s="3"/>
      <c r="U11" s="3"/>
      <c r="V11" s="3"/>
      <c r="W11" s="3"/>
    </row>
    <row r="12" spans="1:23" x14ac:dyDescent="0.45">
      <c r="A12" s="1" t="s">
        <v>27</v>
      </c>
      <c r="C12" s="28">
        <v>3049932</v>
      </c>
      <c r="D12" s="28"/>
      <c r="E12" s="28">
        <v>21428847737</v>
      </c>
      <c r="F12" s="28"/>
      <c r="G12" s="28">
        <v>22980929514</v>
      </c>
      <c r="H12" s="28"/>
      <c r="I12" s="28">
        <f>-1552081777+30317760</f>
        <v>-1521764017</v>
      </c>
      <c r="J12" s="28"/>
      <c r="K12" s="28">
        <v>4853647</v>
      </c>
      <c r="L12" s="28"/>
      <c r="M12" s="28">
        <v>35048254312</v>
      </c>
      <c r="N12" s="28"/>
      <c r="O12" s="28">
        <v>36571739926</v>
      </c>
      <c r="P12" s="28"/>
      <c r="Q12" s="28">
        <v>-1523485614</v>
      </c>
      <c r="R12" s="17"/>
      <c r="S12" s="30"/>
      <c r="T12" s="3"/>
      <c r="U12" s="3"/>
      <c r="V12" s="3"/>
      <c r="W12" s="3"/>
    </row>
    <row r="13" spans="1:23" x14ac:dyDescent="0.45">
      <c r="A13" s="1" t="s">
        <v>122</v>
      </c>
      <c r="C13" s="28">
        <v>299538</v>
      </c>
      <c r="D13" s="28"/>
      <c r="E13" s="28">
        <v>1479879886</v>
      </c>
      <c r="F13" s="28"/>
      <c r="G13" s="28">
        <v>1598948372</v>
      </c>
      <c r="H13" s="28"/>
      <c r="I13" s="28">
        <v>-119068486</v>
      </c>
      <c r="J13" s="28"/>
      <c r="K13" s="28">
        <v>299538</v>
      </c>
      <c r="L13" s="28"/>
      <c r="M13" s="28">
        <v>1479879886</v>
      </c>
      <c r="N13" s="28"/>
      <c r="O13" s="28">
        <v>1598948372</v>
      </c>
      <c r="P13" s="28"/>
      <c r="Q13" s="28">
        <v>-119068486</v>
      </c>
      <c r="R13" s="17"/>
      <c r="S13" s="30"/>
      <c r="T13" s="3"/>
      <c r="U13" s="3"/>
      <c r="V13" s="3"/>
      <c r="W13" s="3"/>
    </row>
    <row r="14" spans="1:23" x14ac:dyDescent="0.45">
      <c r="A14" s="1" t="s">
        <v>93</v>
      </c>
      <c r="C14" s="28">
        <v>1320863</v>
      </c>
      <c r="D14" s="28"/>
      <c r="E14" s="28">
        <v>3139901109</v>
      </c>
      <c r="F14" s="28"/>
      <c r="G14" s="28">
        <v>3496529286</v>
      </c>
      <c r="H14" s="28"/>
      <c r="I14" s="28">
        <v>-356628177</v>
      </c>
      <c r="J14" s="28"/>
      <c r="K14" s="28">
        <v>1320863</v>
      </c>
      <c r="L14" s="28"/>
      <c r="M14" s="28">
        <v>3139901109</v>
      </c>
      <c r="N14" s="28"/>
      <c r="O14" s="28">
        <v>3496529286</v>
      </c>
      <c r="P14" s="28"/>
      <c r="Q14" s="28">
        <v>-356628177</v>
      </c>
      <c r="R14" s="17"/>
      <c r="S14" s="30"/>
      <c r="T14" s="3"/>
      <c r="U14" s="3"/>
      <c r="V14" s="3"/>
      <c r="W14" s="3"/>
    </row>
    <row r="15" spans="1:23" x14ac:dyDescent="0.45">
      <c r="A15" s="1" t="s">
        <v>24</v>
      </c>
      <c r="C15" s="28">
        <v>762684</v>
      </c>
      <c r="D15" s="28"/>
      <c r="E15" s="28">
        <v>3155184736</v>
      </c>
      <c r="F15" s="28"/>
      <c r="G15" s="28">
        <v>3407108228</v>
      </c>
      <c r="H15" s="28"/>
      <c r="I15" s="28">
        <v>-251923492</v>
      </c>
      <c r="J15" s="28"/>
      <c r="K15" s="28">
        <v>3052954</v>
      </c>
      <c r="L15" s="28"/>
      <c r="M15" s="28">
        <v>13208414847</v>
      </c>
      <c r="N15" s="28"/>
      <c r="O15" s="28">
        <v>13638341391</v>
      </c>
      <c r="P15" s="28"/>
      <c r="Q15" s="28">
        <v>-429926544</v>
      </c>
      <c r="R15" s="17"/>
      <c r="S15" s="30"/>
      <c r="T15" s="3"/>
      <c r="U15" s="3"/>
      <c r="V15" s="3"/>
      <c r="W15" s="3"/>
    </row>
    <row r="16" spans="1:23" x14ac:dyDescent="0.45">
      <c r="A16" s="1" t="s">
        <v>25</v>
      </c>
      <c r="C16" s="28">
        <v>0</v>
      </c>
      <c r="D16" s="28"/>
      <c r="E16" s="28">
        <v>0</v>
      </c>
      <c r="F16" s="28"/>
      <c r="G16" s="28">
        <v>0</v>
      </c>
      <c r="H16" s="28"/>
      <c r="I16" s="28">
        <v>0</v>
      </c>
      <c r="J16" s="28"/>
      <c r="K16" s="28">
        <v>888236</v>
      </c>
      <c r="L16" s="28"/>
      <c r="M16" s="28">
        <v>12624643312</v>
      </c>
      <c r="N16" s="28"/>
      <c r="O16" s="28">
        <v>13155969837</v>
      </c>
      <c r="P16" s="28"/>
      <c r="Q16" s="28">
        <v>-531326525</v>
      </c>
      <c r="R16" s="17"/>
      <c r="S16" s="30"/>
      <c r="T16" s="3"/>
      <c r="U16" s="3"/>
      <c r="V16" s="3"/>
      <c r="W16" s="3"/>
    </row>
    <row r="17" spans="1:21" x14ac:dyDescent="0.45">
      <c r="A17" s="1" t="s">
        <v>125</v>
      </c>
      <c r="C17" s="28">
        <v>0</v>
      </c>
      <c r="D17" s="28"/>
      <c r="E17" s="28">
        <v>0</v>
      </c>
      <c r="F17" s="28"/>
      <c r="G17" s="28">
        <v>0</v>
      </c>
      <c r="H17" s="28"/>
      <c r="I17" s="28">
        <v>0</v>
      </c>
      <c r="J17" s="28"/>
      <c r="K17" s="28">
        <v>233072</v>
      </c>
      <c r="L17" s="28"/>
      <c r="M17" s="28">
        <v>25387661994</v>
      </c>
      <c r="N17" s="28"/>
      <c r="O17" s="28">
        <v>14950955149</v>
      </c>
      <c r="P17" s="28"/>
      <c r="Q17" s="28">
        <v>10436706845</v>
      </c>
      <c r="R17" s="17"/>
      <c r="S17" s="30"/>
      <c r="T17" s="3"/>
      <c r="U17" s="3"/>
    </row>
    <row r="18" spans="1:21" x14ac:dyDescent="0.45">
      <c r="A18" s="1" t="s">
        <v>18</v>
      </c>
      <c r="C18" s="28">
        <v>0</v>
      </c>
      <c r="D18" s="28"/>
      <c r="E18" s="28">
        <v>0</v>
      </c>
      <c r="F18" s="28"/>
      <c r="G18" s="28">
        <v>0</v>
      </c>
      <c r="H18" s="28"/>
      <c r="I18" s="28">
        <v>0</v>
      </c>
      <c r="J18" s="28"/>
      <c r="K18" s="68">
        <v>1211824</v>
      </c>
      <c r="L18" s="28"/>
      <c r="M18" s="28">
        <v>36187517944</v>
      </c>
      <c r="N18" s="28"/>
      <c r="O18" s="28">
        <v>34061005209</v>
      </c>
      <c r="P18" s="28"/>
      <c r="Q18" s="28">
        <v>2126512735</v>
      </c>
      <c r="R18" s="17"/>
      <c r="S18" s="30"/>
      <c r="T18" s="3"/>
      <c r="U18" s="3"/>
    </row>
    <row r="19" spans="1:21" ht="19.5" thickBot="1" x14ac:dyDescent="0.5">
      <c r="E19" s="29">
        <f>SUM(E8:E18)</f>
        <v>71757996671</v>
      </c>
      <c r="F19" s="28"/>
      <c r="G19" s="29">
        <f>SUM(G8:G18)</f>
        <v>68260719581</v>
      </c>
      <c r="H19" s="28"/>
      <c r="I19" s="29">
        <f>SUM(I8:I18)</f>
        <v>3527594850</v>
      </c>
      <c r="J19" s="28"/>
      <c r="K19" s="68"/>
      <c r="L19" s="28"/>
      <c r="M19" s="29">
        <f>SUM(M8:M18)</f>
        <v>169630456607</v>
      </c>
      <c r="N19" s="28"/>
      <c r="O19" s="29">
        <f>SUM(O8:O18)</f>
        <v>154250693351</v>
      </c>
      <c r="P19" s="28"/>
      <c r="Q19" s="29">
        <f>SUM(Q8:Q18)</f>
        <v>15379763256</v>
      </c>
      <c r="T19" s="32"/>
    </row>
    <row r="20" spans="1:21" ht="19.5" thickTop="1" x14ac:dyDescent="0.45">
      <c r="I20" s="3"/>
      <c r="O20" s="3"/>
      <c r="Q20" s="3"/>
      <c r="T20" s="32"/>
    </row>
    <row r="21" spans="1:21" x14ac:dyDescent="0.45">
      <c r="I21" s="32"/>
      <c r="M21" s="3"/>
      <c r="O21" s="3"/>
      <c r="Q21" s="3"/>
    </row>
    <row r="22" spans="1:21" x14ac:dyDescent="0.45">
      <c r="E22" s="32"/>
      <c r="G22" s="32"/>
      <c r="I22" s="3"/>
      <c r="M22" s="3"/>
      <c r="O22" s="3"/>
      <c r="Q22" s="3"/>
    </row>
    <row r="23" spans="1:21" x14ac:dyDescent="0.45">
      <c r="G23" s="3"/>
      <c r="I23" s="3"/>
      <c r="M23" s="3"/>
      <c r="O23" s="3"/>
      <c r="Q23" s="3"/>
    </row>
    <row r="24" spans="1:21" ht="21" x14ac:dyDescent="0.55000000000000004">
      <c r="G24" s="32">
        <f>SUM(G22:G23)</f>
        <v>0</v>
      </c>
      <c r="I24" s="32"/>
      <c r="M24" s="3"/>
      <c r="O24" s="53"/>
      <c r="Q24" s="3"/>
    </row>
    <row r="25" spans="1:21" x14ac:dyDescent="0.45">
      <c r="I25" s="32"/>
      <c r="M25" s="3"/>
      <c r="O25" s="32"/>
      <c r="Q25" s="3"/>
    </row>
    <row r="26" spans="1:21" x14ac:dyDescent="0.45">
      <c r="O26" s="3"/>
    </row>
    <row r="27" spans="1:21" x14ac:dyDescent="0.45">
      <c r="O27" s="32"/>
      <c r="Q27" s="32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  <pageSetup scale="3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87"/>
  <sheetViews>
    <sheetView rightToLeft="1" zoomScale="82" zoomScaleNormal="82" zoomScaleSheetLayoutView="100" workbookViewId="0">
      <selection activeCell="L12" sqref="L12"/>
    </sheetView>
  </sheetViews>
  <sheetFormatPr defaultRowHeight="18.75" x14ac:dyDescent="0.45"/>
  <cols>
    <col min="1" max="1" width="27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19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20.140625" style="1" bestFit="1" customWidth="1"/>
    <col min="24" max="24" width="16.5703125" style="1" bestFit="1" customWidth="1"/>
    <col min="25" max="16384" width="9.140625" style="1"/>
  </cols>
  <sheetData>
    <row r="2" spans="1:24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spans="1:24" ht="30" x14ac:dyDescent="0.45">
      <c r="A3" s="55" t="s">
        <v>71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</row>
    <row r="4" spans="1:24" ht="30" x14ac:dyDescent="0.45">
      <c r="A4" s="55" t="str">
        <f>'درآمد ناشی از فروش'!A4:Q4</f>
        <v>برای ماه منتهی به 1402/11/30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</row>
    <row r="5" spans="1:24" x14ac:dyDescent="0.45">
      <c r="K5" s="28"/>
      <c r="U5" s="28"/>
    </row>
    <row r="6" spans="1:24" s="7" customFormat="1" ht="19.5" x14ac:dyDescent="0.45">
      <c r="A6" s="67" t="s">
        <v>3</v>
      </c>
      <c r="C6" s="66" t="s">
        <v>73</v>
      </c>
      <c r="D6" s="66" t="s">
        <v>73</v>
      </c>
      <c r="E6" s="66" t="s">
        <v>73</v>
      </c>
      <c r="F6" s="66" t="s">
        <v>73</v>
      </c>
      <c r="G6" s="66" t="s">
        <v>73</v>
      </c>
      <c r="H6" s="66" t="s">
        <v>73</v>
      </c>
      <c r="I6" s="66" t="s">
        <v>73</v>
      </c>
      <c r="J6" s="66" t="s">
        <v>73</v>
      </c>
      <c r="K6" s="66" t="s">
        <v>73</v>
      </c>
      <c r="M6" s="66" t="s">
        <v>74</v>
      </c>
      <c r="N6" s="66" t="s">
        <v>74</v>
      </c>
      <c r="O6" s="66" t="s">
        <v>74</v>
      </c>
      <c r="P6" s="66" t="s">
        <v>74</v>
      </c>
      <c r="Q6" s="66" t="s">
        <v>74</v>
      </c>
      <c r="R6" s="66" t="s">
        <v>74</v>
      </c>
      <c r="S6" s="66" t="s">
        <v>74</v>
      </c>
      <c r="T6" s="66" t="s">
        <v>74</v>
      </c>
      <c r="U6" s="66" t="s">
        <v>74</v>
      </c>
    </row>
    <row r="7" spans="1:24" s="7" customFormat="1" ht="19.5" x14ac:dyDescent="0.45">
      <c r="A7" s="66" t="s">
        <v>3</v>
      </c>
      <c r="C7" s="36" t="s">
        <v>95</v>
      </c>
      <c r="E7" s="36" t="s">
        <v>96</v>
      </c>
      <c r="G7" s="36" t="s">
        <v>97</v>
      </c>
      <c r="I7" s="36" t="s">
        <v>45</v>
      </c>
      <c r="K7" s="69" t="s">
        <v>98</v>
      </c>
      <c r="L7" s="70"/>
      <c r="M7" s="69" t="s">
        <v>95</v>
      </c>
      <c r="N7" s="70"/>
      <c r="O7" s="69" t="s">
        <v>96</v>
      </c>
      <c r="P7" s="70"/>
      <c r="Q7" s="69" t="s">
        <v>97</v>
      </c>
      <c r="R7" s="70"/>
      <c r="S7" s="69" t="s">
        <v>45</v>
      </c>
      <c r="T7" s="70"/>
      <c r="U7" s="69" t="s">
        <v>98</v>
      </c>
    </row>
    <row r="8" spans="1:24" x14ac:dyDescent="0.45">
      <c r="A8" s="1" t="s">
        <v>131</v>
      </c>
      <c r="C8" s="28">
        <v>0</v>
      </c>
      <c r="D8" s="28"/>
      <c r="E8" s="28">
        <v>0</v>
      </c>
      <c r="F8" s="28"/>
      <c r="G8" s="28">
        <v>4628497035</v>
      </c>
      <c r="H8" s="17"/>
      <c r="I8" s="28">
        <v>4628497035</v>
      </c>
      <c r="J8" s="17"/>
      <c r="K8" s="37">
        <f>I8/-78455605555</f>
        <v>-5.8995109428545155E-2</v>
      </c>
      <c r="L8" s="17"/>
      <c r="M8" s="28">
        <v>0</v>
      </c>
      <c r="N8" s="17"/>
      <c r="O8" s="28">
        <v>0</v>
      </c>
      <c r="P8" s="28"/>
      <c r="Q8" s="28">
        <v>4628497035</v>
      </c>
      <c r="R8" s="28"/>
      <c r="S8" s="28">
        <v>4628497035</v>
      </c>
      <c r="T8" s="17"/>
      <c r="U8" s="37">
        <f>S8/-72933850930</f>
        <v>-6.3461574782912672E-2</v>
      </c>
      <c r="V8" s="17"/>
      <c r="W8" s="46"/>
      <c r="X8" s="32"/>
    </row>
    <row r="9" spans="1:24" x14ac:dyDescent="0.45">
      <c r="A9" s="1" t="s">
        <v>29</v>
      </c>
      <c r="C9" s="28">
        <v>0</v>
      </c>
      <c r="D9" s="28"/>
      <c r="E9" s="28">
        <v>-624101876</v>
      </c>
      <c r="F9" s="28"/>
      <c r="G9" s="28">
        <v>-203695568</v>
      </c>
      <c r="H9" s="17"/>
      <c r="I9" s="28">
        <v>-827797444</v>
      </c>
      <c r="J9" s="17"/>
      <c r="K9" s="37">
        <f t="shared" ref="K9:K50" si="0">I9/-78455605555</f>
        <v>1.0551157411176775E-2</v>
      </c>
      <c r="L9" s="17"/>
      <c r="M9" s="28">
        <v>2354838710</v>
      </c>
      <c r="N9" s="17"/>
      <c r="O9" s="28">
        <v>-4351789376</v>
      </c>
      <c r="P9" s="28"/>
      <c r="Q9" s="28">
        <v>-203695568</v>
      </c>
      <c r="R9" s="28"/>
      <c r="S9" s="28">
        <v>-2200646234</v>
      </c>
      <c r="T9" s="17"/>
      <c r="U9" s="37">
        <f t="shared" ref="U9:U50" si="1">S9/-72933850930</f>
        <v>3.0173180298845356E-2</v>
      </c>
      <c r="V9" s="17"/>
      <c r="W9" s="46"/>
      <c r="X9" s="32"/>
    </row>
    <row r="10" spans="1:24" x14ac:dyDescent="0.45">
      <c r="A10" s="1" t="s">
        <v>130</v>
      </c>
      <c r="C10" s="28">
        <v>0</v>
      </c>
      <c r="D10" s="28"/>
      <c r="E10" s="28">
        <v>897683292</v>
      </c>
      <c r="F10" s="28"/>
      <c r="G10" s="28">
        <v>897683312</v>
      </c>
      <c r="H10" s="17"/>
      <c r="I10" s="28">
        <v>1795366604</v>
      </c>
      <c r="J10" s="17"/>
      <c r="K10" s="37">
        <f t="shared" si="0"/>
        <v>-2.2883853757796668E-2</v>
      </c>
      <c r="L10" s="17"/>
      <c r="M10" s="28">
        <v>0</v>
      </c>
      <c r="N10" s="17"/>
      <c r="O10" s="28">
        <v>897683292</v>
      </c>
      <c r="P10" s="28"/>
      <c r="Q10" s="28">
        <v>897683312</v>
      </c>
      <c r="R10" s="28"/>
      <c r="S10" s="28">
        <v>1795366604</v>
      </c>
      <c r="T10" s="17"/>
      <c r="U10" s="37">
        <f t="shared" si="1"/>
        <v>-2.4616369231937937E-2</v>
      </c>
      <c r="V10" s="17"/>
      <c r="W10" s="46"/>
      <c r="X10" s="32"/>
    </row>
    <row r="11" spans="1:24" x14ac:dyDescent="0.45">
      <c r="A11" s="1" t="s">
        <v>15</v>
      </c>
      <c r="C11" s="28">
        <v>0</v>
      </c>
      <c r="D11" s="28"/>
      <c r="E11" s="28">
        <v>-387296642</v>
      </c>
      <c r="F11" s="28"/>
      <c r="G11" s="28">
        <v>454494243</v>
      </c>
      <c r="H11" s="17"/>
      <c r="I11" s="28">
        <v>67197601</v>
      </c>
      <c r="J11" s="17"/>
      <c r="K11" s="37">
        <f t="shared" si="0"/>
        <v>-8.5650477776112808E-4</v>
      </c>
      <c r="L11" s="17"/>
      <c r="M11" s="28">
        <v>0</v>
      </c>
      <c r="N11" s="17"/>
      <c r="O11" s="28">
        <v>-670834024</v>
      </c>
      <c r="P11" s="28"/>
      <c r="Q11" s="28">
        <v>454494243</v>
      </c>
      <c r="R11" s="28"/>
      <c r="S11" s="28">
        <v>-216339781</v>
      </c>
      <c r="T11" s="17"/>
      <c r="U11" s="37">
        <f t="shared" si="1"/>
        <v>2.9662465129893833E-3</v>
      </c>
      <c r="V11" s="17"/>
      <c r="W11" s="46"/>
      <c r="X11" s="32"/>
    </row>
    <row r="12" spans="1:24" x14ac:dyDescent="0.45">
      <c r="A12" s="1" t="s">
        <v>27</v>
      </c>
      <c r="C12" s="28">
        <v>0</v>
      </c>
      <c r="D12" s="28"/>
      <c r="E12" s="28">
        <v>0</v>
      </c>
      <c r="F12" s="28"/>
      <c r="G12" s="28">
        <f>'درآمد ناشی از فروش'!I12</f>
        <v>-1521764017</v>
      </c>
      <c r="H12" s="17"/>
      <c r="I12" s="28">
        <f>G12</f>
        <v>-1521764017</v>
      </c>
      <c r="J12" s="17"/>
      <c r="K12" s="37">
        <f t="shared" si="0"/>
        <v>1.9396498264654814E-2</v>
      </c>
      <c r="L12" s="17"/>
      <c r="M12" s="28">
        <v>0</v>
      </c>
      <c r="N12" s="17"/>
      <c r="O12" s="28">
        <v>0</v>
      </c>
      <c r="P12" s="28"/>
      <c r="Q12" s="28">
        <v>-1523485614</v>
      </c>
      <c r="R12" s="28"/>
      <c r="S12" s="28">
        <v>-1523485614</v>
      </c>
      <c r="T12" s="17"/>
      <c r="U12" s="37">
        <f t="shared" si="1"/>
        <v>2.0888594179158337E-2</v>
      </c>
      <c r="V12" s="17"/>
      <c r="W12" s="46"/>
      <c r="X12" s="32"/>
    </row>
    <row r="13" spans="1:24" x14ac:dyDescent="0.45">
      <c r="A13" s="1" t="s">
        <v>122</v>
      </c>
      <c r="C13" s="28">
        <v>0</v>
      </c>
      <c r="D13" s="28"/>
      <c r="E13" s="28">
        <v>40128138</v>
      </c>
      <c r="F13" s="28"/>
      <c r="G13" s="28">
        <v>-119068486</v>
      </c>
      <c r="H13" s="17"/>
      <c r="I13" s="28">
        <v>-78940348</v>
      </c>
      <c r="J13" s="17"/>
      <c r="K13" s="37">
        <f t="shared" si="0"/>
        <v>1.006178557179833E-3</v>
      </c>
      <c r="L13" s="17"/>
      <c r="M13" s="28">
        <v>0</v>
      </c>
      <c r="N13" s="17"/>
      <c r="O13" s="28">
        <v>-425087261</v>
      </c>
      <c r="P13" s="28"/>
      <c r="Q13" s="28">
        <v>-119068486</v>
      </c>
      <c r="R13" s="28"/>
      <c r="S13" s="28">
        <v>-544155747</v>
      </c>
      <c r="T13" s="17"/>
      <c r="U13" s="37">
        <f t="shared" si="1"/>
        <v>7.4609490663295214E-3</v>
      </c>
      <c r="V13" s="17"/>
      <c r="W13" s="46"/>
      <c r="X13" s="32"/>
    </row>
    <row r="14" spans="1:24" x14ac:dyDescent="0.45">
      <c r="A14" s="1" t="s">
        <v>93</v>
      </c>
      <c r="C14" s="28">
        <v>0</v>
      </c>
      <c r="D14" s="28"/>
      <c r="E14" s="28">
        <v>-901211227</v>
      </c>
      <c r="F14" s="28"/>
      <c r="G14" s="28">
        <v>-356628177</v>
      </c>
      <c r="H14" s="17"/>
      <c r="I14" s="28">
        <v>-1257839404</v>
      </c>
      <c r="J14" s="17"/>
      <c r="K14" s="37">
        <f t="shared" si="0"/>
        <v>1.6032498826590694E-2</v>
      </c>
      <c r="L14" s="17"/>
      <c r="M14" s="28">
        <v>0</v>
      </c>
      <c r="N14" s="17"/>
      <c r="O14" s="28">
        <v>-4186355468</v>
      </c>
      <c r="P14" s="28"/>
      <c r="Q14" s="28">
        <v>-356628177</v>
      </c>
      <c r="R14" s="28"/>
      <c r="S14" s="28">
        <v>-4542983645</v>
      </c>
      <c r="T14" s="17"/>
      <c r="U14" s="37">
        <f t="shared" si="1"/>
        <v>6.2289096038000744E-2</v>
      </c>
      <c r="V14" s="17"/>
      <c r="W14" s="46"/>
      <c r="X14" s="32"/>
    </row>
    <row r="15" spans="1:24" x14ac:dyDescent="0.45">
      <c r="A15" s="1" t="s">
        <v>24</v>
      </c>
      <c r="C15" s="28">
        <v>0</v>
      </c>
      <c r="D15" s="28"/>
      <c r="E15" s="28">
        <v>-2460907285</v>
      </c>
      <c r="F15" s="28"/>
      <c r="G15" s="28">
        <v>-251923492</v>
      </c>
      <c r="H15" s="17"/>
      <c r="I15" s="28">
        <v>-2712830777</v>
      </c>
      <c r="J15" s="17"/>
      <c r="K15" s="37">
        <f t="shared" si="0"/>
        <v>3.4577908841685184E-2</v>
      </c>
      <c r="L15" s="17"/>
      <c r="M15" s="28">
        <v>0</v>
      </c>
      <c r="N15" s="17"/>
      <c r="O15" s="28">
        <v>-3325868942</v>
      </c>
      <c r="P15" s="28"/>
      <c r="Q15" s="28">
        <v>-429926544</v>
      </c>
      <c r="R15" s="28"/>
      <c r="S15" s="28">
        <v>-3755795486</v>
      </c>
      <c r="T15" s="17"/>
      <c r="U15" s="37">
        <f t="shared" si="1"/>
        <v>5.1495916342120945E-2</v>
      </c>
      <c r="V15" s="17"/>
      <c r="W15" s="46"/>
      <c r="X15" s="32"/>
    </row>
    <row r="16" spans="1:24" x14ac:dyDescent="0.45">
      <c r="A16" s="1" t="s">
        <v>25</v>
      </c>
      <c r="C16" s="28">
        <v>0</v>
      </c>
      <c r="D16" s="28"/>
      <c r="E16" s="28">
        <v>0</v>
      </c>
      <c r="F16" s="28"/>
      <c r="G16" s="28">
        <v>0</v>
      </c>
      <c r="H16" s="17"/>
      <c r="I16" s="28">
        <v>0</v>
      </c>
      <c r="J16" s="17"/>
      <c r="K16" s="37">
        <f t="shared" si="0"/>
        <v>0</v>
      </c>
      <c r="L16" s="17"/>
      <c r="M16" s="28">
        <v>0</v>
      </c>
      <c r="N16" s="17"/>
      <c r="O16" s="28">
        <v>0</v>
      </c>
      <c r="P16" s="28"/>
      <c r="Q16" s="28">
        <v>-531326525</v>
      </c>
      <c r="R16" s="28"/>
      <c r="S16" s="28">
        <v>-531326525</v>
      </c>
      <c r="T16" s="17"/>
      <c r="U16" s="37">
        <f t="shared" si="1"/>
        <v>7.2850469051737483E-3</v>
      </c>
      <c r="V16" s="17"/>
      <c r="W16" s="46"/>
      <c r="X16" s="32"/>
    </row>
    <row r="17" spans="1:24" x14ac:dyDescent="0.45">
      <c r="A17" s="1" t="s">
        <v>125</v>
      </c>
      <c r="C17" s="28">
        <v>0</v>
      </c>
      <c r="D17" s="28"/>
      <c r="E17" s="28">
        <v>0</v>
      </c>
      <c r="F17" s="28"/>
      <c r="G17" s="28">
        <v>0</v>
      </c>
      <c r="H17" s="17"/>
      <c r="I17" s="28">
        <v>0</v>
      </c>
      <c r="J17" s="17"/>
      <c r="K17" s="37">
        <f t="shared" si="0"/>
        <v>0</v>
      </c>
      <c r="L17" s="17"/>
      <c r="M17" s="28">
        <v>0</v>
      </c>
      <c r="N17" s="17"/>
      <c r="O17" s="28">
        <v>0</v>
      </c>
      <c r="P17" s="28"/>
      <c r="Q17" s="28">
        <v>10436706845</v>
      </c>
      <c r="R17" s="28"/>
      <c r="S17" s="28">
        <v>10436706845</v>
      </c>
      <c r="T17" s="17"/>
      <c r="U17" s="37">
        <f t="shared" si="1"/>
        <v>-0.14309825563738404</v>
      </c>
      <c r="V17" s="17"/>
      <c r="W17" s="46"/>
      <c r="X17" s="32"/>
    </row>
    <row r="18" spans="1:24" x14ac:dyDescent="0.45">
      <c r="A18" s="1" t="s">
        <v>18</v>
      </c>
      <c r="C18" s="28">
        <v>0</v>
      </c>
      <c r="D18" s="28"/>
      <c r="E18" s="28">
        <v>0</v>
      </c>
      <c r="F18" s="28"/>
      <c r="G18" s="28">
        <v>0</v>
      </c>
      <c r="H18" s="17"/>
      <c r="I18" s="28">
        <v>0</v>
      </c>
      <c r="J18" s="17"/>
      <c r="K18" s="37">
        <f t="shared" si="0"/>
        <v>0</v>
      </c>
      <c r="L18" s="17"/>
      <c r="M18" s="28">
        <v>0</v>
      </c>
      <c r="N18" s="17"/>
      <c r="O18" s="28">
        <v>0</v>
      </c>
      <c r="P18" s="28"/>
      <c r="Q18" s="28">
        <v>2126512735</v>
      </c>
      <c r="R18" s="28"/>
      <c r="S18" s="28">
        <v>2126512735</v>
      </c>
      <c r="T18" s="17"/>
      <c r="U18" s="37">
        <f t="shared" si="1"/>
        <v>-2.9156731858858944E-2</v>
      </c>
      <c r="V18" s="17"/>
      <c r="W18" s="46"/>
      <c r="X18" s="32"/>
    </row>
    <row r="19" spans="1:24" x14ac:dyDescent="0.45">
      <c r="A19" s="1" t="s">
        <v>119</v>
      </c>
      <c r="C19" s="28">
        <v>0</v>
      </c>
      <c r="D19" s="28"/>
      <c r="E19" s="28">
        <v>-1442399094</v>
      </c>
      <c r="F19" s="28"/>
      <c r="G19" s="28">
        <v>0</v>
      </c>
      <c r="H19" s="17"/>
      <c r="I19" s="28">
        <v>-1442399094</v>
      </c>
      <c r="J19" s="17"/>
      <c r="K19" s="37">
        <f t="shared" si="0"/>
        <v>1.8384908048269796E-2</v>
      </c>
      <c r="L19" s="17"/>
      <c r="M19" s="28">
        <v>13389007500</v>
      </c>
      <c r="N19" s="17"/>
      <c r="O19" s="28">
        <v>-13638402984</v>
      </c>
      <c r="P19" s="28"/>
      <c r="Q19" s="28">
        <v>0</v>
      </c>
      <c r="R19" s="28"/>
      <c r="S19" s="28">
        <v>-249395484</v>
      </c>
      <c r="T19" s="17"/>
      <c r="U19" s="37">
        <f t="shared" si="1"/>
        <v>3.4194750560938192E-3</v>
      </c>
      <c r="V19" s="17"/>
      <c r="W19" s="46"/>
      <c r="X19" s="32"/>
    </row>
    <row r="20" spans="1:24" x14ac:dyDescent="0.45">
      <c r="A20" s="1" t="s">
        <v>117</v>
      </c>
      <c r="C20" s="28">
        <v>7146576271</v>
      </c>
      <c r="D20" s="28"/>
      <c r="E20" s="28">
        <v>-4572630000</v>
      </c>
      <c r="F20" s="28"/>
      <c r="G20" s="28">
        <v>0</v>
      </c>
      <c r="H20" s="17"/>
      <c r="I20" s="28">
        <v>2573946271</v>
      </c>
      <c r="J20" s="17"/>
      <c r="K20" s="37">
        <f t="shared" si="0"/>
        <v>-3.2807678339766021E-2</v>
      </c>
      <c r="L20" s="17"/>
      <c r="M20" s="28">
        <v>7146576271</v>
      </c>
      <c r="N20" s="17"/>
      <c r="O20" s="28">
        <v>-4882494659</v>
      </c>
      <c r="P20" s="28"/>
      <c r="Q20" s="28">
        <v>0</v>
      </c>
      <c r="R20" s="28"/>
      <c r="S20" s="28">
        <v>2264081612</v>
      </c>
      <c r="T20" s="17"/>
      <c r="U20" s="37">
        <f t="shared" si="1"/>
        <v>-3.1042946219486015E-2</v>
      </c>
      <c r="V20" s="17"/>
      <c r="W20" s="46"/>
      <c r="X20" s="32"/>
    </row>
    <row r="21" spans="1:24" x14ac:dyDescent="0.45">
      <c r="A21" s="1" t="s">
        <v>115</v>
      </c>
      <c r="C21" s="28">
        <v>15094083043</v>
      </c>
      <c r="D21" s="28"/>
      <c r="E21" s="28">
        <v>-13863747671</v>
      </c>
      <c r="F21" s="28"/>
      <c r="G21" s="28">
        <v>0</v>
      </c>
      <c r="H21" s="17"/>
      <c r="I21" s="28">
        <v>1230335372</v>
      </c>
      <c r="J21" s="17"/>
      <c r="K21" s="37">
        <f t="shared" si="0"/>
        <v>-1.5681930733903952E-2</v>
      </c>
      <c r="L21" s="17"/>
      <c r="M21" s="28">
        <v>15094083043</v>
      </c>
      <c r="N21" s="17"/>
      <c r="O21" s="28">
        <v>-10505250818</v>
      </c>
      <c r="P21" s="28"/>
      <c r="Q21" s="28">
        <v>0</v>
      </c>
      <c r="R21" s="28"/>
      <c r="S21" s="28">
        <v>4588832225</v>
      </c>
      <c r="T21" s="17"/>
      <c r="U21" s="37">
        <f t="shared" si="1"/>
        <v>-6.2917728413987642E-2</v>
      </c>
      <c r="V21" s="17"/>
      <c r="W21" s="46"/>
      <c r="X21" s="32"/>
    </row>
    <row r="22" spans="1:24" x14ac:dyDescent="0.45">
      <c r="A22" s="1" t="s">
        <v>118</v>
      </c>
      <c r="C22" s="28">
        <v>0</v>
      </c>
      <c r="D22" s="28"/>
      <c r="E22" s="28">
        <v>-8427555900</v>
      </c>
      <c r="F22" s="28"/>
      <c r="G22" s="28">
        <v>0</v>
      </c>
      <c r="H22" s="17"/>
      <c r="I22" s="28">
        <v>-8427555900</v>
      </c>
      <c r="J22" s="17"/>
      <c r="K22" s="37">
        <f t="shared" si="0"/>
        <v>0.1074181486508571</v>
      </c>
      <c r="L22" s="17"/>
      <c r="M22" s="28">
        <v>1188000000</v>
      </c>
      <c r="N22" s="17"/>
      <c r="O22" s="28">
        <v>-5737819873</v>
      </c>
      <c r="P22" s="28"/>
      <c r="Q22" s="28">
        <v>0</v>
      </c>
      <c r="R22" s="28"/>
      <c r="S22" s="28">
        <v>-4549819873</v>
      </c>
      <c r="T22" s="17"/>
      <c r="U22" s="37">
        <f t="shared" si="1"/>
        <v>6.2382827932214877E-2</v>
      </c>
      <c r="V22" s="17"/>
      <c r="W22" s="46"/>
      <c r="X22" s="32"/>
    </row>
    <row r="23" spans="1:24" x14ac:dyDescent="0.45">
      <c r="A23" s="1" t="s">
        <v>129</v>
      </c>
      <c r="C23" s="28">
        <v>0</v>
      </c>
      <c r="D23" s="28"/>
      <c r="E23" s="28">
        <v>1579051840</v>
      </c>
      <c r="F23" s="28"/>
      <c r="G23" s="28">
        <v>0</v>
      </c>
      <c r="H23" s="17"/>
      <c r="I23" s="28">
        <v>1579051840</v>
      </c>
      <c r="J23" s="17"/>
      <c r="K23" s="37">
        <f t="shared" si="0"/>
        <v>-2.0126692399219732E-2</v>
      </c>
      <c r="L23" s="17"/>
      <c r="M23" s="28">
        <v>0</v>
      </c>
      <c r="N23" s="17"/>
      <c r="O23" s="28">
        <v>1579051840</v>
      </c>
      <c r="P23" s="28"/>
      <c r="Q23" s="28">
        <v>0</v>
      </c>
      <c r="R23" s="28"/>
      <c r="S23" s="28">
        <v>1579051840</v>
      </c>
      <c r="T23" s="17"/>
      <c r="U23" s="37">
        <f t="shared" si="1"/>
        <v>-2.1650465728397267E-2</v>
      </c>
      <c r="V23" s="17"/>
      <c r="W23" s="46"/>
      <c r="X23" s="32"/>
    </row>
    <row r="24" spans="1:24" x14ac:dyDescent="0.45">
      <c r="A24" s="1" t="s">
        <v>33</v>
      </c>
      <c r="C24" s="28">
        <v>0</v>
      </c>
      <c r="D24" s="28"/>
      <c r="E24" s="28">
        <v>-2345966001</v>
      </c>
      <c r="F24" s="28"/>
      <c r="G24" s="28">
        <v>0</v>
      </c>
      <c r="H24" s="17"/>
      <c r="I24" s="28">
        <v>-2345966001</v>
      </c>
      <c r="J24" s="17"/>
      <c r="K24" s="37">
        <f t="shared" si="0"/>
        <v>2.9901827720332865E-2</v>
      </c>
      <c r="L24" s="17"/>
      <c r="M24" s="28">
        <v>0</v>
      </c>
      <c r="N24" s="17"/>
      <c r="O24" s="28">
        <v>-2387123299</v>
      </c>
      <c r="P24" s="28"/>
      <c r="Q24" s="28">
        <v>0</v>
      </c>
      <c r="R24" s="28"/>
      <c r="S24" s="28">
        <v>-2387123299</v>
      </c>
      <c r="T24" s="17"/>
      <c r="U24" s="37">
        <f t="shared" si="1"/>
        <v>3.2729977487286371E-2</v>
      </c>
      <c r="V24" s="17"/>
      <c r="W24" s="46"/>
      <c r="X24" s="32"/>
    </row>
    <row r="25" spans="1:24" x14ac:dyDescent="0.45">
      <c r="A25" s="1" t="s">
        <v>92</v>
      </c>
      <c r="C25" s="28">
        <v>0</v>
      </c>
      <c r="D25" s="28"/>
      <c r="E25" s="28">
        <v>-5093337624</v>
      </c>
      <c r="F25" s="28"/>
      <c r="G25" s="28">
        <v>0</v>
      </c>
      <c r="H25" s="17"/>
      <c r="I25" s="28">
        <v>-5093337624</v>
      </c>
      <c r="J25" s="17"/>
      <c r="K25" s="37">
        <f t="shared" si="0"/>
        <v>6.4919996321096518E-2</v>
      </c>
      <c r="L25" s="17"/>
      <c r="M25" s="28">
        <v>0</v>
      </c>
      <c r="N25" s="17"/>
      <c r="O25" s="28">
        <v>-6125770926</v>
      </c>
      <c r="P25" s="28"/>
      <c r="Q25" s="28">
        <v>0</v>
      </c>
      <c r="R25" s="28"/>
      <c r="S25" s="28">
        <v>-6125770926</v>
      </c>
      <c r="T25" s="17"/>
      <c r="U25" s="37">
        <f t="shared" si="1"/>
        <v>8.3990778601274657E-2</v>
      </c>
      <c r="V25" s="17"/>
      <c r="W25" s="46"/>
      <c r="X25" s="32"/>
    </row>
    <row r="26" spans="1:24" x14ac:dyDescent="0.45">
      <c r="A26" s="1" t="s">
        <v>116</v>
      </c>
      <c r="C26" s="28">
        <v>0</v>
      </c>
      <c r="D26" s="28"/>
      <c r="E26" s="28">
        <v>-3383426313</v>
      </c>
      <c r="F26" s="28"/>
      <c r="G26" s="28">
        <v>0</v>
      </c>
      <c r="H26" s="17"/>
      <c r="I26" s="28">
        <v>-3383426313</v>
      </c>
      <c r="J26" s="17"/>
      <c r="K26" s="37">
        <f t="shared" si="0"/>
        <v>4.312536101232569E-2</v>
      </c>
      <c r="L26" s="17"/>
      <c r="M26" s="28">
        <v>0</v>
      </c>
      <c r="N26" s="17"/>
      <c r="O26" s="28">
        <v>-6723475368</v>
      </c>
      <c r="P26" s="28"/>
      <c r="Q26" s="28">
        <v>0</v>
      </c>
      <c r="R26" s="28"/>
      <c r="S26" s="28">
        <v>-6723475368</v>
      </c>
      <c r="T26" s="17"/>
      <c r="U26" s="37">
        <f t="shared" si="1"/>
        <v>9.2185936739484872E-2</v>
      </c>
      <c r="V26" s="17"/>
      <c r="W26" s="46"/>
      <c r="X26" s="32"/>
    </row>
    <row r="27" spans="1:24" x14ac:dyDescent="0.45">
      <c r="A27" s="1" t="s">
        <v>17</v>
      </c>
      <c r="C27" s="28">
        <v>0</v>
      </c>
      <c r="D27" s="28"/>
      <c r="E27" s="28">
        <v>-4750130818</v>
      </c>
      <c r="F27" s="28"/>
      <c r="G27" s="28">
        <v>0</v>
      </c>
      <c r="H27" s="17"/>
      <c r="I27" s="28">
        <v>-4750130818</v>
      </c>
      <c r="J27" s="17"/>
      <c r="K27" s="37">
        <f t="shared" si="0"/>
        <v>6.0545461148343312E-2</v>
      </c>
      <c r="L27" s="17"/>
      <c r="M27" s="28">
        <v>0</v>
      </c>
      <c r="N27" s="17"/>
      <c r="O27" s="28">
        <v>-3834968000</v>
      </c>
      <c r="P27" s="28"/>
      <c r="Q27" s="28">
        <v>0</v>
      </c>
      <c r="R27" s="28"/>
      <c r="S27" s="28">
        <v>-3834968000</v>
      </c>
      <c r="T27" s="17"/>
      <c r="U27" s="37">
        <f t="shared" si="1"/>
        <v>5.2581454991053496E-2</v>
      </c>
      <c r="V27" s="17"/>
      <c r="W27" s="46"/>
      <c r="X27" s="32"/>
    </row>
    <row r="28" spans="1:24" x14ac:dyDescent="0.45">
      <c r="A28" s="1" t="s">
        <v>113</v>
      </c>
      <c r="C28" s="28">
        <v>0</v>
      </c>
      <c r="D28" s="28"/>
      <c r="E28" s="28">
        <v>745003258</v>
      </c>
      <c r="F28" s="28"/>
      <c r="G28" s="28">
        <v>0</v>
      </c>
      <c r="H28" s="17"/>
      <c r="I28" s="28">
        <v>745003258</v>
      </c>
      <c r="J28" s="17"/>
      <c r="K28" s="37">
        <f t="shared" si="0"/>
        <v>-9.4958575965324466E-3</v>
      </c>
      <c r="L28" s="17"/>
      <c r="M28" s="28">
        <v>0</v>
      </c>
      <c r="N28" s="17"/>
      <c r="O28" s="28">
        <v>-2022151698</v>
      </c>
      <c r="P28" s="28"/>
      <c r="Q28" s="28">
        <v>0</v>
      </c>
      <c r="R28" s="28"/>
      <c r="S28" s="28">
        <v>-2022151698</v>
      </c>
      <c r="T28" s="17"/>
      <c r="U28" s="37">
        <f t="shared" si="1"/>
        <v>2.7725832000024354E-2</v>
      </c>
      <c r="V28" s="17"/>
      <c r="W28" s="46"/>
      <c r="X28" s="32"/>
    </row>
    <row r="29" spans="1:24" x14ac:dyDescent="0.45">
      <c r="A29" s="1" t="s">
        <v>32</v>
      </c>
      <c r="C29" s="28">
        <v>0</v>
      </c>
      <c r="D29" s="28"/>
      <c r="E29" s="28">
        <v>2789574325</v>
      </c>
      <c r="F29" s="28"/>
      <c r="G29" s="28">
        <v>0</v>
      </c>
      <c r="H29" s="17"/>
      <c r="I29" s="28">
        <v>2789574325</v>
      </c>
      <c r="J29" s="17"/>
      <c r="K29" s="37">
        <f t="shared" si="0"/>
        <v>-3.5556086850217675E-2</v>
      </c>
      <c r="L29" s="17"/>
      <c r="M29" s="28">
        <v>0</v>
      </c>
      <c r="N29" s="17"/>
      <c r="O29" s="28">
        <v>1913009205</v>
      </c>
      <c r="P29" s="28"/>
      <c r="Q29" s="28">
        <v>0</v>
      </c>
      <c r="R29" s="28"/>
      <c r="S29" s="28">
        <v>1913009205</v>
      </c>
      <c r="T29" s="17"/>
      <c r="U29" s="37">
        <f t="shared" si="1"/>
        <v>-2.6229373337711952E-2</v>
      </c>
      <c r="V29" s="17"/>
      <c r="W29" s="46"/>
      <c r="X29" s="32"/>
    </row>
    <row r="30" spans="1:24" x14ac:dyDescent="0.45">
      <c r="A30" s="1" t="s">
        <v>22</v>
      </c>
      <c r="C30" s="28">
        <v>0</v>
      </c>
      <c r="D30" s="28"/>
      <c r="E30" s="28">
        <v>-1212604695</v>
      </c>
      <c r="F30" s="28"/>
      <c r="G30" s="28">
        <v>0</v>
      </c>
      <c r="H30" s="17"/>
      <c r="I30" s="28">
        <v>-1212604695</v>
      </c>
      <c r="J30" s="17"/>
      <c r="K30" s="37">
        <f t="shared" si="0"/>
        <v>1.5455934428419185E-2</v>
      </c>
      <c r="L30" s="17"/>
      <c r="M30" s="28">
        <v>0</v>
      </c>
      <c r="N30" s="17"/>
      <c r="O30" s="28">
        <v>2660993638</v>
      </c>
      <c r="P30" s="28"/>
      <c r="Q30" s="28">
        <v>0</v>
      </c>
      <c r="R30" s="28"/>
      <c r="S30" s="28">
        <v>2660993638</v>
      </c>
      <c r="T30" s="17"/>
      <c r="U30" s="37">
        <f t="shared" si="1"/>
        <v>-3.6485028612488209E-2</v>
      </c>
      <c r="V30" s="17"/>
      <c r="W30" s="46"/>
      <c r="X30" s="32"/>
    </row>
    <row r="31" spans="1:24" x14ac:dyDescent="0.45">
      <c r="A31" s="1" t="s">
        <v>20</v>
      </c>
      <c r="C31" s="28">
        <v>0</v>
      </c>
      <c r="D31" s="28"/>
      <c r="E31" s="28">
        <v>-3912989154</v>
      </c>
      <c r="F31" s="28"/>
      <c r="G31" s="28">
        <v>0</v>
      </c>
      <c r="H31" s="17"/>
      <c r="I31" s="28">
        <v>-3912989154</v>
      </c>
      <c r="J31" s="17"/>
      <c r="K31" s="37">
        <f t="shared" si="0"/>
        <v>4.9875201731211724E-2</v>
      </c>
      <c r="L31" s="17"/>
      <c r="M31" s="28">
        <v>0</v>
      </c>
      <c r="N31" s="17"/>
      <c r="O31" s="28">
        <v>-5394335049</v>
      </c>
      <c r="P31" s="28"/>
      <c r="Q31" s="28">
        <v>0</v>
      </c>
      <c r="R31" s="28"/>
      <c r="S31" s="28">
        <v>-5394335049</v>
      </c>
      <c r="T31" s="17"/>
      <c r="U31" s="37">
        <f t="shared" si="1"/>
        <v>7.3962021478577097E-2</v>
      </c>
      <c r="V31" s="17"/>
      <c r="W31" s="46"/>
      <c r="X31" s="32"/>
    </row>
    <row r="32" spans="1:24" x14ac:dyDescent="0.45">
      <c r="A32" s="1" t="s">
        <v>36</v>
      </c>
      <c r="C32" s="28">
        <v>0</v>
      </c>
      <c r="D32" s="28"/>
      <c r="E32" s="28">
        <v>-10474218820</v>
      </c>
      <c r="F32" s="28"/>
      <c r="G32" s="28">
        <v>0</v>
      </c>
      <c r="H32" s="17"/>
      <c r="I32" s="28">
        <v>-10474218820</v>
      </c>
      <c r="J32" s="17"/>
      <c r="K32" s="37">
        <f t="shared" si="0"/>
        <v>0.13350504079223788</v>
      </c>
      <c r="L32" s="17"/>
      <c r="M32" s="28">
        <v>0</v>
      </c>
      <c r="N32" s="17"/>
      <c r="O32" s="28">
        <v>-12446988372</v>
      </c>
      <c r="P32" s="28"/>
      <c r="Q32" s="28">
        <v>0</v>
      </c>
      <c r="R32" s="28"/>
      <c r="S32" s="28">
        <v>-12446988372</v>
      </c>
      <c r="T32" s="17"/>
      <c r="U32" s="37">
        <f t="shared" si="1"/>
        <v>0.17066133507671621</v>
      </c>
      <c r="V32" s="17"/>
      <c r="W32" s="46"/>
      <c r="X32" s="32"/>
    </row>
    <row r="33" spans="1:24" x14ac:dyDescent="0.45">
      <c r="A33" s="1" t="s">
        <v>30</v>
      </c>
      <c r="C33" s="28">
        <v>0</v>
      </c>
      <c r="D33" s="28"/>
      <c r="E33" s="28">
        <v>-1964642902</v>
      </c>
      <c r="F33" s="28"/>
      <c r="G33" s="28">
        <v>0</v>
      </c>
      <c r="H33" s="17"/>
      <c r="I33" s="28">
        <v>-1964642902</v>
      </c>
      <c r="J33" s="17"/>
      <c r="K33" s="37">
        <f t="shared" si="0"/>
        <v>2.5041459919938031E-2</v>
      </c>
      <c r="L33" s="17"/>
      <c r="M33" s="28">
        <v>0</v>
      </c>
      <c r="N33" s="17"/>
      <c r="O33" s="28">
        <v>-6468121059</v>
      </c>
      <c r="P33" s="28"/>
      <c r="Q33" s="28">
        <v>0</v>
      </c>
      <c r="R33" s="28"/>
      <c r="S33" s="28">
        <v>-6468121059</v>
      </c>
      <c r="T33" s="17"/>
      <c r="U33" s="37">
        <f t="shared" si="1"/>
        <v>8.868475990946828E-2</v>
      </c>
      <c r="V33" s="17"/>
      <c r="W33" s="46"/>
      <c r="X33" s="32"/>
    </row>
    <row r="34" spans="1:24" x14ac:dyDescent="0.45">
      <c r="A34" s="1" t="s">
        <v>114</v>
      </c>
      <c r="C34" s="28">
        <v>0</v>
      </c>
      <c r="D34" s="28"/>
      <c r="E34" s="28">
        <v>-3494754095</v>
      </c>
      <c r="F34" s="28"/>
      <c r="G34" s="28">
        <v>0</v>
      </c>
      <c r="H34" s="17"/>
      <c r="I34" s="28">
        <v>-3494754095</v>
      </c>
      <c r="J34" s="17"/>
      <c r="K34" s="37">
        <f t="shared" si="0"/>
        <v>4.4544351806067708E-2</v>
      </c>
      <c r="L34" s="17"/>
      <c r="M34" s="28">
        <v>0</v>
      </c>
      <c r="N34" s="17"/>
      <c r="O34" s="28">
        <v>-5580770106</v>
      </c>
      <c r="P34" s="28"/>
      <c r="Q34" s="28">
        <v>0</v>
      </c>
      <c r="R34" s="28"/>
      <c r="S34" s="28">
        <v>-5580770106</v>
      </c>
      <c r="T34" s="17"/>
      <c r="U34" s="37">
        <f t="shared" si="1"/>
        <v>7.6518242693043553E-2</v>
      </c>
      <c r="V34" s="17"/>
      <c r="W34" s="46"/>
      <c r="X34" s="32"/>
    </row>
    <row r="35" spans="1:24" x14ac:dyDescent="0.45">
      <c r="A35" s="1" t="s">
        <v>34</v>
      </c>
      <c r="C35" s="28">
        <v>0</v>
      </c>
      <c r="D35" s="28"/>
      <c r="E35" s="28">
        <v>1014440958</v>
      </c>
      <c r="F35" s="28"/>
      <c r="G35" s="28">
        <v>0</v>
      </c>
      <c r="H35" s="17"/>
      <c r="I35" s="28">
        <v>1014440958</v>
      </c>
      <c r="J35" s="17"/>
      <c r="K35" s="37">
        <f t="shared" si="0"/>
        <v>-1.293012718242093E-2</v>
      </c>
      <c r="L35" s="17"/>
      <c r="M35" s="28">
        <v>0</v>
      </c>
      <c r="N35" s="17"/>
      <c r="O35" s="28">
        <v>1752216200</v>
      </c>
      <c r="P35" s="28"/>
      <c r="Q35" s="28">
        <v>0</v>
      </c>
      <c r="R35" s="28"/>
      <c r="S35" s="28">
        <v>1752216200</v>
      </c>
      <c r="T35" s="17"/>
      <c r="U35" s="37">
        <f t="shared" si="1"/>
        <v>-2.4024731693952802E-2</v>
      </c>
      <c r="V35" s="17"/>
      <c r="W35" s="46"/>
      <c r="X35" s="32"/>
    </row>
    <row r="36" spans="1:24" x14ac:dyDescent="0.45">
      <c r="A36" s="1" t="s">
        <v>23</v>
      </c>
      <c r="C36" s="28">
        <v>0</v>
      </c>
      <c r="D36" s="28"/>
      <c r="E36" s="28">
        <v>-4179482896</v>
      </c>
      <c r="F36" s="28"/>
      <c r="G36" s="28">
        <v>0</v>
      </c>
      <c r="H36" s="17"/>
      <c r="I36" s="28">
        <v>-4179482896</v>
      </c>
      <c r="J36" s="17"/>
      <c r="K36" s="37">
        <f t="shared" si="0"/>
        <v>5.3271947446381543E-2</v>
      </c>
      <c r="L36" s="17"/>
      <c r="M36" s="28">
        <v>0</v>
      </c>
      <c r="N36" s="17"/>
      <c r="O36" s="28">
        <v>-2410389606</v>
      </c>
      <c r="P36" s="28"/>
      <c r="Q36" s="28">
        <v>0</v>
      </c>
      <c r="R36" s="28"/>
      <c r="S36" s="28">
        <v>-2410389606</v>
      </c>
      <c r="T36" s="17"/>
      <c r="U36" s="37">
        <f t="shared" si="1"/>
        <v>3.3048983088983318E-2</v>
      </c>
      <c r="V36" s="17"/>
      <c r="W36" s="46"/>
      <c r="X36" s="32"/>
    </row>
    <row r="37" spans="1:24" x14ac:dyDescent="0.45">
      <c r="A37" s="1" t="s">
        <v>35</v>
      </c>
      <c r="C37" s="28">
        <v>0</v>
      </c>
      <c r="D37" s="28"/>
      <c r="E37" s="28">
        <v>-831450139</v>
      </c>
      <c r="F37" s="28"/>
      <c r="G37" s="28">
        <v>0</v>
      </c>
      <c r="H37" s="17"/>
      <c r="I37" s="28">
        <v>-831450139</v>
      </c>
      <c r="J37" s="17"/>
      <c r="K37" s="37">
        <f t="shared" si="0"/>
        <v>1.0597714887524839E-2</v>
      </c>
      <c r="L37" s="17"/>
      <c r="M37" s="28">
        <v>0</v>
      </c>
      <c r="N37" s="17"/>
      <c r="O37" s="28">
        <v>-2295932343</v>
      </c>
      <c r="P37" s="28"/>
      <c r="Q37" s="28">
        <v>0</v>
      </c>
      <c r="R37" s="28"/>
      <c r="S37" s="28">
        <v>-2295932343</v>
      </c>
      <c r="T37" s="17"/>
      <c r="U37" s="37">
        <f t="shared" si="1"/>
        <v>3.1479653325910018E-2</v>
      </c>
      <c r="V37" s="17"/>
      <c r="W37" s="46"/>
      <c r="X37" s="32"/>
    </row>
    <row r="38" spans="1:24" x14ac:dyDescent="0.45">
      <c r="A38" s="1" t="s">
        <v>123</v>
      </c>
      <c r="C38" s="28">
        <v>0</v>
      </c>
      <c r="D38" s="28"/>
      <c r="E38" s="28">
        <v>2027862000</v>
      </c>
      <c r="F38" s="28"/>
      <c r="G38" s="28">
        <v>0</v>
      </c>
      <c r="H38" s="17"/>
      <c r="I38" s="28">
        <v>2027862000</v>
      </c>
      <c r="J38" s="17"/>
      <c r="K38" s="37">
        <f t="shared" si="0"/>
        <v>-2.5847254452435537E-2</v>
      </c>
      <c r="L38" s="17"/>
      <c r="M38" s="28">
        <v>0</v>
      </c>
      <c r="N38" s="17"/>
      <c r="O38" s="28">
        <v>-1948338000</v>
      </c>
      <c r="P38" s="28"/>
      <c r="Q38" s="28">
        <v>0</v>
      </c>
      <c r="R38" s="28"/>
      <c r="S38" s="28">
        <v>-1948338000</v>
      </c>
      <c r="T38" s="17"/>
      <c r="U38" s="37">
        <f t="shared" si="1"/>
        <v>2.6713768368956191E-2</v>
      </c>
      <c r="V38" s="17"/>
      <c r="W38" s="46"/>
      <c r="X38" s="32"/>
    </row>
    <row r="39" spans="1:24" x14ac:dyDescent="0.45">
      <c r="A39" s="1" t="s">
        <v>16</v>
      </c>
      <c r="C39" s="28">
        <v>0</v>
      </c>
      <c r="D39" s="28"/>
      <c r="E39" s="28">
        <v>-3265655902</v>
      </c>
      <c r="F39" s="28"/>
      <c r="G39" s="28">
        <v>0</v>
      </c>
      <c r="H39" s="17"/>
      <c r="I39" s="28">
        <v>-3265655902</v>
      </c>
      <c r="J39" s="17"/>
      <c r="K39" s="37">
        <f t="shared" si="0"/>
        <v>4.1624252070945604E-2</v>
      </c>
      <c r="L39" s="17"/>
      <c r="M39" s="28">
        <v>0</v>
      </c>
      <c r="N39" s="17"/>
      <c r="O39" s="28">
        <v>4717058526</v>
      </c>
      <c r="P39" s="28"/>
      <c r="Q39" s="28">
        <v>0</v>
      </c>
      <c r="R39" s="28"/>
      <c r="S39" s="28">
        <v>4717058526</v>
      </c>
      <c r="T39" s="17"/>
      <c r="U39" s="37">
        <f t="shared" si="1"/>
        <v>-6.4675846206548301E-2</v>
      </c>
      <c r="V39" s="17"/>
      <c r="W39" s="46"/>
      <c r="X39" s="32"/>
    </row>
    <row r="40" spans="1:24" x14ac:dyDescent="0.45">
      <c r="A40" s="1" t="s">
        <v>21</v>
      </c>
      <c r="C40" s="28">
        <v>0</v>
      </c>
      <c r="D40" s="28"/>
      <c r="E40" s="28">
        <v>-4462109244</v>
      </c>
      <c r="F40" s="28"/>
      <c r="G40" s="28">
        <v>0</v>
      </c>
      <c r="H40" s="17"/>
      <c r="I40" s="28">
        <v>-4462109244</v>
      </c>
      <c r="J40" s="17"/>
      <c r="K40" s="37">
        <f t="shared" si="0"/>
        <v>5.6874320355247435E-2</v>
      </c>
      <c r="L40" s="17"/>
      <c r="M40" s="28">
        <v>0</v>
      </c>
      <c r="N40" s="17"/>
      <c r="O40" s="28">
        <v>-5949478992</v>
      </c>
      <c r="P40" s="28"/>
      <c r="Q40" s="28">
        <v>0</v>
      </c>
      <c r="R40" s="28"/>
      <c r="S40" s="28">
        <v>-5949478992</v>
      </c>
      <c r="T40" s="17"/>
      <c r="U40" s="37">
        <f t="shared" si="1"/>
        <v>8.157363029836659E-2</v>
      </c>
      <c r="V40" s="17"/>
      <c r="W40" s="46"/>
      <c r="X40" s="32"/>
    </row>
    <row r="41" spans="1:24" x14ac:dyDescent="0.45">
      <c r="A41" s="1" t="s">
        <v>26</v>
      </c>
      <c r="C41" s="28">
        <v>0</v>
      </c>
      <c r="D41" s="28"/>
      <c r="E41" s="28">
        <v>-9869763669</v>
      </c>
      <c r="F41" s="28"/>
      <c r="G41" s="28">
        <v>0</v>
      </c>
      <c r="H41" s="17"/>
      <c r="I41" s="28">
        <v>-9869763669</v>
      </c>
      <c r="J41" s="17"/>
      <c r="K41" s="37">
        <f t="shared" si="0"/>
        <v>0.1258006180588456</v>
      </c>
      <c r="L41" s="17"/>
      <c r="M41" s="28">
        <v>0</v>
      </c>
      <c r="N41" s="17"/>
      <c r="O41" s="28">
        <v>-14008696821</v>
      </c>
      <c r="P41" s="28"/>
      <c r="Q41" s="28">
        <v>0</v>
      </c>
      <c r="R41" s="28"/>
      <c r="S41" s="28">
        <v>-14008696821</v>
      </c>
      <c r="T41" s="17"/>
      <c r="U41" s="37">
        <f t="shared" si="1"/>
        <v>0.19207400462708571</v>
      </c>
      <c r="V41" s="17"/>
      <c r="W41" s="46"/>
      <c r="X41" s="32"/>
    </row>
    <row r="42" spans="1:24" x14ac:dyDescent="0.45">
      <c r="A42" s="1" t="s">
        <v>91</v>
      </c>
      <c r="C42" s="28">
        <v>0</v>
      </c>
      <c r="D42" s="28"/>
      <c r="E42" s="28">
        <v>-1955343875</v>
      </c>
      <c r="F42" s="28"/>
      <c r="G42" s="28">
        <v>0</v>
      </c>
      <c r="H42" s="17"/>
      <c r="I42" s="28">
        <v>-1955343875</v>
      </c>
      <c r="J42" s="17"/>
      <c r="K42" s="37">
        <f t="shared" si="0"/>
        <v>2.4922933946755897E-2</v>
      </c>
      <c r="L42" s="17"/>
      <c r="M42" s="28">
        <v>0</v>
      </c>
      <c r="N42" s="17"/>
      <c r="O42" s="28">
        <v>451233202</v>
      </c>
      <c r="P42" s="28"/>
      <c r="Q42" s="28">
        <v>0</v>
      </c>
      <c r="R42" s="28"/>
      <c r="S42" s="28">
        <v>451233202</v>
      </c>
      <c r="T42" s="17"/>
      <c r="U42" s="37">
        <f t="shared" si="1"/>
        <v>-6.1868829939211879E-3</v>
      </c>
      <c r="V42" s="17"/>
      <c r="W42" s="46"/>
      <c r="X42" s="32"/>
    </row>
    <row r="43" spans="1:24" x14ac:dyDescent="0.45">
      <c r="A43" s="1" t="s">
        <v>28</v>
      </c>
      <c r="C43" s="28">
        <v>0</v>
      </c>
      <c r="D43" s="28"/>
      <c r="E43" s="28">
        <v>-3334461527</v>
      </c>
      <c r="F43" s="28"/>
      <c r="G43" s="28">
        <v>0</v>
      </c>
      <c r="H43" s="17"/>
      <c r="I43" s="28">
        <v>-3334461527</v>
      </c>
      <c r="J43" s="17"/>
      <c r="K43" s="37">
        <f t="shared" si="0"/>
        <v>4.2501252822048911E-2</v>
      </c>
      <c r="L43" s="17"/>
      <c r="M43" s="28">
        <v>0</v>
      </c>
      <c r="N43" s="17"/>
      <c r="O43" s="28">
        <v>-3867186150</v>
      </c>
      <c r="P43" s="28"/>
      <c r="Q43" s="28">
        <v>0</v>
      </c>
      <c r="R43" s="28"/>
      <c r="S43" s="28">
        <v>-3867186150</v>
      </c>
      <c r="T43" s="17"/>
      <c r="U43" s="37">
        <f t="shared" si="1"/>
        <v>5.3023199799385662E-2</v>
      </c>
      <c r="V43" s="17"/>
      <c r="W43" s="46"/>
      <c r="X43" s="32"/>
    </row>
    <row r="44" spans="1:24" x14ac:dyDescent="0.45">
      <c r="A44" s="1" t="s">
        <v>112</v>
      </c>
      <c r="C44" s="28">
        <v>0</v>
      </c>
      <c r="D44" s="28"/>
      <c r="E44" s="28">
        <v>446113487</v>
      </c>
      <c r="F44" s="28"/>
      <c r="G44" s="28">
        <v>0</v>
      </c>
      <c r="H44" s="17"/>
      <c r="I44" s="28">
        <v>446113487</v>
      </c>
      <c r="J44" s="17"/>
      <c r="K44" s="37">
        <f t="shared" si="0"/>
        <v>-5.6861900923989373E-3</v>
      </c>
      <c r="L44" s="17"/>
      <c r="M44" s="28">
        <v>0</v>
      </c>
      <c r="N44" s="17"/>
      <c r="O44" s="28">
        <v>803004276</v>
      </c>
      <c r="P44" s="28"/>
      <c r="Q44" s="28">
        <v>0</v>
      </c>
      <c r="R44" s="28"/>
      <c r="S44" s="28">
        <v>803004276</v>
      </c>
      <c r="T44" s="17"/>
      <c r="U44" s="37">
        <f t="shared" si="1"/>
        <v>-1.1010035336961741E-2</v>
      </c>
      <c r="V44" s="17"/>
      <c r="W44" s="46"/>
      <c r="X44" s="32"/>
    </row>
    <row r="45" spans="1:24" x14ac:dyDescent="0.45">
      <c r="A45" s="1" t="s">
        <v>19</v>
      </c>
      <c r="C45" s="28">
        <v>0</v>
      </c>
      <c r="D45" s="28"/>
      <c r="E45" s="28">
        <v>-259353749</v>
      </c>
      <c r="F45" s="28"/>
      <c r="G45" s="28">
        <v>0</v>
      </c>
      <c r="H45" s="17"/>
      <c r="I45" s="28">
        <v>-259353749</v>
      </c>
      <c r="J45" s="17"/>
      <c r="K45" s="37">
        <f t="shared" si="0"/>
        <v>3.3057389228636361E-3</v>
      </c>
      <c r="L45" s="17"/>
      <c r="M45" s="28">
        <v>0</v>
      </c>
      <c r="N45" s="17"/>
      <c r="O45" s="28">
        <v>-376124395</v>
      </c>
      <c r="P45" s="28"/>
      <c r="Q45" s="28">
        <v>0</v>
      </c>
      <c r="R45" s="28"/>
      <c r="S45" s="28">
        <v>-376124395</v>
      </c>
      <c r="T45" s="17"/>
      <c r="U45" s="37">
        <f t="shared" si="1"/>
        <v>5.1570620528593007E-3</v>
      </c>
      <c r="V45" s="17"/>
      <c r="W45" s="46"/>
      <c r="X45" s="32"/>
    </row>
    <row r="46" spans="1:24" x14ac:dyDescent="0.45">
      <c r="A46" s="1" t="s">
        <v>31</v>
      </c>
      <c r="C46" s="28">
        <v>0</v>
      </c>
      <c r="D46" s="28"/>
      <c r="E46" s="28">
        <v>-6294104407</v>
      </c>
      <c r="F46" s="28"/>
      <c r="G46" s="28">
        <v>0</v>
      </c>
      <c r="H46" s="17"/>
      <c r="I46" s="28">
        <v>-6294104407</v>
      </c>
      <c r="J46" s="17"/>
      <c r="K46" s="37">
        <f t="shared" si="0"/>
        <v>8.0225043991122125E-2</v>
      </c>
      <c r="L46" s="17"/>
      <c r="M46" s="28">
        <v>0</v>
      </c>
      <c r="N46" s="17"/>
      <c r="O46" s="28">
        <f>-5615557835-26</f>
        <v>-5615557861</v>
      </c>
      <c r="P46" s="28"/>
      <c r="Q46" s="28">
        <v>0</v>
      </c>
      <c r="R46" s="28"/>
      <c r="S46" s="28">
        <v>-5615557835</v>
      </c>
      <c r="T46" s="17"/>
      <c r="U46" s="37">
        <f t="shared" si="1"/>
        <v>7.6995219138910762E-2</v>
      </c>
      <c r="V46" s="17"/>
      <c r="W46" s="46"/>
      <c r="X46" s="32"/>
    </row>
    <row r="47" spans="1:24" x14ac:dyDescent="0.45">
      <c r="A47" s="1" t="s">
        <v>120</v>
      </c>
      <c r="C47" s="28">
        <v>0</v>
      </c>
      <c r="D47" s="28"/>
      <c r="E47" s="28">
        <v>-4735546285</v>
      </c>
      <c r="F47" s="28"/>
      <c r="G47" s="28">
        <v>0</v>
      </c>
      <c r="H47" s="17"/>
      <c r="I47" s="28">
        <v>-4735546285</v>
      </c>
      <c r="J47" s="17"/>
      <c r="K47" s="37">
        <f t="shared" si="0"/>
        <v>6.0359565788836132E-2</v>
      </c>
      <c r="L47" s="17"/>
      <c r="M47" s="28">
        <v>0</v>
      </c>
      <c r="N47" s="17"/>
      <c r="O47" s="28">
        <v>-2452336469</v>
      </c>
      <c r="P47" s="28"/>
      <c r="Q47" s="28">
        <v>0</v>
      </c>
      <c r="R47" s="28"/>
      <c r="S47" s="28">
        <v>-2452336469</v>
      </c>
      <c r="T47" s="17"/>
      <c r="U47" s="37">
        <f t="shared" si="1"/>
        <v>3.3624118810806909E-2</v>
      </c>
      <c r="V47" s="17"/>
      <c r="W47" s="46"/>
      <c r="X47" s="32"/>
    </row>
    <row r="48" spans="1:24" x14ac:dyDescent="0.45">
      <c r="A48" s="1" t="s">
        <v>111</v>
      </c>
      <c r="C48" s="28">
        <v>0</v>
      </c>
      <c r="D48" s="28"/>
      <c r="E48" s="28">
        <v>3628717800</v>
      </c>
      <c r="F48" s="28"/>
      <c r="G48" s="28">
        <v>0</v>
      </c>
      <c r="H48" s="17"/>
      <c r="I48" s="28">
        <v>3628717800</v>
      </c>
      <c r="J48" s="17"/>
      <c r="K48" s="37">
        <f t="shared" si="0"/>
        <v>-4.6251861474144736E-2</v>
      </c>
      <c r="L48" s="17"/>
      <c r="M48" s="28">
        <v>0</v>
      </c>
      <c r="N48" s="17"/>
      <c r="O48" s="28">
        <v>3819200517</v>
      </c>
      <c r="P48" s="28"/>
      <c r="Q48" s="28">
        <v>0</v>
      </c>
      <c r="R48" s="28"/>
      <c r="S48" s="28">
        <v>3819200517</v>
      </c>
      <c r="T48" s="17"/>
      <c r="U48" s="37">
        <f t="shared" si="1"/>
        <v>-5.2365266173392773E-2</v>
      </c>
      <c r="V48" s="17"/>
      <c r="W48" s="46"/>
      <c r="X48" s="32"/>
    </row>
    <row r="49" spans="1:24" x14ac:dyDescent="0.45">
      <c r="A49" s="1" t="s">
        <v>94</v>
      </c>
      <c r="C49" s="28">
        <v>0</v>
      </c>
      <c r="D49" s="28"/>
      <c r="E49" s="28">
        <v>-4668324016</v>
      </c>
      <c r="F49" s="28"/>
      <c r="G49" s="28">
        <v>0</v>
      </c>
      <c r="H49" s="17"/>
      <c r="I49" s="28">
        <v>-4668324016</v>
      </c>
      <c r="J49" s="17"/>
      <c r="K49" s="37">
        <f t="shared" si="0"/>
        <v>5.9502746591221567E-2</v>
      </c>
      <c r="L49" s="17"/>
      <c r="M49" s="28">
        <v>0</v>
      </c>
      <c r="N49" s="17"/>
      <c r="O49" s="28">
        <v>-3931797507</v>
      </c>
      <c r="P49" s="28"/>
      <c r="Q49" s="28">
        <v>0</v>
      </c>
      <c r="R49" s="28"/>
      <c r="S49" s="28">
        <v>-3931797507</v>
      </c>
      <c r="T49" s="17"/>
      <c r="U49" s="37">
        <f t="shared" si="1"/>
        <v>5.3909089632105625E-2</v>
      </c>
      <c r="V49" s="17"/>
      <c r="W49" s="46"/>
      <c r="X49" s="32"/>
    </row>
    <row r="50" spans="1:24" x14ac:dyDescent="0.45">
      <c r="A50" s="1" t="s">
        <v>121</v>
      </c>
      <c r="C50" s="28">
        <v>0</v>
      </c>
      <c r="D50" s="28"/>
      <c r="E50" s="28">
        <v>-4413895125</v>
      </c>
      <c r="F50" s="28"/>
      <c r="G50" s="28">
        <v>0</v>
      </c>
      <c r="H50" s="17"/>
      <c r="I50" s="28">
        <v>-4413895125</v>
      </c>
      <c r="J50" s="17"/>
      <c r="K50" s="37">
        <f t="shared" si="0"/>
        <v>5.6259780212972954E-2</v>
      </c>
      <c r="L50" s="17"/>
      <c r="M50" s="28">
        <v>0</v>
      </c>
      <c r="N50" s="17"/>
      <c r="O50" s="28">
        <v>-4948912716</v>
      </c>
      <c r="P50" s="28"/>
      <c r="Q50" s="28">
        <v>0</v>
      </c>
      <c r="R50" s="28"/>
      <c r="S50" s="28">
        <v>-4948912716</v>
      </c>
      <c r="T50" s="17"/>
      <c r="U50" s="37">
        <f t="shared" si="1"/>
        <v>6.7854811625809211E-2</v>
      </c>
      <c r="V50" s="17"/>
      <c r="W50" s="46"/>
      <c r="X50" s="32"/>
    </row>
    <row r="51" spans="1:24" ht="19.5" thickBot="1" x14ac:dyDescent="0.5">
      <c r="C51" s="29">
        <f>SUM(C8:C50)</f>
        <v>22240659314</v>
      </c>
      <c r="D51" s="28"/>
      <c r="E51" s="29">
        <f>SUM(E8:E50)</f>
        <v>-104412835853</v>
      </c>
      <c r="F51" s="28"/>
      <c r="G51" s="29">
        <f>SUM(G8:G50)</f>
        <v>3527594850</v>
      </c>
      <c r="H51" s="28"/>
      <c r="I51" s="29">
        <f>SUM(I8:I50)</f>
        <v>-78644581689</v>
      </c>
      <c r="J51" s="17"/>
      <c r="K51" s="38">
        <f>SUM(K8:K50)</f>
        <v>1.0024087014900105</v>
      </c>
      <c r="L51" s="17"/>
      <c r="M51" s="29">
        <f>SUM(M8:M50)</f>
        <v>39172505524</v>
      </c>
      <c r="N51" s="28"/>
      <c r="O51" s="29">
        <f>SUM(O8:O50)</f>
        <v>-127918907446</v>
      </c>
      <c r="P51" s="28"/>
      <c r="Q51" s="29">
        <f>SUM(Q8:Q50)</f>
        <v>15379763256</v>
      </c>
      <c r="R51" s="28"/>
      <c r="S51" s="29">
        <f>SUM(S8:S50)</f>
        <v>-73366638640</v>
      </c>
      <c r="T51" s="17"/>
      <c r="U51" s="38">
        <f>SUM(U8:U50)</f>
        <v>1.0059339758490935</v>
      </c>
      <c r="W51" s="46"/>
    </row>
    <row r="52" spans="1:24" ht="19.5" thickTop="1" x14ac:dyDescent="0.45">
      <c r="C52" s="25"/>
      <c r="D52" s="25"/>
      <c r="E52" s="25"/>
      <c r="F52" s="25"/>
      <c r="G52" s="25"/>
      <c r="W52" s="46"/>
    </row>
    <row r="53" spans="1:24" x14ac:dyDescent="0.45">
      <c r="C53" s="25"/>
      <c r="D53" s="25"/>
      <c r="E53" s="25"/>
      <c r="F53" s="25"/>
      <c r="G53" s="25"/>
      <c r="K53" s="3"/>
      <c r="W53" s="46"/>
    </row>
    <row r="54" spans="1:24" x14ac:dyDescent="0.45">
      <c r="C54" s="25"/>
      <c r="D54" s="25"/>
      <c r="E54" s="25"/>
      <c r="F54" s="25"/>
      <c r="G54" s="25"/>
      <c r="W54" s="46"/>
    </row>
    <row r="55" spans="1:24" x14ac:dyDescent="0.45">
      <c r="C55" s="25"/>
      <c r="D55" s="25"/>
      <c r="E55" s="25"/>
      <c r="F55" s="25"/>
      <c r="G55" s="25"/>
      <c r="W55" s="46"/>
    </row>
    <row r="56" spans="1:24" x14ac:dyDescent="0.45">
      <c r="C56" s="25"/>
      <c r="D56" s="25"/>
      <c r="E56" s="25"/>
      <c r="F56" s="25"/>
      <c r="G56" s="25"/>
      <c r="W56" s="46"/>
    </row>
    <row r="57" spans="1:24" x14ac:dyDescent="0.45">
      <c r="C57" s="25"/>
      <c r="D57" s="25"/>
      <c r="E57" s="25"/>
      <c r="F57" s="25"/>
      <c r="G57" s="25"/>
      <c r="W57" s="46"/>
    </row>
    <row r="58" spans="1:24" x14ac:dyDescent="0.45">
      <c r="C58" s="25"/>
      <c r="D58" s="25"/>
      <c r="E58" s="25"/>
      <c r="F58" s="25"/>
      <c r="G58" s="25"/>
      <c r="W58" s="46"/>
    </row>
    <row r="59" spans="1:24" x14ac:dyDescent="0.45">
      <c r="C59" s="25"/>
      <c r="D59" s="25"/>
      <c r="E59" s="25"/>
      <c r="F59" s="25"/>
      <c r="G59" s="25"/>
      <c r="W59" s="46"/>
    </row>
    <row r="60" spans="1:24" x14ac:dyDescent="0.45">
      <c r="C60" s="25"/>
      <c r="D60" s="25"/>
      <c r="E60" s="25"/>
      <c r="F60" s="25"/>
      <c r="G60" s="25"/>
      <c r="W60" s="46"/>
    </row>
    <row r="61" spans="1:24" x14ac:dyDescent="0.45">
      <c r="C61" s="25"/>
      <c r="D61" s="25"/>
      <c r="E61" s="25"/>
      <c r="F61" s="25"/>
      <c r="G61" s="25"/>
      <c r="W61" s="46"/>
    </row>
    <row r="62" spans="1:24" x14ac:dyDescent="0.45">
      <c r="C62" s="25"/>
      <c r="D62" s="25"/>
      <c r="E62" s="25"/>
      <c r="F62" s="25"/>
      <c r="G62" s="25"/>
      <c r="W62" s="46"/>
    </row>
    <row r="63" spans="1:24" x14ac:dyDescent="0.45">
      <c r="C63" s="25"/>
      <c r="D63" s="25"/>
      <c r="E63" s="25"/>
      <c r="F63" s="25"/>
      <c r="G63" s="25"/>
      <c r="W63" s="46"/>
    </row>
    <row r="64" spans="1:24" x14ac:dyDescent="0.45">
      <c r="C64" s="25"/>
      <c r="D64" s="25"/>
      <c r="E64" s="25"/>
      <c r="F64" s="25"/>
      <c r="G64" s="25"/>
      <c r="W64" s="46"/>
    </row>
    <row r="65" spans="3:23" x14ac:dyDescent="0.45">
      <c r="C65" s="25"/>
      <c r="D65" s="25"/>
      <c r="E65" s="25"/>
      <c r="F65" s="25"/>
      <c r="G65" s="25"/>
      <c r="W65" s="46"/>
    </row>
    <row r="66" spans="3:23" x14ac:dyDescent="0.45">
      <c r="C66" s="25"/>
      <c r="D66" s="25"/>
      <c r="E66" s="25"/>
      <c r="F66" s="25"/>
      <c r="G66" s="25"/>
      <c r="W66" s="46"/>
    </row>
    <row r="67" spans="3:23" x14ac:dyDescent="0.45">
      <c r="C67" s="25"/>
      <c r="D67" s="25"/>
      <c r="E67" s="25"/>
      <c r="F67" s="25"/>
      <c r="G67" s="25"/>
      <c r="W67" s="46"/>
    </row>
    <row r="68" spans="3:23" x14ac:dyDescent="0.45">
      <c r="C68" s="25"/>
      <c r="D68" s="25"/>
      <c r="E68" s="25"/>
      <c r="F68" s="25"/>
      <c r="G68" s="25"/>
      <c r="W68" s="46"/>
    </row>
    <row r="69" spans="3:23" x14ac:dyDescent="0.45">
      <c r="C69" s="25"/>
      <c r="D69" s="25"/>
      <c r="E69" s="25"/>
      <c r="F69" s="25"/>
      <c r="G69" s="25"/>
      <c r="W69" s="46"/>
    </row>
    <row r="70" spans="3:23" x14ac:dyDescent="0.45">
      <c r="C70" s="25"/>
      <c r="D70" s="25"/>
      <c r="E70" s="25"/>
      <c r="F70" s="25"/>
      <c r="G70" s="25"/>
      <c r="W70" s="46"/>
    </row>
    <row r="71" spans="3:23" x14ac:dyDescent="0.45">
      <c r="C71" s="25"/>
      <c r="D71" s="25"/>
      <c r="E71" s="25"/>
      <c r="F71" s="25"/>
      <c r="G71" s="25"/>
      <c r="W71" s="46"/>
    </row>
    <row r="72" spans="3:23" x14ac:dyDescent="0.45">
      <c r="C72" s="25"/>
      <c r="D72" s="25"/>
      <c r="E72" s="25"/>
      <c r="F72" s="25"/>
      <c r="G72" s="25"/>
      <c r="W72" s="46"/>
    </row>
    <row r="73" spans="3:23" x14ac:dyDescent="0.45">
      <c r="C73" s="25"/>
      <c r="D73" s="25"/>
      <c r="E73" s="25"/>
      <c r="F73" s="25"/>
      <c r="G73" s="25"/>
      <c r="W73" s="46"/>
    </row>
    <row r="74" spans="3:23" x14ac:dyDescent="0.45">
      <c r="C74" s="25"/>
      <c r="D74" s="25"/>
      <c r="E74" s="25"/>
      <c r="F74" s="25"/>
      <c r="G74" s="25"/>
      <c r="W74" s="46"/>
    </row>
    <row r="75" spans="3:23" x14ac:dyDescent="0.45">
      <c r="C75" s="25"/>
      <c r="D75" s="25"/>
      <c r="E75" s="25"/>
      <c r="F75" s="25"/>
      <c r="G75" s="25"/>
      <c r="W75" s="46"/>
    </row>
    <row r="76" spans="3:23" x14ac:dyDescent="0.45">
      <c r="C76" s="25"/>
      <c r="D76" s="25"/>
      <c r="E76" s="25"/>
      <c r="F76" s="25"/>
      <c r="G76" s="25"/>
    </row>
    <row r="77" spans="3:23" x14ac:dyDescent="0.45">
      <c r="C77" s="25"/>
      <c r="D77" s="25"/>
      <c r="E77" s="25"/>
      <c r="F77" s="25"/>
      <c r="G77" s="25"/>
    </row>
    <row r="78" spans="3:23" x14ac:dyDescent="0.45">
      <c r="C78" s="25"/>
      <c r="D78" s="25"/>
      <c r="E78" s="25"/>
      <c r="F78" s="25"/>
      <c r="G78" s="25"/>
    </row>
    <row r="79" spans="3:23" x14ac:dyDescent="0.45">
      <c r="C79" s="25"/>
      <c r="D79" s="25"/>
      <c r="E79" s="25"/>
      <c r="F79" s="25"/>
      <c r="G79" s="25"/>
    </row>
    <row r="80" spans="3:23" x14ac:dyDescent="0.45">
      <c r="C80" s="25"/>
      <c r="D80" s="25"/>
      <c r="E80" s="25"/>
      <c r="F80" s="25"/>
      <c r="G80" s="25"/>
    </row>
    <row r="81" spans="3:7" x14ac:dyDescent="0.45">
      <c r="C81" s="25"/>
      <c r="D81" s="25"/>
      <c r="E81" s="25"/>
      <c r="F81" s="25"/>
      <c r="G81" s="25"/>
    </row>
    <row r="82" spans="3:7" x14ac:dyDescent="0.45">
      <c r="C82" s="25"/>
      <c r="D82" s="25"/>
      <c r="E82" s="25"/>
      <c r="F82" s="25"/>
      <c r="G82" s="25"/>
    </row>
    <row r="83" spans="3:7" x14ac:dyDescent="0.45">
      <c r="C83" s="25"/>
      <c r="D83" s="25"/>
      <c r="E83" s="25"/>
      <c r="F83" s="25"/>
      <c r="G83" s="25"/>
    </row>
    <row r="84" spans="3:7" x14ac:dyDescent="0.45">
      <c r="C84" s="25"/>
      <c r="D84" s="25"/>
      <c r="E84" s="25"/>
      <c r="F84" s="25"/>
      <c r="G84" s="25"/>
    </row>
    <row r="85" spans="3:7" x14ac:dyDescent="0.45">
      <c r="C85" s="25"/>
      <c r="D85" s="25"/>
      <c r="E85" s="25"/>
      <c r="F85" s="25"/>
      <c r="G85" s="25"/>
    </row>
    <row r="86" spans="3:7" x14ac:dyDescent="0.45">
      <c r="C86" s="25"/>
      <c r="D86" s="25"/>
      <c r="E86" s="25"/>
      <c r="F86" s="25"/>
      <c r="G86" s="25"/>
    </row>
    <row r="87" spans="3:7" x14ac:dyDescent="0.45">
      <c r="C87" s="25"/>
      <c r="D87" s="25"/>
      <c r="E87" s="25"/>
      <c r="F87" s="25"/>
      <c r="G87" s="25"/>
    </row>
  </sheetData>
  <mergeCells count="6">
    <mergeCell ref="M6:U6"/>
    <mergeCell ref="C6:K6"/>
    <mergeCell ref="A2:U2"/>
    <mergeCell ref="A3:U3"/>
    <mergeCell ref="A4:U4"/>
    <mergeCell ref="A6:A7"/>
  </mergeCells>
  <pageMargins left="0.7" right="0.7" top="0.75" bottom="0.75" header="0.3" footer="0.3"/>
  <pageSetup scale="3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zoomScaleNormal="100" zoomScaleSheetLayoutView="73" workbookViewId="0">
      <selection activeCell="M15" sqref="M15"/>
    </sheetView>
  </sheetViews>
  <sheetFormatPr defaultRowHeight="18.75" x14ac:dyDescent="0.45"/>
  <cols>
    <col min="1" max="1" width="23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7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17" ht="30" x14ac:dyDescent="0.45">
      <c r="A3" s="55" t="s">
        <v>71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17" ht="30" x14ac:dyDescent="0.45">
      <c r="A4" s="55" t="str">
        <f>'سرمایه‌گذاری در سهام'!A4:U4</f>
        <v>برای ماه منتهی به 1402/11/30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6" spans="1:17" s="7" customFormat="1" ht="19.5" x14ac:dyDescent="0.45">
      <c r="A6" s="67" t="s">
        <v>75</v>
      </c>
      <c r="C6" s="66" t="s">
        <v>73</v>
      </c>
      <c r="D6" s="66" t="s">
        <v>73</v>
      </c>
      <c r="E6" s="66" t="s">
        <v>73</v>
      </c>
      <c r="F6" s="66" t="s">
        <v>73</v>
      </c>
      <c r="G6" s="66" t="s">
        <v>73</v>
      </c>
      <c r="H6" s="66" t="s">
        <v>73</v>
      </c>
      <c r="I6" s="66" t="s">
        <v>73</v>
      </c>
      <c r="K6" s="66" t="s">
        <v>74</v>
      </c>
      <c r="L6" s="66" t="s">
        <v>74</v>
      </c>
      <c r="M6" s="66" t="s">
        <v>74</v>
      </c>
      <c r="N6" s="66" t="s">
        <v>74</v>
      </c>
      <c r="O6" s="66" t="s">
        <v>74</v>
      </c>
      <c r="P6" s="66" t="s">
        <v>74</v>
      </c>
      <c r="Q6" s="66" t="s">
        <v>74</v>
      </c>
    </row>
    <row r="7" spans="1:17" s="7" customFormat="1" ht="19.5" x14ac:dyDescent="0.45">
      <c r="A7" s="66" t="s">
        <v>75</v>
      </c>
      <c r="C7" s="36" t="s">
        <v>99</v>
      </c>
      <c r="E7" s="36" t="s">
        <v>96</v>
      </c>
      <c r="G7" s="36" t="s">
        <v>97</v>
      </c>
      <c r="I7" s="36" t="s">
        <v>100</v>
      </c>
      <c r="K7" s="36" t="s">
        <v>99</v>
      </c>
      <c r="M7" s="36" t="s">
        <v>96</v>
      </c>
      <c r="O7" s="36" t="s">
        <v>97</v>
      </c>
      <c r="Q7" s="36" t="s">
        <v>100</v>
      </c>
    </row>
    <row r="8" spans="1:17" x14ac:dyDescent="0.45"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</row>
    <row r="9" spans="1:17" x14ac:dyDescent="0.45"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</row>
    <row r="10" spans="1:17" x14ac:dyDescent="0.45"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7" x14ac:dyDescent="0.45"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7" x14ac:dyDescent="0.45"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1:17" x14ac:dyDescent="0.45"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17" x14ac:dyDescent="0.45"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</row>
    <row r="15" spans="1:17" x14ac:dyDescent="0.45"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  <pageSetup scale="5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0"/>
  <sheetViews>
    <sheetView rightToLeft="1" zoomScaleNormal="100" zoomScaleSheetLayoutView="41" workbookViewId="0">
      <selection activeCell="I22" sqref="I22"/>
    </sheetView>
  </sheetViews>
  <sheetFormatPr defaultRowHeight="18.75" x14ac:dyDescent="0.45"/>
  <cols>
    <col min="1" max="1" width="20.42578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19.5703125" style="1" customWidth="1"/>
    <col min="8" max="8" width="1" style="1" customWidth="1"/>
    <col min="9" max="9" width="23.28515625" style="1" bestFit="1" customWidth="1"/>
    <col min="10" max="10" width="0.5703125" style="1" customWidth="1"/>
    <col min="11" max="11" width="30.85546875" style="1" customWidth="1"/>
    <col min="12" max="16384" width="9.140625" style="1"/>
  </cols>
  <sheetData>
    <row r="1" spans="1:12" x14ac:dyDescent="0.45">
      <c r="I1" s="17"/>
    </row>
    <row r="2" spans="1:12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2" ht="30" x14ac:dyDescent="0.45">
      <c r="A3" s="55" t="s">
        <v>71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2" ht="30" x14ac:dyDescent="0.45">
      <c r="A4" s="55" t="str">
        <f>'سرمایه‌گذاری در اوراق بهادار'!A4:Q4</f>
        <v>برای ماه منتهی به 1402/11/30</v>
      </c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2" x14ac:dyDescent="0.45">
      <c r="I5" s="17"/>
    </row>
    <row r="6" spans="1:12" s="5" customFormat="1" ht="24" x14ac:dyDescent="0.55000000000000004">
      <c r="A6" s="56" t="s">
        <v>101</v>
      </c>
      <c r="B6" s="56" t="s">
        <v>101</v>
      </c>
      <c r="C6" s="56" t="s">
        <v>101</v>
      </c>
      <c r="E6" s="56" t="s">
        <v>73</v>
      </c>
      <c r="F6" s="57"/>
      <c r="G6" s="56"/>
      <c r="I6" s="57" t="s">
        <v>74</v>
      </c>
      <c r="J6" s="57"/>
      <c r="K6" s="57"/>
      <c r="L6" s="33"/>
    </row>
    <row r="7" spans="1:12" s="21" customFormat="1" ht="15.75" x14ac:dyDescent="0.4">
      <c r="A7" s="40" t="s">
        <v>102</v>
      </c>
      <c r="C7" s="40" t="s">
        <v>42</v>
      </c>
      <c r="E7" s="40" t="s">
        <v>103</v>
      </c>
      <c r="F7" s="49"/>
      <c r="G7" s="40" t="s">
        <v>104</v>
      </c>
      <c r="H7" s="49"/>
      <c r="I7" s="50" t="s">
        <v>103</v>
      </c>
      <c r="J7" s="51"/>
      <c r="K7" s="50" t="s">
        <v>104</v>
      </c>
      <c r="L7" s="42"/>
    </row>
    <row r="8" spans="1:12" x14ac:dyDescent="0.45">
      <c r="A8" s="1" t="s">
        <v>48</v>
      </c>
      <c r="C8" s="1" t="s">
        <v>49</v>
      </c>
      <c r="E8" s="28">
        <v>1186109</v>
      </c>
      <c r="F8" s="25"/>
      <c r="G8" s="23">
        <f>E8/$E$13</f>
        <v>0.17725993872092255</v>
      </c>
      <c r="H8" s="41"/>
      <c r="I8" s="20">
        <v>1236431</v>
      </c>
      <c r="J8" s="41"/>
      <c r="K8" s="23">
        <f>I8/$I$13</f>
        <v>0.23855485379620509</v>
      </c>
    </row>
    <row r="9" spans="1:12" x14ac:dyDescent="0.45">
      <c r="A9" s="1" t="s">
        <v>52</v>
      </c>
      <c r="C9" s="1" t="s">
        <v>53</v>
      </c>
      <c r="E9" s="28">
        <v>3990</v>
      </c>
      <c r="F9" s="25"/>
      <c r="G9" s="23">
        <f>E9/$E$13</f>
        <v>5.9629187157038768E-4</v>
      </c>
      <c r="H9" s="41"/>
      <c r="I9" s="20">
        <v>7980</v>
      </c>
      <c r="J9" s="41"/>
      <c r="K9" s="23">
        <f>I9/$I$13</f>
        <v>1.5396473667303042E-3</v>
      </c>
    </row>
    <row r="10" spans="1:12" x14ac:dyDescent="0.45">
      <c r="A10" s="1" t="s">
        <v>55</v>
      </c>
      <c r="C10" s="1" t="s">
        <v>56</v>
      </c>
      <c r="E10" s="28">
        <v>32364</v>
      </c>
      <c r="F10" s="25"/>
      <c r="G10" s="23">
        <f>E10/$E$13</f>
        <v>4.8366892560160468E-3</v>
      </c>
      <c r="H10" s="41"/>
      <c r="I10" s="20">
        <v>64314</v>
      </c>
      <c r="J10" s="41"/>
      <c r="K10" s="23">
        <f>I10/$I$13</f>
        <v>1.2408631672167015E-2</v>
      </c>
    </row>
    <row r="11" spans="1:12" x14ac:dyDescent="0.45">
      <c r="A11" s="1" t="s">
        <v>58</v>
      </c>
      <c r="C11" s="1" t="s">
        <v>59</v>
      </c>
      <c r="E11" s="28">
        <v>16552</v>
      </c>
      <c r="F11" s="25"/>
      <c r="G11" s="23">
        <f>E11/$E$13</f>
        <v>2.4736398642188112E-3</v>
      </c>
      <c r="H11" s="41"/>
      <c r="I11" s="20">
        <v>27305</v>
      </c>
      <c r="J11" s="41"/>
      <c r="K11" s="23">
        <f>I11/$I$13</f>
        <v>5.2681793669888417E-3</v>
      </c>
    </row>
    <row r="12" spans="1:12" x14ac:dyDescent="0.45">
      <c r="A12" s="1" t="s">
        <v>61</v>
      </c>
      <c r="C12" s="1" t="s">
        <v>62</v>
      </c>
      <c r="E12" s="28">
        <v>5452339</v>
      </c>
      <c r="F12" s="25"/>
      <c r="G12" s="23">
        <f>E12/$E$13</f>
        <v>0.81483344028727223</v>
      </c>
      <c r="H12" s="41"/>
      <c r="I12" s="20">
        <v>3846975</v>
      </c>
      <c r="J12" s="41"/>
      <c r="K12" s="23">
        <f>I12/$I$13</f>
        <v>0.74222868779790874</v>
      </c>
    </row>
    <row r="13" spans="1:12" ht="19.5" thickBot="1" x14ac:dyDescent="0.5">
      <c r="E13" s="29">
        <f>SUM(E8:E12)</f>
        <v>6691354</v>
      </c>
      <c r="G13" s="24">
        <f>SUM(G8:G12)</f>
        <v>1</v>
      </c>
      <c r="I13" s="29">
        <f>SUM(I8:I12)</f>
        <v>5183005</v>
      </c>
      <c r="K13" s="24">
        <f>SUM(K8:K12)</f>
        <v>1</v>
      </c>
      <c r="L13" s="39"/>
    </row>
    <row r="14" spans="1:12" ht="19.5" thickTop="1" x14ac:dyDescent="0.45"/>
    <row r="17" spans="5:11" x14ac:dyDescent="0.45">
      <c r="K17" s="3"/>
    </row>
    <row r="18" spans="5:11" x14ac:dyDescent="0.45">
      <c r="I18" s="3"/>
    </row>
    <row r="20" spans="5:11" x14ac:dyDescent="0.45">
      <c r="E20" s="3"/>
      <c r="G20" s="3"/>
      <c r="K20" s="3"/>
    </row>
  </sheetData>
  <mergeCells count="6">
    <mergeCell ref="A2:K2"/>
    <mergeCell ref="A3:K3"/>
    <mergeCell ref="A6:C6"/>
    <mergeCell ref="E6:G6"/>
    <mergeCell ref="A4:K4"/>
    <mergeCell ref="I6:K6"/>
  </mergeCells>
  <pageMargins left="0.7" right="0.7" top="0.75" bottom="0.75" header="0.3" footer="0.3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'جمع درآمدها'!Print_Area</vt:lpstr>
      <vt:lpstr>'درآمد ناشی از فروش'!Print_Area</vt:lpstr>
      <vt:lpstr>'سرمایه‌گذاری در سهام'!Print_Area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Ghazaleh Khademian</dc:creator>
  <cp:lastModifiedBy>Ghazaleh Khademian</cp:lastModifiedBy>
  <cp:lastPrinted>2023-07-26T10:04:06Z</cp:lastPrinted>
  <dcterms:created xsi:type="dcterms:W3CDTF">2023-05-24T06:10:55Z</dcterms:created>
  <dcterms:modified xsi:type="dcterms:W3CDTF">2024-02-26T06:40:02Z</dcterms:modified>
</cp:coreProperties>
</file>