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3\"/>
    </mc:Choice>
  </mc:AlternateContent>
  <xr:revisionPtr revIDLastSave="0" documentId="13_ncr:1_{93FEC574-90C0-4417-A2D3-413F156A9F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بانکی'!$A$1:$K$13</definedName>
    <definedName name="_xlnm.Print_Area" localSheetId="3">'درآمد سرمایه گذاری در سهام'!$A$1:$X$56</definedName>
    <definedName name="_xlnm.Print_Area" localSheetId="6">'درآمد سود سهام'!$A$1:$T$39</definedName>
    <definedName name="_xlnm.Print_Area" localSheetId="9">'درآمد ناشی از تغییر قیمت اوراق'!$A$1:$S$40</definedName>
    <definedName name="_xlnm.Print_Area" localSheetId="8">'درآمد ناشی از فروش'!$A$1:$S$33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سهام!$A$1:$AC$42</definedName>
  </definedNames>
  <calcPr calcId="191029"/>
</workbook>
</file>

<file path=xl/calcChain.xml><?xml version="1.0" encoding="utf-8"?>
<calcChain xmlns="http://schemas.openxmlformats.org/spreadsheetml/2006/main">
  <c r="L56" i="9" l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9" i="9"/>
  <c r="H10" i="8"/>
  <c r="H9" i="8"/>
  <c r="H8" i="8"/>
  <c r="F11" i="8"/>
  <c r="W11" i="9"/>
  <c r="W12" i="9"/>
  <c r="W13" i="9"/>
  <c r="W16" i="9"/>
  <c r="W20" i="9"/>
  <c r="W21" i="9"/>
  <c r="W24" i="9"/>
  <c r="W28" i="9"/>
  <c r="W29" i="9"/>
  <c r="W32" i="9"/>
  <c r="W36" i="9"/>
  <c r="W37" i="9"/>
  <c r="W40" i="9"/>
  <c r="W44" i="9"/>
  <c r="W45" i="9"/>
  <c r="W52" i="9"/>
  <c r="W53" i="9"/>
  <c r="W9" i="9"/>
  <c r="F10" i="8"/>
  <c r="Q33" i="19"/>
  <c r="O33" i="19"/>
  <c r="M33" i="19"/>
  <c r="G33" i="19"/>
  <c r="E33" i="19"/>
  <c r="F10" i="13"/>
  <c r="F11" i="13"/>
  <c r="F12" i="13"/>
  <c r="H13" i="13"/>
  <c r="J9" i="13" s="1"/>
  <c r="D13" i="13"/>
  <c r="F8" i="13" s="1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8" i="15"/>
  <c r="K39" i="15"/>
  <c r="I39" i="15"/>
  <c r="S9" i="15"/>
  <c r="S10" i="15"/>
  <c r="S11" i="15"/>
  <c r="S39" i="15" s="1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8" i="15"/>
  <c r="O36" i="15"/>
  <c r="O39" i="15" s="1"/>
  <c r="Q39" i="15"/>
  <c r="U10" i="9"/>
  <c r="W10" i="9" s="1"/>
  <c r="U11" i="9"/>
  <c r="U12" i="9"/>
  <c r="U13" i="9"/>
  <c r="U14" i="9"/>
  <c r="W14" i="9" s="1"/>
  <c r="U15" i="9"/>
  <c r="W15" i="9" s="1"/>
  <c r="U16" i="9"/>
  <c r="U17" i="9"/>
  <c r="W17" i="9" s="1"/>
  <c r="U18" i="9"/>
  <c r="W18" i="9" s="1"/>
  <c r="U19" i="9"/>
  <c r="W19" i="9" s="1"/>
  <c r="U20" i="9"/>
  <c r="U21" i="9"/>
  <c r="U22" i="9"/>
  <c r="W22" i="9" s="1"/>
  <c r="U23" i="9"/>
  <c r="W23" i="9" s="1"/>
  <c r="U24" i="9"/>
  <c r="U25" i="9"/>
  <c r="W25" i="9" s="1"/>
  <c r="U26" i="9"/>
  <c r="W26" i="9" s="1"/>
  <c r="U27" i="9"/>
  <c r="W27" i="9" s="1"/>
  <c r="U28" i="9"/>
  <c r="U29" i="9"/>
  <c r="U30" i="9"/>
  <c r="W30" i="9" s="1"/>
  <c r="U31" i="9"/>
  <c r="W31" i="9" s="1"/>
  <c r="U32" i="9"/>
  <c r="U33" i="9"/>
  <c r="W33" i="9" s="1"/>
  <c r="U34" i="9"/>
  <c r="W34" i="9" s="1"/>
  <c r="U35" i="9"/>
  <c r="W35" i="9" s="1"/>
  <c r="U36" i="9"/>
  <c r="U37" i="9"/>
  <c r="U38" i="9"/>
  <c r="W38" i="9" s="1"/>
  <c r="U39" i="9"/>
  <c r="W39" i="9" s="1"/>
  <c r="U40" i="9"/>
  <c r="U41" i="9"/>
  <c r="W41" i="9" s="1"/>
  <c r="U42" i="9"/>
  <c r="W42" i="9" s="1"/>
  <c r="U43" i="9"/>
  <c r="W43" i="9" s="1"/>
  <c r="U44" i="9"/>
  <c r="U45" i="9"/>
  <c r="U46" i="9"/>
  <c r="W46" i="9" s="1"/>
  <c r="U47" i="9"/>
  <c r="W47" i="9" s="1"/>
  <c r="U49" i="9"/>
  <c r="W49" i="9" s="1"/>
  <c r="U50" i="9"/>
  <c r="W50" i="9" s="1"/>
  <c r="U52" i="9"/>
  <c r="U53" i="9"/>
  <c r="U54" i="9"/>
  <c r="W54" i="9" s="1"/>
  <c r="U55" i="9"/>
  <c r="W55" i="9" s="1"/>
  <c r="U9" i="9"/>
  <c r="N48" i="9"/>
  <c r="U48" i="9" s="1"/>
  <c r="W48" i="9" s="1"/>
  <c r="P51" i="9"/>
  <c r="U51" i="9" s="1"/>
  <c r="W51" i="9" s="1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I8" i="19"/>
  <c r="I33" i="19" s="1"/>
  <c r="Q40" i="21"/>
  <c r="Q36" i="21"/>
  <c r="L10" i="7"/>
  <c r="L11" i="7"/>
  <c r="L12" i="7"/>
  <c r="L13" i="7"/>
  <c r="L14" i="7"/>
  <c r="L15" i="7"/>
  <c r="L16" i="7"/>
  <c r="L9" i="7"/>
  <c r="L17" i="7" s="1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9" i="2"/>
  <c r="X42" i="2"/>
  <c r="X36" i="2"/>
  <c r="Z42" i="2"/>
  <c r="J42" i="2"/>
  <c r="W56" i="9" l="1"/>
  <c r="Q56" i="9"/>
  <c r="N56" i="9"/>
  <c r="J12" i="13"/>
  <c r="J10" i="8"/>
  <c r="J11" i="13"/>
  <c r="F9" i="13"/>
  <c r="F13" i="13" s="1"/>
  <c r="J10" i="13"/>
  <c r="F9" i="8"/>
  <c r="J8" i="13"/>
  <c r="H9" i="9"/>
  <c r="M39" i="15"/>
  <c r="U56" i="9"/>
  <c r="J13" i="13" l="1"/>
  <c r="H56" i="9"/>
  <c r="J9" i="9"/>
  <c r="J56" i="9" s="1"/>
  <c r="F8" i="8" s="1"/>
  <c r="J9" i="8"/>
  <c r="H11" i="8" l="1"/>
  <c r="J8" i="8"/>
  <c r="J11" i="8" s="1"/>
</calcChain>
</file>

<file path=xl/sharedStrings.xml><?xml version="1.0" encoding="utf-8"?>
<sst xmlns="http://schemas.openxmlformats.org/spreadsheetml/2006/main" count="387" uniqueCount="150">
  <si>
    <t>صندوق سرمایه‌گذاری سهام بزرگ کاردان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</si>
  <si>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</si>
  <si>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</si>
  <si>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</si>
  <si>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</si>
  <si>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</si>
  <si>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</si>
  <si>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</si>
  <si>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</si>
  <si>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</si>
  <si>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</si>
  <si>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</si>
  <si>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</si>
  <si>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</si>
  <si>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</si>
  <si>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</si>
  <si>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</si>
  <si>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</si>
  <si>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</si>
  <si>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</si>
  <si>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بانک‌اقتصادنوین‌</t>
  </si>
  <si>
    <t>بیمه اتکایی ایران معین</t>
  </si>
  <si>
    <t>بیمه کوثر</t>
  </si>
  <si>
    <t>بین المللی توسعه ص. معادن غدیر</t>
  </si>
  <si>
    <t>پارس فولاد سبزوار</t>
  </si>
  <si>
    <t>پالایش نفت اصفهان</t>
  </si>
  <si>
    <t>پتروشیمی پردیس</t>
  </si>
  <si>
    <t>پتروشیمی تندگویان</t>
  </si>
  <si>
    <t>پویا زرکان آق دره</t>
  </si>
  <si>
    <t>تایدواترخاورمیانه</t>
  </si>
  <si>
    <t>داروسازی دانا</t>
  </si>
  <si>
    <t>داروسازی‌ فارابی‌</t>
  </si>
  <si>
    <t>س. نفت و گاز و پتروشیمی تأمین</t>
  </si>
  <si>
    <t>سرمایه گذاری سبحان</t>
  </si>
  <si>
    <t>سرمایه گذاری صدرتامین</t>
  </si>
  <si>
    <t>سرمایه‌گذاری صنایع پتروشیمی‌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</si>
  <si>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</si>
  <si>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</si>
  <si>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</si>
  <si>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</si>
  <si>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صنایع شیمیایی کیمیاگران امروز</t>
  </si>
  <si>
    <t>صنایع مس افق کرمان</t>
  </si>
  <si>
    <t>صنعتی زر ماکارون</t>
  </si>
  <si>
    <t>فولاد مبارکه اصفهان</t>
  </si>
  <si>
    <t>قند لرستان‌</t>
  </si>
  <si>
    <t>گروه‌بهمن‌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</si>
  <si>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</si>
  <si>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</si>
  <si>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</si>
  <si>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</si>
  <si>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</si>
  <si>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گواهي سپرده کالايي شمش طلا</t>
  </si>
  <si>
    <t>جمع</t>
  </si>
  <si>
    <t>نام سهام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</si>
  <si>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</si>
  <si>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</si>
  <si>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</si>
  <si>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</si>
  <si>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</si>
  <si>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279927370</t>
  </si>
  <si>
    <t>سپرده کوتاه مدت بانک خاورمیانه مهستان 1005-10-810-707070133</t>
  </si>
  <si>
    <t>سپرده کوتاه مدت بانک سامان ملاصدرا 829-828-11115555-1</t>
  </si>
  <si>
    <t>سپرده کوتاه مدت بانک پاسارگاد گلفام 343-8100-12030762-1</t>
  </si>
  <si>
    <t>سپرده کوتاه مدت بانک اقتصاد نوین ظفر 120-850-5324702-1</t>
  </si>
  <si>
    <t>سپرده کوتاه مدت بانک خاورمیانه مهستان 1005-10-810-707071033</t>
  </si>
  <si>
    <t>حساب جاری بانک تجارت مطهری- مهرداد 279914422</t>
  </si>
  <si>
    <t>حساب جاری بانک خاورمیانه مهستان 1005-11-040-707071266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</si>
  <si>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</si>
  <si>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</si>
  <si>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</si>
  <si>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</si>
  <si>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</si>
  <si>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</si>
  <si>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</si>
  <si>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</si>
  <si>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2-2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</si>
  <si>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</si>
  <si>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</si>
  <si>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</si>
  <si>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</si>
  <si>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</si>
  <si>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</si>
  <si>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</si>
  <si>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</si>
  <si>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</si>
  <si>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</si>
  <si>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نخریسی و نساجی خسروی خراسان</t>
  </si>
  <si>
    <t>شرکت آهن و فولاد ارفع</t>
  </si>
  <si>
    <t>تامین سرمایه نوین</t>
  </si>
  <si>
    <t>پخش هجرت</t>
  </si>
  <si>
    <t>نشاسته و گلوکز آردینه</t>
  </si>
  <si>
    <t>پرتو بار فرابر خلیج فارس</t>
  </si>
  <si>
    <t>فرآوری زغال سنگ پروده طبس</t>
  </si>
  <si>
    <t>تولیدات پتروشیمی قائد بصیر</t>
  </si>
  <si>
    <t>پارس فنر</t>
  </si>
  <si>
    <t>سرمایه گذاری گروه توسعه ملی</t>
  </si>
  <si>
    <t>تولیدی و صنعتی گوهرفام</t>
  </si>
  <si>
    <t>قاسم ایران</t>
  </si>
  <si>
    <t>آنتی بیوتیک سازی ایران</t>
  </si>
  <si>
    <t>بانک سامان</t>
  </si>
  <si>
    <t>گواهی سپرده کالایی شمش طلا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</si>
  <si>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</si>
  <si>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</si>
  <si>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</si>
  <si>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</si>
  <si>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</si>
  <si>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</si>
  <si>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</si>
  <si>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</si>
  <si>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</si>
  <si>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</si>
  <si>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</si>
  <si>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</si>
  <si>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</si>
  <si>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</si>
  <si>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</si>
  <si>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1403/04/13</t>
  </si>
  <si>
    <t>1403/04/30</t>
  </si>
  <si>
    <t>1403/05/27</t>
  </si>
  <si>
    <t>1403/03/07</t>
  </si>
  <si>
    <t>1402/12/17</t>
  </si>
  <si>
    <t>1403/04/28</t>
  </si>
  <si>
    <t>1403/02/22</t>
  </si>
  <si>
    <t>1403/03/26</t>
  </si>
  <si>
    <t>1402/10/06</t>
  </si>
  <si>
    <t>1403/03/02</t>
  </si>
  <si>
    <t>1403/03/12</t>
  </si>
  <si>
    <t>1403/05/30</t>
  </si>
  <si>
    <t>1402/11/24</t>
  </si>
  <si>
    <t>1403/02/13</t>
  </si>
  <si>
    <t>1403/05/11</t>
  </si>
  <si>
    <t>1402/11/18</t>
  </si>
  <si>
    <t>1403/04/10</t>
  </si>
  <si>
    <t>1402/10/30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</si>
  <si>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</si>
  <si>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</si>
  <si>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</si>
  <si>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</si>
  <si>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</si>
  <si>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</si>
  <si>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</si>
  <si>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</si>
  <si>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</si>
  <si>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</si>
  <si>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</si>
  <si>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-2-1</t>
  </si>
  <si>
    <t>-2-2</t>
  </si>
  <si>
    <t>2-1</t>
  </si>
  <si>
    <t>2-3</t>
  </si>
  <si>
    <t>-2-3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</si>
</sst>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9" fontId="4" fillId="0" borderId="2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4"/>
  <sheetViews>
    <sheetView rightToLeft="1" tabSelected="1" workbookViewId="0">
      <selection activeCell="A5" sqref="A5:B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855468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855468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85546875" bestFit="1" customWidth="1"/>
    <col min="25" max="25" width="1.28515625" customWidth="1"/>
    <col min="26" max="26" width="17.85546875" bestFit="1" customWidth="1"/>
    <col min="27" max="27" width="1.28515625" customWidth="1"/>
    <col min="28" max="28" width="19.85546875" customWidth="1"/>
    <col min="29" max="29" width="0.28515625" customWidth="1"/>
    <col min="31" max="31" width="16.42578125" bestFit="1" customWidth="1"/>
  </cols>
  <sheetData>
    <row r="1" spans="1:31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1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31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31" ht="21" customHeight="1" x14ac:dyDescent="0.2">
      <c r="A4" s="1" t="s">
        <v>3</v>
      </c>
      <c r="B4" s="34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31" ht="14.45" customHeight="1" x14ac:dyDescent="0.2">
      <c r="A5" s="34" t="s">
        <v>5</v>
      </c>
      <c r="B5" s="34"/>
      <c r="C5" s="34" t="s">
        <v>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31" ht="14.45" customHeight="1" x14ac:dyDescent="0.2">
      <c r="F6" s="35" t="s">
        <v>7</v>
      </c>
      <c r="G6" s="35"/>
      <c r="H6" s="35"/>
      <c r="I6" s="35"/>
      <c r="J6" s="35"/>
      <c r="L6" s="35" t="s">
        <v>8</v>
      </c>
      <c r="M6" s="35"/>
      <c r="N6" s="35"/>
      <c r="O6" s="35"/>
      <c r="P6" s="35"/>
      <c r="Q6" s="35"/>
      <c r="R6" s="35"/>
      <c r="T6" s="35" t="s">
        <v>9</v>
      </c>
      <c r="U6" s="35"/>
      <c r="V6" s="35"/>
      <c r="W6" s="35"/>
      <c r="X6" s="35"/>
      <c r="Y6" s="35"/>
      <c r="Z6" s="35"/>
      <c r="AA6" s="35"/>
      <c r="AB6" s="35"/>
    </row>
    <row r="7" spans="1:31" ht="14.45" customHeight="1" x14ac:dyDescent="0.2">
      <c r="F7" s="3"/>
      <c r="G7" s="3"/>
      <c r="H7" s="3"/>
      <c r="I7" s="3"/>
      <c r="J7" s="3"/>
      <c r="L7" s="36" t="s">
        <v>10</v>
      </c>
      <c r="M7" s="36"/>
      <c r="N7" s="36"/>
      <c r="O7" s="3"/>
      <c r="P7" s="36" t="s">
        <v>11</v>
      </c>
      <c r="Q7" s="36"/>
      <c r="R7" s="36"/>
      <c r="T7" s="3"/>
      <c r="U7" s="3"/>
      <c r="V7" s="3"/>
      <c r="W7" s="3"/>
      <c r="X7" s="3"/>
      <c r="Y7" s="3"/>
      <c r="Z7" s="3"/>
      <c r="AA7" s="3"/>
      <c r="AB7" s="3"/>
    </row>
    <row r="8" spans="1:31" ht="19.5" customHeight="1" x14ac:dyDescent="0.2">
      <c r="A8" s="35" t="s">
        <v>12</v>
      </c>
      <c r="B8" s="35"/>
      <c r="C8" s="35"/>
      <c r="E8" s="35" t="s">
        <v>13</v>
      </c>
      <c r="F8" s="3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37" t="s">
        <v>19</v>
      </c>
      <c r="B9" s="37"/>
      <c r="C9" s="37"/>
      <c r="E9" s="38">
        <v>17609052</v>
      </c>
      <c r="F9" s="38"/>
      <c r="G9" s="11"/>
      <c r="H9" s="10">
        <v>62784374079</v>
      </c>
      <c r="I9" s="11"/>
      <c r="J9" s="10">
        <v>28794537541.286999</v>
      </c>
      <c r="K9" s="11"/>
      <c r="L9" s="10">
        <v>0</v>
      </c>
      <c r="M9" s="11"/>
      <c r="N9" s="10">
        <v>0</v>
      </c>
      <c r="O9" s="11"/>
      <c r="P9" s="10">
        <v>-17609052</v>
      </c>
      <c r="Q9" s="11"/>
      <c r="R9" s="10">
        <v>21355219867</v>
      </c>
      <c r="S9" s="11"/>
      <c r="T9" s="10">
        <v>0</v>
      </c>
      <c r="U9" s="11"/>
      <c r="V9" s="10">
        <v>0</v>
      </c>
      <c r="W9" s="11"/>
      <c r="X9" s="10">
        <v>0</v>
      </c>
      <c r="Y9" s="11"/>
      <c r="Z9" s="10">
        <v>0</v>
      </c>
      <c r="AA9" s="11"/>
      <c r="AB9" s="12">
        <f>Z9/2130979673272*100</f>
        <v>0</v>
      </c>
      <c r="AE9" s="18"/>
    </row>
    <row r="10" spans="1:31" ht="21.75" customHeight="1" x14ac:dyDescent="0.2">
      <c r="A10" s="39" t="s">
        <v>20</v>
      </c>
      <c r="B10" s="39"/>
      <c r="C10" s="39"/>
      <c r="E10" s="40">
        <v>36502254</v>
      </c>
      <c r="F10" s="40"/>
      <c r="G10" s="11"/>
      <c r="H10" s="13">
        <v>78082852278</v>
      </c>
      <c r="I10" s="11"/>
      <c r="J10" s="13">
        <v>108492346110.213</v>
      </c>
      <c r="K10" s="11"/>
      <c r="L10" s="13">
        <v>0</v>
      </c>
      <c r="M10" s="11"/>
      <c r="N10" s="13">
        <v>0</v>
      </c>
      <c r="O10" s="11"/>
      <c r="P10" s="13">
        <v>0</v>
      </c>
      <c r="Q10" s="11"/>
      <c r="R10" s="13">
        <v>0</v>
      </c>
      <c r="S10" s="11"/>
      <c r="T10" s="13">
        <v>36502254</v>
      </c>
      <c r="U10" s="11"/>
      <c r="V10" s="13">
        <v>2807</v>
      </c>
      <c r="W10" s="11"/>
      <c r="X10" s="13">
        <v>78082852278</v>
      </c>
      <c r="Y10" s="11"/>
      <c r="Z10" s="13">
        <v>101852179107.481</v>
      </c>
      <c r="AA10" s="11"/>
      <c r="AB10" s="14">
        <f t="shared" ref="AB10:AB42" si="0">Z10/2130979673272*100</f>
        <v>4.7795941174367318</v>
      </c>
    </row>
    <row r="11" spans="1:31" ht="21.75" customHeight="1" x14ac:dyDescent="0.2">
      <c r="A11" s="39" t="s">
        <v>21</v>
      </c>
      <c r="B11" s="39"/>
      <c r="C11" s="39"/>
      <c r="E11" s="40">
        <v>1562500</v>
      </c>
      <c r="F11" s="40"/>
      <c r="G11" s="11"/>
      <c r="H11" s="13">
        <v>3543839889</v>
      </c>
      <c r="I11" s="11"/>
      <c r="J11" s="13">
        <v>4271308593.75</v>
      </c>
      <c r="K11" s="11"/>
      <c r="L11" s="13">
        <v>0</v>
      </c>
      <c r="M11" s="11"/>
      <c r="N11" s="13">
        <v>0</v>
      </c>
      <c r="O11" s="11"/>
      <c r="P11" s="13">
        <v>0</v>
      </c>
      <c r="Q11" s="11"/>
      <c r="R11" s="13">
        <v>0</v>
      </c>
      <c r="S11" s="11"/>
      <c r="T11" s="13">
        <v>1562500</v>
      </c>
      <c r="U11" s="11"/>
      <c r="V11" s="13">
        <v>2441</v>
      </c>
      <c r="W11" s="11"/>
      <c r="X11" s="13">
        <v>3543839889</v>
      </c>
      <c r="Y11" s="11"/>
      <c r="Z11" s="13">
        <v>3791368828.125</v>
      </c>
      <c r="AA11" s="11"/>
      <c r="AB11" s="14">
        <f t="shared" si="0"/>
        <v>0.1779167054326504</v>
      </c>
    </row>
    <row r="12" spans="1:31" ht="21.75" customHeight="1" x14ac:dyDescent="0.2">
      <c r="A12" s="39" t="s">
        <v>22</v>
      </c>
      <c r="B12" s="39"/>
      <c r="C12" s="39"/>
      <c r="E12" s="40">
        <v>21124532</v>
      </c>
      <c r="F12" s="40"/>
      <c r="G12" s="11"/>
      <c r="H12" s="13">
        <v>48162558064</v>
      </c>
      <c r="I12" s="11"/>
      <c r="J12" s="13">
        <v>45231503588.528397</v>
      </c>
      <c r="K12" s="11"/>
      <c r="L12" s="13">
        <v>0</v>
      </c>
      <c r="M12" s="11"/>
      <c r="N12" s="13">
        <v>0</v>
      </c>
      <c r="O12" s="11"/>
      <c r="P12" s="13">
        <v>0</v>
      </c>
      <c r="Q12" s="11"/>
      <c r="R12" s="13">
        <v>0</v>
      </c>
      <c r="S12" s="11"/>
      <c r="T12" s="13">
        <v>21124532</v>
      </c>
      <c r="U12" s="11"/>
      <c r="V12" s="13">
        <v>1763</v>
      </c>
      <c r="W12" s="11"/>
      <c r="X12" s="13">
        <v>48162558064</v>
      </c>
      <c r="Y12" s="11"/>
      <c r="Z12" s="13">
        <v>37020956743.999802</v>
      </c>
      <c r="AA12" s="11"/>
      <c r="AB12" s="14">
        <f t="shared" si="0"/>
        <v>1.7372740438746745</v>
      </c>
    </row>
    <row r="13" spans="1:31" ht="21.75" customHeight="1" x14ac:dyDescent="0.2">
      <c r="A13" s="39" t="s">
        <v>23</v>
      </c>
      <c r="B13" s="39"/>
      <c r="C13" s="39"/>
      <c r="E13" s="40">
        <v>5400000</v>
      </c>
      <c r="F13" s="40"/>
      <c r="G13" s="11"/>
      <c r="H13" s="13">
        <v>71895634954</v>
      </c>
      <c r="I13" s="11"/>
      <c r="J13" s="13">
        <v>80840122200</v>
      </c>
      <c r="K13" s="11"/>
      <c r="L13" s="13">
        <v>8675329</v>
      </c>
      <c r="M13" s="11"/>
      <c r="N13" s="13">
        <v>0</v>
      </c>
      <c r="O13" s="11"/>
      <c r="P13" s="13">
        <v>0</v>
      </c>
      <c r="Q13" s="11"/>
      <c r="R13" s="13">
        <v>0</v>
      </c>
      <c r="S13" s="11"/>
      <c r="T13" s="13">
        <v>14075329</v>
      </c>
      <c r="U13" s="11"/>
      <c r="V13" s="13">
        <v>5520</v>
      </c>
      <c r="W13" s="11"/>
      <c r="X13" s="13">
        <v>71895634954</v>
      </c>
      <c r="Y13" s="11"/>
      <c r="Z13" s="13">
        <v>77233525974.324005</v>
      </c>
      <c r="AA13" s="11"/>
      <c r="AB13" s="14">
        <f t="shared" si="0"/>
        <v>3.6243201633048074</v>
      </c>
    </row>
    <row r="14" spans="1:31" ht="21.75" customHeight="1" x14ac:dyDescent="0.2">
      <c r="A14" s="39" t="s">
        <v>24</v>
      </c>
      <c r="B14" s="39"/>
      <c r="C14" s="39"/>
      <c r="E14" s="40">
        <v>1601232</v>
      </c>
      <c r="F14" s="40"/>
      <c r="G14" s="11"/>
      <c r="H14" s="13">
        <v>53391358284</v>
      </c>
      <c r="I14" s="11"/>
      <c r="J14" s="13">
        <v>66533255189.279999</v>
      </c>
      <c r="K14" s="11"/>
      <c r="L14" s="13">
        <v>0</v>
      </c>
      <c r="M14" s="11"/>
      <c r="N14" s="13">
        <v>0</v>
      </c>
      <c r="O14" s="11"/>
      <c r="P14" s="13">
        <v>0</v>
      </c>
      <c r="Q14" s="11"/>
      <c r="R14" s="13">
        <v>0</v>
      </c>
      <c r="S14" s="11"/>
      <c r="T14" s="13">
        <v>1601232</v>
      </c>
      <c r="U14" s="11"/>
      <c r="V14" s="13">
        <v>40280</v>
      </c>
      <c r="W14" s="11"/>
      <c r="X14" s="13">
        <v>53391358284</v>
      </c>
      <c r="Y14" s="11"/>
      <c r="Z14" s="13">
        <v>64113864091.487999</v>
      </c>
      <c r="AA14" s="11"/>
      <c r="AB14" s="14">
        <f t="shared" si="0"/>
        <v>3.0086567645689812</v>
      </c>
    </row>
    <row r="15" spans="1:31" ht="21.75" customHeight="1" x14ac:dyDescent="0.2">
      <c r="A15" s="39" t="s">
        <v>25</v>
      </c>
      <c r="B15" s="39"/>
      <c r="C15" s="39"/>
      <c r="E15" s="40">
        <v>21204181</v>
      </c>
      <c r="F15" s="40"/>
      <c r="G15" s="11"/>
      <c r="H15" s="13">
        <v>110620948072</v>
      </c>
      <c r="I15" s="11"/>
      <c r="J15" s="13">
        <v>96136831537.231003</v>
      </c>
      <c r="K15" s="11"/>
      <c r="L15" s="13">
        <v>0</v>
      </c>
      <c r="M15" s="11"/>
      <c r="N15" s="13">
        <v>0</v>
      </c>
      <c r="O15" s="11"/>
      <c r="P15" s="13">
        <v>0</v>
      </c>
      <c r="Q15" s="11"/>
      <c r="R15" s="13">
        <v>0</v>
      </c>
      <c r="S15" s="11"/>
      <c r="T15" s="13">
        <v>21204181</v>
      </c>
      <c r="U15" s="11"/>
      <c r="V15" s="13">
        <v>4013</v>
      </c>
      <c r="W15" s="11"/>
      <c r="X15" s="13">
        <v>110620948072</v>
      </c>
      <c r="Y15" s="11"/>
      <c r="Z15" s="13">
        <v>84586078701.799698</v>
      </c>
      <c r="AA15" s="11"/>
      <c r="AB15" s="14">
        <f t="shared" si="0"/>
        <v>3.9693517382041708</v>
      </c>
    </row>
    <row r="16" spans="1:31" ht="21.75" customHeight="1" x14ac:dyDescent="0.2">
      <c r="A16" s="39" t="s">
        <v>26</v>
      </c>
      <c r="B16" s="39"/>
      <c r="C16" s="39"/>
      <c r="E16" s="40">
        <v>700982</v>
      </c>
      <c r="F16" s="40"/>
      <c r="G16" s="11"/>
      <c r="H16" s="13">
        <v>100118563930</v>
      </c>
      <c r="I16" s="11"/>
      <c r="J16" s="13">
        <v>124861591240.74899</v>
      </c>
      <c r="K16" s="11"/>
      <c r="L16" s="13">
        <v>0</v>
      </c>
      <c r="M16" s="11"/>
      <c r="N16" s="13">
        <v>0</v>
      </c>
      <c r="O16" s="11"/>
      <c r="P16" s="13">
        <v>0</v>
      </c>
      <c r="Q16" s="11"/>
      <c r="R16" s="13">
        <v>0</v>
      </c>
      <c r="S16" s="11"/>
      <c r="T16" s="13">
        <v>700982</v>
      </c>
      <c r="U16" s="11"/>
      <c r="V16" s="13">
        <v>193940</v>
      </c>
      <c r="W16" s="11"/>
      <c r="X16" s="13">
        <v>100118563930</v>
      </c>
      <c r="Y16" s="11"/>
      <c r="Z16" s="13">
        <v>135139555807.974</v>
      </c>
      <c r="AA16" s="11"/>
      <c r="AB16" s="14">
        <f t="shared" si="0"/>
        <v>6.3416632970728806</v>
      </c>
    </row>
    <row r="17" spans="1:28" ht="21.75" customHeight="1" x14ac:dyDescent="0.2">
      <c r="A17" s="39" t="s">
        <v>27</v>
      </c>
      <c r="B17" s="39"/>
      <c r="C17" s="39"/>
      <c r="E17" s="40">
        <v>4384003</v>
      </c>
      <c r="F17" s="40"/>
      <c r="G17" s="11"/>
      <c r="H17" s="13">
        <v>54685253200</v>
      </c>
      <c r="I17" s="11"/>
      <c r="J17" s="13">
        <v>51074801094.797997</v>
      </c>
      <c r="K17" s="11"/>
      <c r="L17" s="13">
        <v>0</v>
      </c>
      <c r="M17" s="11"/>
      <c r="N17" s="13">
        <v>0</v>
      </c>
      <c r="O17" s="11"/>
      <c r="P17" s="13">
        <v>-191859</v>
      </c>
      <c r="Q17" s="11"/>
      <c r="R17" s="13">
        <v>2282758213</v>
      </c>
      <c r="S17" s="11"/>
      <c r="T17" s="13">
        <v>4192144</v>
      </c>
      <c r="U17" s="11"/>
      <c r="V17" s="13">
        <v>10710</v>
      </c>
      <c r="W17" s="11"/>
      <c r="X17" s="13">
        <v>52292039055</v>
      </c>
      <c r="Y17" s="11"/>
      <c r="Z17" s="13">
        <v>44630719959.671997</v>
      </c>
      <c r="AA17" s="11"/>
      <c r="AB17" s="14">
        <f t="shared" si="0"/>
        <v>2.0943756770398481</v>
      </c>
    </row>
    <row r="18" spans="1:28" ht="21.75" customHeight="1" x14ac:dyDescent="0.2">
      <c r="A18" s="39" t="s">
        <v>28</v>
      </c>
      <c r="B18" s="39"/>
      <c r="C18" s="39"/>
      <c r="E18" s="40">
        <v>1000000</v>
      </c>
      <c r="F18" s="40"/>
      <c r="G18" s="11"/>
      <c r="H18" s="13">
        <v>40875741547</v>
      </c>
      <c r="I18" s="11"/>
      <c r="J18" s="13">
        <v>53479890000</v>
      </c>
      <c r="K18" s="11"/>
      <c r="L18" s="13">
        <v>0</v>
      </c>
      <c r="M18" s="11"/>
      <c r="N18" s="13">
        <v>0</v>
      </c>
      <c r="O18" s="11"/>
      <c r="P18" s="13">
        <v>0</v>
      </c>
      <c r="Q18" s="11"/>
      <c r="R18" s="13">
        <v>0</v>
      </c>
      <c r="S18" s="11"/>
      <c r="T18" s="13">
        <v>1000000</v>
      </c>
      <c r="U18" s="11"/>
      <c r="V18" s="13">
        <v>54250</v>
      </c>
      <c r="W18" s="11"/>
      <c r="X18" s="13">
        <v>40875741547</v>
      </c>
      <c r="Y18" s="11"/>
      <c r="Z18" s="13">
        <v>53927212500</v>
      </c>
      <c r="AA18" s="11"/>
      <c r="AB18" s="14">
        <f t="shared" si="0"/>
        <v>2.5306300748142654</v>
      </c>
    </row>
    <row r="19" spans="1:28" ht="21.75" customHeight="1" x14ac:dyDescent="0.2">
      <c r="A19" s="39" t="s">
        <v>29</v>
      </c>
      <c r="B19" s="39"/>
      <c r="C19" s="39"/>
      <c r="E19" s="40">
        <v>15131137</v>
      </c>
      <c r="F19" s="40"/>
      <c r="G19" s="11"/>
      <c r="H19" s="13">
        <v>60949729757</v>
      </c>
      <c r="I19" s="11"/>
      <c r="J19" s="13">
        <v>97616782709.176498</v>
      </c>
      <c r="K19" s="11"/>
      <c r="L19" s="13">
        <v>0</v>
      </c>
      <c r="M19" s="11"/>
      <c r="N19" s="13">
        <v>0</v>
      </c>
      <c r="O19" s="11"/>
      <c r="P19" s="13">
        <v>-1340249</v>
      </c>
      <c r="Q19" s="11"/>
      <c r="R19" s="13">
        <v>9402357294</v>
      </c>
      <c r="S19" s="11"/>
      <c r="T19" s="13">
        <v>13790888</v>
      </c>
      <c r="U19" s="11"/>
      <c r="V19" s="13">
        <v>7070</v>
      </c>
      <c r="W19" s="11"/>
      <c r="X19" s="13">
        <v>55551073038</v>
      </c>
      <c r="Y19" s="11"/>
      <c r="Z19" s="13">
        <v>96921443769.947998</v>
      </c>
      <c r="AA19" s="11"/>
      <c r="AB19" s="14">
        <f t="shared" si="0"/>
        <v>4.5482106181299491</v>
      </c>
    </row>
    <row r="20" spans="1:28" ht="21.75" customHeight="1" x14ac:dyDescent="0.2">
      <c r="A20" s="39" t="s">
        <v>30</v>
      </c>
      <c r="B20" s="39"/>
      <c r="C20" s="39"/>
      <c r="E20" s="40">
        <v>791731</v>
      </c>
      <c r="F20" s="40"/>
      <c r="G20" s="11"/>
      <c r="H20" s="13">
        <v>38503040123</v>
      </c>
      <c r="I20" s="11"/>
      <c r="J20" s="13">
        <v>27703111059.360001</v>
      </c>
      <c r="K20" s="11"/>
      <c r="L20" s="13">
        <v>0</v>
      </c>
      <c r="M20" s="11"/>
      <c r="N20" s="13">
        <v>0</v>
      </c>
      <c r="O20" s="11"/>
      <c r="P20" s="13">
        <v>-138189</v>
      </c>
      <c r="Q20" s="11"/>
      <c r="R20" s="13">
        <v>4382000209</v>
      </c>
      <c r="S20" s="11"/>
      <c r="T20" s="13">
        <v>653542</v>
      </c>
      <c r="U20" s="11"/>
      <c r="V20" s="13">
        <v>32450</v>
      </c>
      <c r="W20" s="11"/>
      <c r="X20" s="13">
        <v>31782706316</v>
      </c>
      <c r="Y20" s="11"/>
      <c r="Z20" s="13">
        <v>21081253644.494999</v>
      </c>
      <c r="AA20" s="11"/>
      <c r="AB20" s="14">
        <f t="shared" si="0"/>
        <v>0.98927521031328824</v>
      </c>
    </row>
    <row r="21" spans="1:28" ht="21.75" customHeight="1" x14ac:dyDescent="0.2">
      <c r="A21" s="39" t="s">
        <v>31</v>
      </c>
      <c r="B21" s="39"/>
      <c r="C21" s="39"/>
      <c r="E21" s="40">
        <v>1405861</v>
      </c>
      <c r="F21" s="40"/>
      <c r="G21" s="11"/>
      <c r="H21" s="13">
        <v>36644249933</v>
      </c>
      <c r="I21" s="11"/>
      <c r="J21" s="13">
        <v>35119077672.766502</v>
      </c>
      <c r="K21" s="11"/>
      <c r="L21" s="13">
        <v>0</v>
      </c>
      <c r="M21" s="11"/>
      <c r="N21" s="13">
        <v>0</v>
      </c>
      <c r="O21" s="11"/>
      <c r="P21" s="13">
        <v>0</v>
      </c>
      <c r="Q21" s="11"/>
      <c r="R21" s="13">
        <v>0</v>
      </c>
      <c r="S21" s="11"/>
      <c r="T21" s="13">
        <v>1405861</v>
      </c>
      <c r="U21" s="11"/>
      <c r="V21" s="13">
        <v>24570</v>
      </c>
      <c r="W21" s="11"/>
      <c r="X21" s="13">
        <v>36644249933</v>
      </c>
      <c r="Y21" s="11"/>
      <c r="Z21" s="13">
        <v>34336479841.6185</v>
      </c>
      <c r="AA21" s="11"/>
      <c r="AB21" s="14">
        <f t="shared" si="0"/>
        <v>1.6113002048910565</v>
      </c>
    </row>
    <row r="22" spans="1:28" ht="21.75" customHeight="1" x14ac:dyDescent="0.2">
      <c r="A22" s="39" t="s">
        <v>32</v>
      </c>
      <c r="B22" s="39"/>
      <c r="C22" s="39"/>
      <c r="E22" s="40">
        <v>3622000</v>
      </c>
      <c r="F22" s="40"/>
      <c r="G22" s="11"/>
      <c r="H22" s="13">
        <v>60013100519</v>
      </c>
      <c r="I22" s="11"/>
      <c r="J22" s="13">
        <v>55986983505</v>
      </c>
      <c r="K22" s="11"/>
      <c r="L22" s="13">
        <v>0</v>
      </c>
      <c r="M22" s="11"/>
      <c r="N22" s="13">
        <v>0</v>
      </c>
      <c r="O22" s="11"/>
      <c r="P22" s="13">
        <v>0</v>
      </c>
      <c r="Q22" s="11"/>
      <c r="R22" s="13">
        <v>0</v>
      </c>
      <c r="S22" s="11"/>
      <c r="T22" s="13">
        <v>3622000</v>
      </c>
      <c r="U22" s="11"/>
      <c r="V22" s="13">
        <v>14740</v>
      </c>
      <c r="W22" s="11"/>
      <c r="X22" s="13">
        <v>60013100519</v>
      </c>
      <c r="Y22" s="11"/>
      <c r="Z22" s="13">
        <v>53070619734</v>
      </c>
      <c r="AA22" s="11"/>
      <c r="AB22" s="14">
        <f t="shared" si="0"/>
        <v>2.4904329402876488</v>
      </c>
    </row>
    <row r="23" spans="1:28" ht="21.75" customHeight="1" x14ac:dyDescent="0.2">
      <c r="A23" s="39" t="s">
        <v>33</v>
      </c>
      <c r="B23" s="39"/>
      <c r="C23" s="39"/>
      <c r="E23" s="40">
        <v>38750986</v>
      </c>
      <c r="F23" s="40"/>
      <c r="G23" s="11"/>
      <c r="H23" s="13">
        <v>82749270186</v>
      </c>
      <c r="I23" s="11"/>
      <c r="J23" s="13">
        <v>77464559860.566299</v>
      </c>
      <c r="K23" s="11"/>
      <c r="L23" s="13">
        <v>0</v>
      </c>
      <c r="M23" s="11"/>
      <c r="N23" s="13">
        <v>0</v>
      </c>
      <c r="O23" s="11"/>
      <c r="P23" s="13">
        <v>0</v>
      </c>
      <c r="Q23" s="11"/>
      <c r="R23" s="13">
        <v>0</v>
      </c>
      <c r="S23" s="11"/>
      <c r="T23" s="13">
        <v>38750986</v>
      </c>
      <c r="U23" s="11"/>
      <c r="V23" s="13">
        <v>2030</v>
      </c>
      <c r="W23" s="11"/>
      <c r="X23" s="13">
        <v>82749270186</v>
      </c>
      <c r="Y23" s="11"/>
      <c r="Z23" s="13">
        <v>78196447795.598999</v>
      </c>
      <c r="AA23" s="11"/>
      <c r="AB23" s="14">
        <f t="shared" si="0"/>
        <v>3.669506977301793</v>
      </c>
    </row>
    <row r="24" spans="1:28" ht="21.75" customHeight="1" x14ac:dyDescent="0.2">
      <c r="A24" s="39" t="s">
        <v>34</v>
      </c>
      <c r="B24" s="39"/>
      <c r="C24" s="39"/>
      <c r="E24" s="40">
        <v>11509789</v>
      </c>
      <c r="F24" s="40"/>
      <c r="G24" s="11"/>
      <c r="H24" s="13">
        <v>67522698443</v>
      </c>
      <c r="I24" s="11"/>
      <c r="J24" s="13">
        <v>108692404676.77499</v>
      </c>
      <c r="K24" s="11"/>
      <c r="L24" s="13">
        <v>0</v>
      </c>
      <c r="M24" s="11"/>
      <c r="N24" s="13">
        <v>0</v>
      </c>
      <c r="O24" s="11"/>
      <c r="P24" s="13">
        <v>0</v>
      </c>
      <c r="Q24" s="11"/>
      <c r="R24" s="13">
        <v>0</v>
      </c>
      <c r="S24" s="11"/>
      <c r="T24" s="13">
        <v>11509789</v>
      </c>
      <c r="U24" s="11"/>
      <c r="V24" s="13">
        <v>8150</v>
      </c>
      <c r="W24" s="11"/>
      <c r="X24" s="13">
        <v>67522698443</v>
      </c>
      <c r="Y24" s="11"/>
      <c r="Z24" s="13">
        <v>93246641906.917496</v>
      </c>
      <c r="AA24" s="11"/>
      <c r="AB24" s="14">
        <f t="shared" si="0"/>
        <v>4.3757640242406675</v>
      </c>
    </row>
    <row r="25" spans="1:28" ht="21.75" customHeight="1" x14ac:dyDescent="0.2">
      <c r="A25" s="39" t="s">
        <v>35</v>
      </c>
      <c r="B25" s="39"/>
      <c r="C25" s="39"/>
      <c r="E25" s="40">
        <v>2000000</v>
      </c>
      <c r="F25" s="40"/>
      <c r="G25" s="11"/>
      <c r="H25" s="13">
        <v>49005434880</v>
      </c>
      <c r="I25" s="11"/>
      <c r="J25" s="13">
        <v>76541850000</v>
      </c>
      <c r="K25" s="11"/>
      <c r="L25" s="13">
        <v>0</v>
      </c>
      <c r="M25" s="11"/>
      <c r="N25" s="13">
        <v>0</v>
      </c>
      <c r="O25" s="11"/>
      <c r="P25" s="13">
        <v>0</v>
      </c>
      <c r="Q25" s="11"/>
      <c r="R25" s="13">
        <v>0</v>
      </c>
      <c r="S25" s="11"/>
      <c r="T25" s="13">
        <v>2000000</v>
      </c>
      <c r="U25" s="11"/>
      <c r="V25" s="13">
        <v>28170</v>
      </c>
      <c r="W25" s="11"/>
      <c r="X25" s="13">
        <v>49005434880</v>
      </c>
      <c r="Y25" s="11"/>
      <c r="Z25" s="13">
        <v>56004777000</v>
      </c>
      <c r="AA25" s="11"/>
      <c r="AB25" s="14">
        <f t="shared" si="0"/>
        <v>2.6281234730882157</v>
      </c>
    </row>
    <row r="26" spans="1:28" ht="21.75" customHeight="1" x14ac:dyDescent="0.2">
      <c r="A26" s="39" t="s">
        <v>36</v>
      </c>
      <c r="B26" s="39"/>
      <c r="C26" s="39"/>
      <c r="E26" s="40">
        <v>5570365</v>
      </c>
      <c r="F26" s="40"/>
      <c r="G26" s="11"/>
      <c r="H26" s="13">
        <v>109045314397</v>
      </c>
      <c r="I26" s="11"/>
      <c r="J26" s="13">
        <v>95738556765.442505</v>
      </c>
      <c r="K26" s="11"/>
      <c r="L26" s="13">
        <v>0</v>
      </c>
      <c r="M26" s="11"/>
      <c r="N26" s="13">
        <v>0</v>
      </c>
      <c r="O26" s="11"/>
      <c r="P26" s="13">
        <v>0</v>
      </c>
      <c r="Q26" s="11"/>
      <c r="R26" s="13">
        <v>0</v>
      </c>
      <c r="S26" s="11"/>
      <c r="T26" s="13">
        <v>5570365</v>
      </c>
      <c r="U26" s="11"/>
      <c r="V26" s="13">
        <v>17150</v>
      </c>
      <c r="W26" s="11"/>
      <c r="X26" s="13">
        <v>109045314397</v>
      </c>
      <c r="Y26" s="11"/>
      <c r="Z26" s="13">
        <v>94963345779.487503</v>
      </c>
      <c r="AA26" s="11"/>
      <c r="AB26" s="14">
        <f t="shared" si="0"/>
        <v>4.4563233976641641</v>
      </c>
    </row>
    <row r="27" spans="1:28" ht="21.75" customHeight="1" x14ac:dyDescent="0.2">
      <c r="A27" s="39" t="s">
        <v>37</v>
      </c>
      <c r="B27" s="39"/>
      <c r="C27" s="39"/>
      <c r="E27" s="40">
        <v>1694254</v>
      </c>
      <c r="F27" s="40"/>
      <c r="G27" s="11"/>
      <c r="H27" s="13">
        <v>37746115823</v>
      </c>
      <c r="I27" s="11"/>
      <c r="J27" s="13">
        <v>67821654308.948997</v>
      </c>
      <c r="K27" s="11"/>
      <c r="L27" s="13">
        <v>0</v>
      </c>
      <c r="M27" s="11"/>
      <c r="N27" s="13">
        <v>0</v>
      </c>
      <c r="O27" s="11"/>
      <c r="P27" s="13">
        <v>0</v>
      </c>
      <c r="Q27" s="11"/>
      <c r="R27" s="13">
        <v>0</v>
      </c>
      <c r="S27" s="11"/>
      <c r="T27" s="13">
        <v>1694254</v>
      </c>
      <c r="U27" s="11"/>
      <c r="V27" s="13">
        <v>43740</v>
      </c>
      <c r="W27" s="11"/>
      <c r="X27" s="13">
        <v>37746115823</v>
      </c>
      <c r="Y27" s="11"/>
      <c r="Z27" s="13">
        <v>73665735273.738007</v>
      </c>
      <c r="AA27" s="11"/>
      <c r="AB27" s="14">
        <f t="shared" si="0"/>
        <v>3.4568952579743941</v>
      </c>
    </row>
    <row r="28" spans="1:28" ht="21.75" customHeight="1" x14ac:dyDescent="0.2">
      <c r="A28" s="39" t="s">
        <v>38</v>
      </c>
      <c r="B28" s="39"/>
      <c r="C28" s="39"/>
      <c r="E28" s="40">
        <v>2224603</v>
      </c>
      <c r="F28" s="40"/>
      <c r="G28" s="11"/>
      <c r="H28" s="13">
        <v>35311027462</v>
      </c>
      <c r="I28" s="11"/>
      <c r="J28" s="13">
        <v>55151483307.021004</v>
      </c>
      <c r="K28" s="11"/>
      <c r="L28" s="13">
        <v>0</v>
      </c>
      <c r="M28" s="11"/>
      <c r="N28" s="13">
        <v>0</v>
      </c>
      <c r="O28" s="11"/>
      <c r="P28" s="13">
        <v>0</v>
      </c>
      <c r="Q28" s="11"/>
      <c r="R28" s="13">
        <v>0</v>
      </c>
      <c r="S28" s="11"/>
      <c r="T28" s="13">
        <v>2224603</v>
      </c>
      <c r="U28" s="11"/>
      <c r="V28" s="13">
        <v>25340</v>
      </c>
      <c r="W28" s="11"/>
      <c r="X28" s="13">
        <v>35311027462</v>
      </c>
      <c r="Y28" s="11"/>
      <c r="Z28" s="13">
        <v>56036029951.880997</v>
      </c>
      <c r="AA28" s="11"/>
      <c r="AB28" s="14">
        <f t="shared" si="0"/>
        <v>2.6295900732755846</v>
      </c>
    </row>
    <row r="29" spans="1:28" ht="21.75" customHeight="1" x14ac:dyDescent="0.2">
      <c r="A29" s="39" t="s">
        <v>39</v>
      </c>
      <c r="B29" s="39"/>
      <c r="C29" s="39"/>
      <c r="E29" s="40">
        <v>8554343</v>
      </c>
      <c r="F29" s="40"/>
      <c r="G29" s="11"/>
      <c r="H29" s="13">
        <v>51364889994</v>
      </c>
      <c r="I29" s="11"/>
      <c r="J29" s="13">
        <v>34243371642.396999</v>
      </c>
      <c r="K29" s="11"/>
      <c r="L29" s="13">
        <v>0</v>
      </c>
      <c r="M29" s="11"/>
      <c r="N29" s="13">
        <v>0</v>
      </c>
      <c r="O29" s="11"/>
      <c r="P29" s="13">
        <v>0</v>
      </c>
      <c r="Q29" s="11"/>
      <c r="R29" s="13">
        <v>0</v>
      </c>
      <c r="S29" s="11"/>
      <c r="T29" s="13">
        <v>8554343</v>
      </c>
      <c r="U29" s="11"/>
      <c r="V29" s="13">
        <v>3774</v>
      </c>
      <c r="W29" s="11"/>
      <c r="X29" s="13">
        <v>51364889994</v>
      </c>
      <c r="Y29" s="11"/>
      <c r="Z29" s="13">
        <v>32092000143.632099</v>
      </c>
      <c r="AA29" s="11"/>
      <c r="AB29" s="14">
        <f t="shared" si="0"/>
        <v>1.5059740149635792</v>
      </c>
    </row>
    <row r="30" spans="1:28" ht="21.75" customHeight="1" x14ac:dyDescent="0.2">
      <c r="A30" s="39" t="s">
        <v>40</v>
      </c>
      <c r="B30" s="39"/>
      <c r="C30" s="39"/>
      <c r="E30" s="40">
        <v>14604036</v>
      </c>
      <c r="F30" s="40"/>
      <c r="G30" s="11"/>
      <c r="H30" s="13">
        <v>60510520657</v>
      </c>
      <c r="I30" s="11"/>
      <c r="J30" s="13">
        <v>57937913665.327797</v>
      </c>
      <c r="K30" s="11"/>
      <c r="L30" s="13">
        <v>0</v>
      </c>
      <c r="M30" s="11"/>
      <c r="N30" s="13">
        <v>0</v>
      </c>
      <c r="O30" s="11"/>
      <c r="P30" s="13">
        <v>0</v>
      </c>
      <c r="Q30" s="11"/>
      <c r="R30" s="13">
        <v>0</v>
      </c>
      <c r="S30" s="11"/>
      <c r="T30" s="13">
        <v>14604036</v>
      </c>
      <c r="U30" s="11"/>
      <c r="V30" s="13">
        <v>3864</v>
      </c>
      <c r="W30" s="11"/>
      <c r="X30" s="13">
        <v>60510520657</v>
      </c>
      <c r="Y30" s="11"/>
      <c r="Z30" s="13">
        <v>56094236633.131203</v>
      </c>
      <c r="AA30" s="11"/>
      <c r="AB30" s="14">
        <f t="shared" si="0"/>
        <v>2.632321525010215</v>
      </c>
    </row>
    <row r="31" spans="1:28" ht="21.75" customHeight="1" x14ac:dyDescent="0.2">
      <c r="A31" s="39" t="s">
        <v>41</v>
      </c>
      <c r="B31" s="39"/>
      <c r="C31" s="39"/>
      <c r="E31" s="40">
        <v>7400000</v>
      </c>
      <c r="F31" s="40"/>
      <c r="G31" s="11"/>
      <c r="H31" s="13">
        <v>36445830617</v>
      </c>
      <c r="I31" s="11"/>
      <c r="J31" s="13">
        <v>39280879800</v>
      </c>
      <c r="K31" s="11"/>
      <c r="L31" s="13">
        <v>0</v>
      </c>
      <c r="M31" s="11"/>
      <c r="N31" s="13">
        <v>0</v>
      </c>
      <c r="O31" s="11"/>
      <c r="P31" s="13">
        <v>0</v>
      </c>
      <c r="Q31" s="11"/>
      <c r="R31" s="13">
        <v>0</v>
      </c>
      <c r="S31" s="11"/>
      <c r="T31" s="13">
        <v>7400000</v>
      </c>
      <c r="U31" s="11"/>
      <c r="V31" s="13">
        <v>5231</v>
      </c>
      <c r="W31" s="11"/>
      <c r="X31" s="13">
        <v>36445830617</v>
      </c>
      <c r="Y31" s="11"/>
      <c r="Z31" s="13">
        <v>38479079070</v>
      </c>
      <c r="AA31" s="11"/>
      <c r="AB31" s="14">
        <f t="shared" si="0"/>
        <v>1.8056990196869183</v>
      </c>
    </row>
    <row r="32" spans="1:28" ht="21.75" customHeight="1" x14ac:dyDescent="0.2">
      <c r="A32" s="39" t="s">
        <v>42</v>
      </c>
      <c r="B32" s="39"/>
      <c r="C32" s="39"/>
      <c r="E32" s="40">
        <v>12244831</v>
      </c>
      <c r="F32" s="40"/>
      <c r="G32" s="11"/>
      <c r="H32" s="13">
        <v>35527095103</v>
      </c>
      <c r="I32" s="11"/>
      <c r="J32" s="13">
        <v>23175438982.5672</v>
      </c>
      <c r="K32" s="11"/>
      <c r="L32" s="13">
        <v>0</v>
      </c>
      <c r="M32" s="11"/>
      <c r="N32" s="13">
        <v>0</v>
      </c>
      <c r="O32" s="11"/>
      <c r="P32" s="13">
        <v>-3628079</v>
      </c>
      <c r="Q32" s="11"/>
      <c r="R32" s="13">
        <v>6958285013</v>
      </c>
      <c r="S32" s="11"/>
      <c r="T32" s="13">
        <v>8616752</v>
      </c>
      <c r="U32" s="11"/>
      <c r="V32" s="13">
        <v>1655</v>
      </c>
      <c r="W32" s="11"/>
      <c r="X32" s="13">
        <v>25000603749</v>
      </c>
      <c r="Y32" s="11"/>
      <c r="Z32" s="13">
        <v>14175873248.868</v>
      </c>
      <c r="AA32" s="11"/>
      <c r="AB32" s="14">
        <f t="shared" si="0"/>
        <v>0.66522799004937205</v>
      </c>
    </row>
    <row r="33" spans="1:28" ht="21.75" customHeight="1" x14ac:dyDescent="0.2">
      <c r="A33" s="39" t="s">
        <v>43</v>
      </c>
      <c r="B33" s="39"/>
      <c r="C33" s="39"/>
      <c r="E33" s="40">
        <v>43238497</v>
      </c>
      <c r="F33" s="40"/>
      <c r="G33" s="11"/>
      <c r="H33" s="13">
        <v>130639634362</v>
      </c>
      <c r="I33" s="11"/>
      <c r="J33" s="13">
        <v>206309894125.67999</v>
      </c>
      <c r="K33" s="11"/>
      <c r="L33" s="13">
        <v>0</v>
      </c>
      <c r="M33" s="11"/>
      <c r="N33" s="13">
        <v>0</v>
      </c>
      <c r="O33" s="11"/>
      <c r="P33" s="13">
        <v>0</v>
      </c>
      <c r="Q33" s="11"/>
      <c r="R33" s="13">
        <v>0</v>
      </c>
      <c r="S33" s="11"/>
      <c r="T33" s="13">
        <v>43238497</v>
      </c>
      <c r="U33" s="11"/>
      <c r="V33" s="13">
        <v>4346</v>
      </c>
      <c r="W33" s="11"/>
      <c r="X33" s="13">
        <v>130639634362</v>
      </c>
      <c r="Y33" s="11"/>
      <c r="Z33" s="13">
        <v>186796416639.62601</v>
      </c>
      <c r="AA33" s="11"/>
      <c r="AB33" s="14">
        <f t="shared" si="0"/>
        <v>8.7657530938721049</v>
      </c>
    </row>
    <row r="34" spans="1:28" ht="21.75" customHeight="1" x14ac:dyDescent="0.2">
      <c r="A34" s="39" t="s">
        <v>44</v>
      </c>
      <c r="B34" s="39"/>
      <c r="C34" s="39"/>
      <c r="E34" s="40">
        <v>5353304</v>
      </c>
      <c r="F34" s="40"/>
      <c r="G34" s="11"/>
      <c r="H34" s="13">
        <v>42996964933</v>
      </c>
      <c r="I34" s="11"/>
      <c r="J34" s="13">
        <v>37409806443.636002</v>
      </c>
      <c r="K34" s="11"/>
      <c r="L34" s="13">
        <v>0</v>
      </c>
      <c r="M34" s="11"/>
      <c r="N34" s="13">
        <v>0</v>
      </c>
      <c r="O34" s="11"/>
      <c r="P34" s="13">
        <v>0</v>
      </c>
      <c r="Q34" s="11"/>
      <c r="R34" s="13">
        <v>0</v>
      </c>
      <c r="S34" s="11"/>
      <c r="T34" s="13">
        <v>5353304</v>
      </c>
      <c r="U34" s="11"/>
      <c r="V34" s="13">
        <v>7210</v>
      </c>
      <c r="W34" s="11"/>
      <c r="X34" s="13">
        <v>42996964933</v>
      </c>
      <c r="Y34" s="11"/>
      <c r="Z34" s="13">
        <v>38367667775.052002</v>
      </c>
      <c r="AA34" s="11"/>
      <c r="AB34" s="14">
        <f t="shared" si="0"/>
        <v>1.80047084710764</v>
      </c>
    </row>
    <row r="35" spans="1:28" ht="21.75" customHeight="1" x14ac:dyDescent="0.2">
      <c r="A35" s="39" t="s">
        <v>45</v>
      </c>
      <c r="B35" s="39"/>
      <c r="C35" s="39"/>
      <c r="E35" s="40">
        <v>19848641</v>
      </c>
      <c r="F35" s="40"/>
      <c r="G35" s="11"/>
      <c r="H35" s="13">
        <v>51795311782</v>
      </c>
      <c r="I35" s="11"/>
      <c r="J35" s="13">
        <v>33344615280.4245</v>
      </c>
      <c r="K35" s="11"/>
      <c r="L35" s="13">
        <v>0</v>
      </c>
      <c r="M35" s="11"/>
      <c r="N35" s="13">
        <v>0</v>
      </c>
      <c r="O35" s="11"/>
      <c r="P35" s="13">
        <v>0</v>
      </c>
      <c r="Q35" s="11"/>
      <c r="R35" s="13">
        <v>0</v>
      </c>
      <c r="S35" s="11"/>
      <c r="T35" s="13">
        <v>19848641</v>
      </c>
      <c r="U35" s="11"/>
      <c r="V35" s="13">
        <v>1362</v>
      </c>
      <c r="W35" s="11"/>
      <c r="X35" s="13">
        <v>51795311782</v>
      </c>
      <c r="Y35" s="11"/>
      <c r="Z35" s="13">
        <v>26872997640.2001</v>
      </c>
      <c r="AA35" s="11"/>
      <c r="AB35" s="14">
        <f t="shared" si="0"/>
        <v>1.2610630677174934</v>
      </c>
    </row>
    <row r="36" spans="1:28" ht="21.75" customHeight="1" x14ac:dyDescent="0.2">
      <c r="A36" s="39" t="s">
        <v>46</v>
      </c>
      <c r="B36" s="39"/>
      <c r="C36" s="39"/>
      <c r="E36" s="40">
        <v>4538519</v>
      </c>
      <c r="F36" s="40"/>
      <c r="G36" s="11"/>
      <c r="H36" s="13">
        <v>33933520612</v>
      </c>
      <c r="I36" s="11"/>
      <c r="J36" s="13">
        <v>23550107318.379002</v>
      </c>
      <c r="K36" s="11"/>
      <c r="L36" s="13">
        <v>0</v>
      </c>
      <c r="M36" s="11"/>
      <c r="N36" s="13">
        <v>0</v>
      </c>
      <c r="O36" s="11"/>
      <c r="P36" s="13">
        <v>-3043112</v>
      </c>
      <c r="Q36" s="11"/>
      <c r="R36" s="13">
        <v>13518261077</v>
      </c>
      <c r="S36" s="11"/>
      <c r="T36" s="13">
        <v>1495407</v>
      </c>
      <c r="U36" s="11"/>
      <c r="V36" s="13">
        <v>4480</v>
      </c>
      <c r="W36" s="11"/>
      <c r="X36" s="13">
        <f>11180833264+18</f>
        <v>11180833282</v>
      </c>
      <c r="Y36" s="11"/>
      <c r="Z36" s="13">
        <v>6659561791.0080004</v>
      </c>
      <c r="AA36" s="11"/>
      <c r="AB36" s="14">
        <f t="shared" si="0"/>
        <v>0.3125117463360228</v>
      </c>
    </row>
    <row r="37" spans="1:28" ht="21.75" customHeight="1" x14ac:dyDescent="0.2">
      <c r="A37" s="39" t="s">
        <v>47</v>
      </c>
      <c r="B37" s="39"/>
      <c r="C37" s="39"/>
      <c r="E37" s="40">
        <v>18404889</v>
      </c>
      <c r="F37" s="40"/>
      <c r="G37" s="11"/>
      <c r="H37" s="13">
        <v>100882261636</v>
      </c>
      <c r="I37" s="11"/>
      <c r="J37" s="13">
        <v>140691471511.36099</v>
      </c>
      <c r="K37" s="11"/>
      <c r="L37" s="13">
        <v>0</v>
      </c>
      <c r="M37" s="11"/>
      <c r="N37" s="13">
        <v>0</v>
      </c>
      <c r="O37" s="11"/>
      <c r="P37" s="13">
        <v>0</v>
      </c>
      <c r="Q37" s="11"/>
      <c r="R37" s="13">
        <v>0</v>
      </c>
      <c r="S37" s="11"/>
      <c r="T37" s="13">
        <v>18404889</v>
      </c>
      <c r="U37" s="11"/>
      <c r="V37" s="13">
        <v>6420</v>
      </c>
      <c r="W37" s="11"/>
      <c r="X37" s="13">
        <v>100882261636</v>
      </c>
      <c r="Y37" s="11"/>
      <c r="Z37" s="13">
        <v>117456339025.089</v>
      </c>
      <c r="AA37" s="11"/>
      <c r="AB37" s="14">
        <f t="shared" si="0"/>
        <v>5.5118469921743252</v>
      </c>
    </row>
    <row r="38" spans="1:28" ht="21.75" customHeight="1" x14ac:dyDescent="0.2">
      <c r="A38" s="39" t="s">
        <v>48</v>
      </c>
      <c r="B38" s="39"/>
      <c r="C38" s="39"/>
      <c r="E38" s="40">
        <v>3545504</v>
      </c>
      <c r="F38" s="40"/>
      <c r="G38" s="11"/>
      <c r="H38" s="13">
        <v>45667805170</v>
      </c>
      <c r="I38" s="11"/>
      <c r="J38" s="13">
        <v>39790569156.047997</v>
      </c>
      <c r="K38" s="11"/>
      <c r="L38" s="13">
        <v>0</v>
      </c>
      <c r="M38" s="11"/>
      <c r="N38" s="13">
        <v>0</v>
      </c>
      <c r="O38" s="11"/>
      <c r="P38" s="13">
        <v>0</v>
      </c>
      <c r="Q38" s="11"/>
      <c r="R38" s="13">
        <v>0</v>
      </c>
      <c r="S38" s="11"/>
      <c r="T38" s="13">
        <v>3545504</v>
      </c>
      <c r="U38" s="11"/>
      <c r="V38" s="13">
        <v>11060</v>
      </c>
      <c r="W38" s="11"/>
      <c r="X38" s="13">
        <v>45667805170</v>
      </c>
      <c r="Y38" s="11"/>
      <c r="Z38" s="13">
        <v>38979955258.272003</v>
      </c>
      <c r="AA38" s="11"/>
      <c r="AB38" s="14">
        <f t="shared" si="0"/>
        <v>1.8292035230172075</v>
      </c>
    </row>
    <row r="39" spans="1:28" ht="21.75" customHeight="1" x14ac:dyDescent="0.2">
      <c r="A39" s="39" t="s">
        <v>49</v>
      </c>
      <c r="B39" s="39"/>
      <c r="C39" s="39"/>
      <c r="E39" s="40">
        <v>13759329</v>
      </c>
      <c r="F39" s="40"/>
      <c r="G39" s="11"/>
      <c r="H39" s="13">
        <v>55751038902</v>
      </c>
      <c r="I39" s="11"/>
      <c r="J39" s="13">
        <v>69755051061.494995</v>
      </c>
      <c r="K39" s="11"/>
      <c r="L39" s="13">
        <v>0</v>
      </c>
      <c r="M39" s="11"/>
      <c r="N39" s="13">
        <v>0</v>
      </c>
      <c r="O39" s="11"/>
      <c r="P39" s="13">
        <v>0</v>
      </c>
      <c r="Q39" s="11"/>
      <c r="R39" s="13">
        <v>0</v>
      </c>
      <c r="S39" s="11"/>
      <c r="T39" s="13">
        <v>13759329</v>
      </c>
      <c r="U39" s="11"/>
      <c r="V39" s="13">
        <v>4515</v>
      </c>
      <c r="W39" s="11"/>
      <c r="X39" s="13">
        <v>55751038902</v>
      </c>
      <c r="Y39" s="11"/>
      <c r="Z39" s="13">
        <v>61753736380.911797</v>
      </c>
      <c r="AA39" s="11"/>
      <c r="AB39" s="14">
        <f t="shared" si="0"/>
        <v>2.8979035865739813</v>
      </c>
    </row>
    <row r="40" spans="1:28" ht="21.75" customHeight="1" x14ac:dyDescent="0.2">
      <c r="A40" s="39" t="s">
        <v>50</v>
      </c>
      <c r="B40" s="39"/>
      <c r="C40" s="39"/>
      <c r="E40" s="40">
        <v>8506949</v>
      </c>
      <c r="F40" s="40"/>
      <c r="G40" s="11"/>
      <c r="H40" s="13">
        <v>42315365591</v>
      </c>
      <c r="I40" s="11"/>
      <c r="J40" s="13">
        <v>67650661229</v>
      </c>
      <c r="K40" s="11"/>
      <c r="L40" s="13">
        <v>0</v>
      </c>
      <c r="M40" s="11"/>
      <c r="N40" s="13">
        <v>0</v>
      </c>
      <c r="O40" s="11"/>
      <c r="P40" s="13">
        <v>0</v>
      </c>
      <c r="Q40" s="11"/>
      <c r="R40" s="13">
        <v>0</v>
      </c>
      <c r="S40" s="11"/>
      <c r="T40" s="13">
        <v>8506949</v>
      </c>
      <c r="U40" s="11"/>
      <c r="V40" s="13">
        <v>7600</v>
      </c>
      <c r="W40" s="11"/>
      <c r="X40" s="13">
        <v>42315365591</v>
      </c>
      <c r="Y40" s="11"/>
      <c r="Z40" s="13">
        <v>64268128166.220001</v>
      </c>
      <c r="AA40" s="11"/>
      <c r="AB40" s="14">
        <f t="shared" si="0"/>
        <v>3.0158958798297633</v>
      </c>
    </row>
    <row r="41" spans="1:28" ht="21.75" customHeight="1" x14ac:dyDescent="0.2">
      <c r="A41" s="41" t="s">
        <v>51</v>
      </c>
      <c r="B41" s="41"/>
      <c r="C41" s="41"/>
      <c r="E41" s="40">
        <v>0</v>
      </c>
      <c r="F41" s="40"/>
      <c r="G41" s="11"/>
      <c r="H41" s="15">
        <v>0</v>
      </c>
      <c r="I41" s="11"/>
      <c r="J41" s="15">
        <v>0</v>
      </c>
      <c r="K41" s="11"/>
      <c r="L41" s="15">
        <v>8627</v>
      </c>
      <c r="M41" s="11"/>
      <c r="N41" s="15">
        <v>39995634698</v>
      </c>
      <c r="O41" s="11"/>
      <c r="P41" s="15">
        <v>0</v>
      </c>
      <c r="Q41" s="11"/>
      <c r="R41" s="15">
        <v>0</v>
      </c>
      <c r="S41" s="11"/>
      <c r="T41" s="15">
        <v>8627</v>
      </c>
      <c r="U41" s="11"/>
      <c r="V41" s="13">
        <v>4728660</v>
      </c>
      <c r="W41" s="11"/>
      <c r="X41" s="15">
        <v>39995634698</v>
      </c>
      <c r="Y41" s="11"/>
      <c r="Z41" s="15">
        <v>40696243859</v>
      </c>
      <c r="AA41" s="11"/>
      <c r="AB41" s="14">
        <f t="shared" si="0"/>
        <v>1.9097434090731236</v>
      </c>
    </row>
    <row r="42" spans="1:28" ht="21.75" customHeight="1" thickBot="1" x14ac:dyDescent="0.25">
      <c r="A42" s="42" t="s">
        <v>52</v>
      </c>
      <c r="B42" s="42"/>
      <c r="C42" s="42"/>
      <c r="D42" s="19"/>
      <c r="E42" s="11"/>
      <c r="F42" s="13">
        <v>353788304</v>
      </c>
      <c r="G42" s="11"/>
      <c r="H42" s="16">
        <v>1889481345179</v>
      </c>
      <c r="I42" s="11"/>
      <c r="J42" s="16">
        <f>SUM(J9:J41)</f>
        <v>2130692431177.2085</v>
      </c>
      <c r="K42" s="11"/>
      <c r="L42" s="16">
        <v>8683956</v>
      </c>
      <c r="M42" s="11"/>
      <c r="N42" s="16">
        <v>39995634698</v>
      </c>
      <c r="O42" s="11"/>
      <c r="P42" s="16">
        <v>-25950540</v>
      </c>
      <c r="Q42" s="11"/>
      <c r="R42" s="16">
        <v>57898881673</v>
      </c>
      <c r="S42" s="11"/>
      <c r="T42" s="16">
        <v>336521720</v>
      </c>
      <c r="U42" s="11"/>
      <c r="V42" s="13"/>
      <c r="W42" s="11"/>
      <c r="X42" s="16">
        <f>SUM(X9:X41)</f>
        <v>1818901222443</v>
      </c>
      <c r="Y42" s="11"/>
      <c r="Z42" s="16">
        <f>SUM(Z9:Z41)</f>
        <v>1982510472043.5583</v>
      </c>
      <c r="AA42" s="11"/>
      <c r="AB42" s="17">
        <f t="shared" si="0"/>
        <v>93.032819454327523</v>
      </c>
    </row>
    <row r="43" spans="1:28" ht="13.5" thickTop="1" x14ac:dyDescent="0.2">
      <c r="X43" s="18"/>
    </row>
    <row r="44" spans="1:28" x14ac:dyDescent="0.2">
      <c r="X44" s="18"/>
    </row>
  </sheetData>
  <mergeCells count="80">
    <mergeCell ref="A41:C41"/>
    <mergeCell ref="E41:F41"/>
    <mergeCell ref="A42:C42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44"/>
  <sheetViews>
    <sheetView rightToLeft="1" topLeftCell="A31" workbookViewId="0">
      <selection activeCell="I17" sqref="I17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7.85546875" bestFit="1" customWidth="1"/>
    <col min="14" max="14" width="1.28515625" customWidth="1"/>
    <col min="15" max="15" width="17.7109375" bestFit="1" customWidth="1"/>
    <col min="16" max="16" width="1.28515625" customWidth="1"/>
    <col min="17" max="17" width="19.85546875" customWidth="1"/>
    <col min="18" max="18" width="1.28515625" customWidth="1"/>
    <col min="19" max="19" width="0.28515625" customWidth="1"/>
  </cols>
  <sheetData>
    <row r="1" spans="1:25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5" ht="21.75" customHeight="1" x14ac:dyDescent="0.2">
      <c r="A2" s="33" t="s">
        <v>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5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5" ht="14.45" customHeight="1" x14ac:dyDescent="0.2"/>
    <row r="5" spans="1:25" ht="26.25" customHeight="1" x14ac:dyDescent="0.2">
      <c r="A5" s="34" t="s">
        <v>143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25" ht="14.45" customHeight="1" x14ac:dyDescent="0.2">
      <c r="A6" s="35" t="s">
        <v>70</v>
      </c>
      <c r="C6" s="35" t="s">
        <v>80</v>
      </c>
      <c r="D6" s="35"/>
      <c r="E6" s="35"/>
      <c r="F6" s="35"/>
      <c r="G6" s="35"/>
      <c r="H6" s="35"/>
      <c r="I6" s="35"/>
      <c r="K6" s="35" t="s">
        <v>81</v>
      </c>
      <c r="L6" s="35"/>
      <c r="M6" s="35"/>
      <c r="N6" s="35"/>
      <c r="O6" s="35"/>
      <c r="P6" s="35"/>
      <c r="Q6" s="35"/>
      <c r="R6" s="35"/>
    </row>
    <row r="7" spans="1:25" ht="29.1" customHeight="1" x14ac:dyDescent="0.2">
      <c r="A7" s="35"/>
      <c r="C7" s="9" t="s">
        <v>13</v>
      </c>
      <c r="D7" s="3"/>
      <c r="E7" s="9" t="s">
        <v>15</v>
      </c>
      <c r="F7" s="3"/>
      <c r="G7" s="9" t="s">
        <v>141</v>
      </c>
      <c r="H7" s="3"/>
      <c r="I7" s="9" t="s">
        <v>144</v>
      </c>
      <c r="K7" s="9" t="s">
        <v>13</v>
      </c>
      <c r="L7" s="3"/>
      <c r="M7" s="9" t="s">
        <v>15</v>
      </c>
      <c r="N7" s="3"/>
      <c r="O7" s="9" t="s">
        <v>141</v>
      </c>
      <c r="P7" s="3"/>
      <c r="Q7" s="45" t="s">
        <v>144</v>
      </c>
      <c r="R7" s="45"/>
    </row>
    <row r="8" spans="1:25" ht="21.75" customHeight="1" x14ac:dyDescent="0.2">
      <c r="A8" s="5" t="s">
        <v>36</v>
      </c>
      <c r="C8" s="10">
        <v>5570365</v>
      </c>
      <c r="D8" s="11"/>
      <c r="E8" s="10">
        <v>94963345779</v>
      </c>
      <c r="F8" s="11"/>
      <c r="G8" s="10">
        <v>95738556765</v>
      </c>
      <c r="H8" s="11"/>
      <c r="I8" s="10">
        <v>-775210985</v>
      </c>
      <c r="J8" s="11"/>
      <c r="K8" s="10">
        <v>5570365</v>
      </c>
      <c r="L8" s="11"/>
      <c r="M8" s="10">
        <v>94963345779</v>
      </c>
      <c r="N8" s="11"/>
      <c r="O8" s="10">
        <v>99195796407</v>
      </c>
      <c r="P8" s="11"/>
      <c r="Q8" s="38">
        <v>-4232450627</v>
      </c>
      <c r="R8" s="38"/>
      <c r="S8" s="11"/>
      <c r="T8" s="11"/>
      <c r="U8" s="11"/>
      <c r="V8" s="11"/>
      <c r="W8" s="11"/>
      <c r="X8" s="11"/>
      <c r="Y8" s="11"/>
    </row>
    <row r="9" spans="1:25" ht="21.75" customHeight="1" x14ac:dyDescent="0.2">
      <c r="A9" s="6" t="s">
        <v>30</v>
      </c>
      <c r="C9" s="13">
        <v>653542</v>
      </c>
      <c r="D9" s="11"/>
      <c r="E9" s="13">
        <v>21081253644</v>
      </c>
      <c r="F9" s="11"/>
      <c r="G9" s="13">
        <v>20491355351</v>
      </c>
      <c r="H9" s="11"/>
      <c r="I9" s="13">
        <v>589898293</v>
      </c>
      <c r="J9" s="11"/>
      <c r="K9" s="13">
        <v>653542</v>
      </c>
      <c r="L9" s="11"/>
      <c r="M9" s="13">
        <v>21081253644</v>
      </c>
      <c r="N9" s="11"/>
      <c r="O9" s="13">
        <v>34106804805</v>
      </c>
      <c r="P9" s="11"/>
      <c r="Q9" s="40">
        <v>-13025551160</v>
      </c>
      <c r="R9" s="40"/>
      <c r="S9" s="11"/>
      <c r="T9" s="11"/>
      <c r="U9" s="11"/>
      <c r="V9" s="11"/>
      <c r="W9" s="11"/>
      <c r="X9" s="11"/>
      <c r="Y9" s="11"/>
    </row>
    <row r="10" spans="1:25" ht="21.75" customHeight="1" x14ac:dyDescent="0.2">
      <c r="A10" s="6" t="s">
        <v>46</v>
      </c>
      <c r="C10" s="13">
        <v>1495407</v>
      </c>
      <c r="D10" s="11"/>
      <c r="E10" s="13">
        <v>6659561791</v>
      </c>
      <c r="F10" s="11"/>
      <c r="G10" s="13">
        <v>-3190941183</v>
      </c>
      <c r="H10" s="11"/>
      <c r="I10" s="13">
        <v>9850502974</v>
      </c>
      <c r="J10" s="11"/>
      <c r="K10" s="13">
        <v>1495407</v>
      </c>
      <c r="L10" s="11"/>
      <c r="M10" s="13">
        <v>6659561791</v>
      </c>
      <c r="N10" s="11"/>
      <c r="O10" s="13">
        <v>13140742470</v>
      </c>
      <c r="P10" s="11"/>
      <c r="Q10" s="40">
        <v>-6481180678</v>
      </c>
      <c r="R10" s="40"/>
      <c r="S10" s="11"/>
      <c r="T10" s="11"/>
      <c r="U10" s="11"/>
      <c r="V10" s="11"/>
      <c r="W10" s="11"/>
      <c r="X10" s="11"/>
      <c r="Y10" s="11"/>
    </row>
    <row r="11" spans="1:25" ht="21.75" customHeight="1" x14ac:dyDescent="0.2">
      <c r="A11" s="6" t="s">
        <v>27</v>
      </c>
      <c r="C11" s="13">
        <v>4192144</v>
      </c>
      <c r="D11" s="11"/>
      <c r="E11" s="13">
        <v>44630719959</v>
      </c>
      <c r="F11" s="11"/>
      <c r="G11" s="13">
        <v>47742967434</v>
      </c>
      <c r="H11" s="11"/>
      <c r="I11" s="13">
        <v>-3112247474</v>
      </c>
      <c r="J11" s="11"/>
      <c r="K11" s="13">
        <v>4192144</v>
      </c>
      <c r="L11" s="11"/>
      <c r="M11" s="13">
        <v>44630719959</v>
      </c>
      <c r="N11" s="11"/>
      <c r="O11" s="13">
        <v>72800996982</v>
      </c>
      <c r="P11" s="11"/>
      <c r="Q11" s="40">
        <v>-28170277022</v>
      </c>
      <c r="R11" s="40"/>
      <c r="S11" s="11"/>
      <c r="T11" s="11"/>
      <c r="U11" s="11"/>
      <c r="V11" s="11"/>
      <c r="W11" s="11"/>
      <c r="X11" s="11"/>
      <c r="Y11" s="11"/>
    </row>
    <row r="12" spans="1:25" ht="21.75" customHeight="1" x14ac:dyDescent="0.2">
      <c r="A12" s="6" t="s">
        <v>28</v>
      </c>
      <c r="C12" s="13">
        <v>1000000</v>
      </c>
      <c r="D12" s="11"/>
      <c r="E12" s="13">
        <v>53927212500</v>
      </c>
      <c r="F12" s="11"/>
      <c r="G12" s="13">
        <v>53479890000</v>
      </c>
      <c r="H12" s="11"/>
      <c r="I12" s="13">
        <v>447322500</v>
      </c>
      <c r="J12" s="11"/>
      <c r="K12" s="13">
        <v>1000000</v>
      </c>
      <c r="L12" s="11"/>
      <c r="M12" s="13">
        <v>53927212500</v>
      </c>
      <c r="N12" s="11"/>
      <c r="O12" s="13">
        <v>46682297159</v>
      </c>
      <c r="P12" s="11"/>
      <c r="Q12" s="40">
        <v>7244915341</v>
      </c>
      <c r="R12" s="40"/>
      <c r="S12" s="11"/>
      <c r="T12" s="11"/>
      <c r="U12" s="11"/>
      <c r="V12" s="11"/>
      <c r="W12" s="11"/>
      <c r="X12" s="11"/>
      <c r="Y12" s="11"/>
    </row>
    <row r="13" spans="1:25" ht="21.75" customHeight="1" x14ac:dyDescent="0.2">
      <c r="A13" s="6" t="s">
        <v>44</v>
      </c>
      <c r="C13" s="13">
        <v>5353304</v>
      </c>
      <c r="D13" s="11"/>
      <c r="E13" s="13">
        <v>38367667775</v>
      </c>
      <c r="F13" s="11"/>
      <c r="G13" s="13">
        <v>37409806443</v>
      </c>
      <c r="H13" s="11"/>
      <c r="I13" s="13">
        <v>957861332</v>
      </c>
      <c r="J13" s="11"/>
      <c r="K13" s="13">
        <v>5353304</v>
      </c>
      <c r="L13" s="11"/>
      <c r="M13" s="13">
        <v>38367667775</v>
      </c>
      <c r="N13" s="11"/>
      <c r="O13" s="13">
        <v>41294466287</v>
      </c>
      <c r="P13" s="11"/>
      <c r="Q13" s="40">
        <v>-2926798511</v>
      </c>
      <c r="R13" s="40"/>
      <c r="S13" s="11"/>
      <c r="T13" s="11"/>
      <c r="U13" s="11"/>
      <c r="V13" s="11"/>
      <c r="W13" s="11"/>
      <c r="X13" s="11"/>
      <c r="Y13" s="11"/>
    </row>
    <row r="14" spans="1:25" ht="21.75" customHeight="1" x14ac:dyDescent="0.2">
      <c r="A14" s="6" t="s">
        <v>49</v>
      </c>
      <c r="C14" s="13">
        <v>13759329</v>
      </c>
      <c r="D14" s="11"/>
      <c r="E14" s="13">
        <v>61753736380</v>
      </c>
      <c r="F14" s="11"/>
      <c r="G14" s="13">
        <v>69755051061</v>
      </c>
      <c r="H14" s="11"/>
      <c r="I14" s="13">
        <v>-8001314680</v>
      </c>
      <c r="J14" s="11"/>
      <c r="K14" s="13">
        <v>13759329</v>
      </c>
      <c r="L14" s="11"/>
      <c r="M14" s="13">
        <v>61753736380</v>
      </c>
      <c r="N14" s="11"/>
      <c r="O14" s="13">
        <v>65715659177</v>
      </c>
      <c r="P14" s="11"/>
      <c r="Q14" s="40">
        <v>-3961922796</v>
      </c>
      <c r="R14" s="40"/>
      <c r="S14" s="11"/>
      <c r="T14" s="11"/>
      <c r="U14" s="11"/>
      <c r="V14" s="11"/>
      <c r="W14" s="11"/>
      <c r="X14" s="11"/>
      <c r="Y14" s="11"/>
    </row>
    <row r="15" spans="1:25" ht="21.75" customHeight="1" x14ac:dyDescent="0.2">
      <c r="A15" s="6" t="s">
        <v>37</v>
      </c>
      <c r="C15" s="13">
        <v>1694254</v>
      </c>
      <c r="D15" s="11"/>
      <c r="E15" s="13">
        <v>73665735273</v>
      </c>
      <c r="F15" s="11"/>
      <c r="G15" s="13">
        <v>67821654308</v>
      </c>
      <c r="H15" s="11"/>
      <c r="I15" s="13">
        <v>5844080965</v>
      </c>
      <c r="J15" s="11"/>
      <c r="K15" s="13">
        <v>1694254</v>
      </c>
      <c r="L15" s="11"/>
      <c r="M15" s="13">
        <v>73665735273</v>
      </c>
      <c r="N15" s="11"/>
      <c r="O15" s="13">
        <v>56318751430</v>
      </c>
      <c r="P15" s="11"/>
      <c r="Q15" s="40">
        <v>17346983843</v>
      </c>
      <c r="R15" s="40"/>
      <c r="S15" s="11"/>
      <c r="T15" s="11"/>
      <c r="U15" s="11"/>
      <c r="V15" s="11"/>
      <c r="W15" s="11"/>
      <c r="X15" s="11"/>
      <c r="Y15" s="11"/>
    </row>
    <row r="16" spans="1:25" ht="21.75" customHeight="1" x14ac:dyDescent="0.2">
      <c r="A16" s="6" t="s">
        <v>31</v>
      </c>
      <c r="C16" s="13">
        <v>1405861</v>
      </c>
      <c r="D16" s="11"/>
      <c r="E16" s="13">
        <v>34336479841</v>
      </c>
      <c r="F16" s="11"/>
      <c r="G16" s="13">
        <v>35119077672</v>
      </c>
      <c r="H16" s="11"/>
      <c r="I16" s="13">
        <v>-782597830</v>
      </c>
      <c r="J16" s="11"/>
      <c r="K16" s="13">
        <v>1405861</v>
      </c>
      <c r="L16" s="11"/>
      <c r="M16" s="13">
        <v>34336479841</v>
      </c>
      <c r="N16" s="11"/>
      <c r="O16" s="13">
        <v>47556793203</v>
      </c>
      <c r="P16" s="11"/>
      <c r="Q16" s="40">
        <v>-13220313361</v>
      </c>
      <c r="R16" s="40"/>
      <c r="S16" s="11"/>
      <c r="T16" s="11"/>
      <c r="U16" s="11"/>
      <c r="V16" s="11"/>
      <c r="W16" s="11"/>
      <c r="X16" s="11"/>
      <c r="Y16" s="11"/>
    </row>
    <row r="17" spans="1:25" ht="21.75" customHeight="1" x14ac:dyDescent="0.2">
      <c r="A17" s="6" t="s">
        <v>25</v>
      </c>
      <c r="C17" s="13">
        <v>21204181</v>
      </c>
      <c r="D17" s="11"/>
      <c r="E17" s="13">
        <v>84586078701</v>
      </c>
      <c r="F17" s="11"/>
      <c r="G17" s="13">
        <v>96136831537</v>
      </c>
      <c r="H17" s="11"/>
      <c r="I17" s="13">
        <v>-11550752835</v>
      </c>
      <c r="J17" s="11"/>
      <c r="K17" s="13">
        <v>21204181</v>
      </c>
      <c r="L17" s="11"/>
      <c r="M17" s="13">
        <v>84586078701</v>
      </c>
      <c r="N17" s="11"/>
      <c r="O17" s="13">
        <v>111752285058</v>
      </c>
      <c r="P17" s="11"/>
      <c r="Q17" s="40">
        <v>-27166206356</v>
      </c>
      <c r="R17" s="40"/>
      <c r="S17" s="11"/>
      <c r="T17" s="11"/>
      <c r="U17" s="11"/>
      <c r="V17" s="11"/>
      <c r="W17" s="11"/>
      <c r="X17" s="11"/>
      <c r="Y17" s="11"/>
    </row>
    <row r="18" spans="1:25" ht="21.75" customHeight="1" x14ac:dyDescent="0.2">
      <c r="A18" s="6" t="s">
        <v>47</v>
      </c>
      <c r="C18" s="13">
        <v>18404889</v>
      </c>
      <c r="D18" s="11"/>
      <c r="E18" s="13">
        <v>117456339025</v>
      </c>
      <c r="F18" s="11"/>
      <c r="G18" s="13">
        <v>140691471511</v>
      </c>
      <c r="H18" s="11"/>
      <c r="I18" s="13">
        <v>-23235132485</v>
      </c>
      <c r="J18" s="11"/>
      <c r="K18" s="13">
        <v>18404889</v>
      </c>
      <c r="L18" s="11"/>
      <c r="M18" s="13">
        <v>117456339025</v>
      </c>
      <c r="N18" s="11"/>
      <c r="O18" s="13">
        <v>109068611597</v>
      </c>
      <c r="P18" s="11"/>
      <c r="Q18" s="40">
        <v>8387727428</v>
      </c>
      <c r="R18" s="40"/>
      <c r="S18" s="11"/>
      <c r="T18" s="11"/>
      <c r="U18" s="11"/>
      <c r="V18" s="11"/>
      <c r="W18" s="11"/>
      <c r="X18" s="11"/>
      <c r="Y18" s="11"/>
    </row>
    <row r="19" spans="1:25" ht="21.75" customHeight="1" x14ac:dyDescent="0.2">
      <c r="A19" s="6" t="s">
        <v>21</v>
      </c>
      <c r="C19" s="13">
        <v>1562500</v>
      </c>
      <c r="D19" s="11"/>
      <c r="E19" s="13">
        <v>3791368828</v>
      </c>
      <c r="F19" s="11"/>
      <c r="G19" s="13">
        <v>4271308593</v>
      </c>
      <c r="H19" s="11"/>
      <c r="I19" s="13">
        <v>-479939764</v>
      </c>
      <c r="J19" s="11"/>
      <c r="K19" s="13">
        <v>1562500</v>
      </c>
      <c r="L19" s="11"/>
      <c r="M19" s="13">
        <v>3791368828</v>
      </c>
      <c r="N19" s="11"/>
      <c r="O19" s="13">
        <v>3543839889</v>
      </c>
      <c r="P19" s="11"/>
      <c r="Q19" s="40">
        <v>247528939</v>
      </c>
      <c r="R19" s="40"/>
      <c r="S19" s="11"/>
      <c r="T19" s="11"/>
      <c r="U19" s="11"/>
      <c r="V19" s="11"/>
      <c r="W19" s="11"/>
      <c r="X19" s="11"/>
      <c r="Y19" s="11"/>
    </row>
    <row r="20" spans="1:25" ht="21.75" customHeight="1" x14ac:dyDescent="0.2">
      <c r="A20" s="6" t="s">
        <v>41</v>
      </c>
      <c r="C20" s="13">
        <v>7400000</v>
      </c>
      <c r="D20" s="11"/>
      <c r="E20" s="13">
        <v>38479079070</v>
      </c>
      <c r="F20" s="11"/>
      <c r="G20" s="13">
        <v>39280879800</v>
      </c>
      <c r="H20" s="11"/>
      <c r="I20" s="13">
        <v>-801800730</v>
      </c>
      <c r="J20" s="11"/>
      <c r="K20" s="13">
        <v>7400000</v>
      </c>
      <c r="L20" s="11"/>
      <c r="M20" s="13">
        <v>38479079070</v>
      </c>
      <c r="N20" s="11"/>
      <c r="O20" s="13">
        <v>39280879801</v>
      </c>
      <c r="P20" s="11"/>
      <c r="Q20" s="40">
        <v>-801800731</v>
      </c>
      <c r="R20" s="40"/>
      <c r="S20" s="11"/>
      <c r="T20" s="11"/>
      <c r="U20" s="11"/>
      <c r="V20" s="11"/>
      <c r="W20" s="11"/>
      <c r="X20" s="11"/>
      <c r="Y20" s="11"/>
    </row>
    <row r="21" spans="1:25" ht="21.75" customHeight="1" x14ac:dyDescent="0.2">
      <c r="A21" s="6" t="s">
        <v>38</v>
      </c>
      <c r="C21" s="13">
        <v>2224603</v>
      </c>
      <c r="D21" s="11"/>
      <c r="E21" s="13">
        <v>56036029951</v>
      </c>
      <c r="F21" s="11"/>
      <c r="G21" s="13">
        <v>55151483307</v>
      </c>
      <c r="H21" s="11"/>
      <c r="I21" s="13">
        <v>884546644</v>
      </c>
      <c r="J21" s="11"/>
      <c r="K21" s="13">
        <v>2224603</v>
      </c>
      <c r="L21" s="11"/>
      <c r="M21" s="13">
        <v>56036029951</v>
      </c>
      <c r="N21" s="11"/>
      <c r="O21" s="13">
        <v>58910806547</v>
      </c>
      <c r="P21" s="11"/>
      <c r="Q21" s="40">
        <v>-2874776595</v>
      </c>
      <c r="R21" s="40"/>
      <c r="S21" s="11"/>
      <c r="T21" s="11"/>
      <c r="U21" s="11"/>
      <c r="V21" s="11"/>
      <c r="W21" s="11"/>
      <c r="X21" s="11"/>
      <c r="Y21" s="11"/>
    </row>
    <row r="22" spans="1:25" ht="21.75" customHeight="1" x14ac:dyDescent="0.2">
      <c r="A22" s="6" t="s">
        <v>39</v>
      </c>
      <c r="C22" s="13">
        <v>8554343</v>
      </c>
      <c r="D22" s="11"/>
      <c r="E22" s="13">
        <v>32092000143</v>
      </c>
      <c r="F22" s="11"/>
      <c r="G22" s="13">
        <v>34243371642</v>
      </c>
      <c r="H22" s="11"/>
      <c r="I22" s="13">
        <v>-2151371498</v>
      </c>
      <c r="J22" s="11"/>
      <c r="K22" s="13">
        <v>8554343</v>
      </c>
      <c r="L22" s="11"/>
      <c r="M22" s="13">
        <v>32092000143</v>
      </c>
      <c r="N22" s="11"/>
      <c r="O22" s="13">
        <v>48894809076</v>
      </c>
      <c r="P22" s="11"/>
      <c r="Q22" s="40">
        <v>-16802808932</v>
      </c>
      <c r="R22" s="40"/>
      <c r="S22" s="11"/>
      <c r="T22" s="11"/>
      <c r="U22" s="11"/>
      <c r="V22" s="11"/>
      <c r="W22" s="11"/>
      <c r="X22" s="11"/>
      <c r="Y22" s="11"/>
    </row>
    <row r="23" spans="1:25" ht="21.75" customHeight="1" x14ac:dyDescent="0.2">
      <c r="A23" s="6" t="s">
        <v>23</v>
      </c>
      <c r="C23" s="13">
        <v>14075329</v>
      </c>
      <c r="D23" s="11"/>
      <c r="E23" s="13">
        <v>77233525974</v>
      </c>
      <c r="F23" s="11"/>
      <c r="G23" s="13">
        <v>80840122200</v>
      </c>
      <c r="H23" s="11"/>
      <c r="I23" s="13">
        <v>-3606596225</v>
      </c>
      <c r="J23" s="11"/>
      <c r="K23" s="13">
        <v>14075329</v>
      </c>
      <c r="L23" s="11"/>
      <c r="M23" s="13">
        <v>77233525974</v>
      </c>
      <c r="N23" s="11"/>
      <c r="O23" s="13">
        <v>78472458373</v>
      </c>
      <c r="P23" s="11"/>
      <c r="Q23" s="40">
        <v>-1238932398</v>
      </c>
      <c r="R23" s="40"/>
      <c r="S23" s="11"/>
      <c r="T23" s="11"/>
      <c r="U23" s="11"/>
      <c r="V23" s="11"/>
      <c r="W23" s="11"/>
      <c r="X23" s="11"/>
      <c r="Y23" s="11"/>
    </row>
    <row r="24" spans="1:25" ht="21.75" customHeight="1" x14ac:dyDescent="0.2">
      <c r="A24" s="6" t="s">
        <v>35</v>
      </c>
      <c r="C24" s="13">
        <v>2000000</v>
      </c>
      <c r="D24" s="11"/>
      <c r="E24" s="13">
        <v>56004777000</v>
      </c>
      <c r="F24" s="11"/>
      <c r="G24" s="13">
        <v>76541850000</v>
      </c>
      <c r="H24" s="11"/>
      <c r="I24" s="13">
        <v>-20537073000</v>
      </c>
      <c r="J24" s="11"/>
      <c r="K24" s="13">
        <v>2000000</v>
      </c>
      <c r="L24" s="11"/>
      <c r="M24" s="13">
        <v>56004777000</v>
      </c>
      <c r="N24" s="11"/>
      <c r="O24" s="13">
        <v>75468276000</v>
      </c>
      <c r="P24" s="11"/>
      <c r="Q24" s="40">
        <v>-19463499000</v>
      </c>
      <c r="R24" s="40"/>
      <c r="S24" s="11"/>
      <c r="T24" s="11"/>
      <c r="U24" s="11"/>
      <c r="V24" s="11"/>
      <c r="W24" s="11"/>
      <c r="X24" s="11"/>
      <c r="Y24" s="11"/>
    </row>
    <row r="25" spans="1:25" ht="21.75" customHeight="1" x14ac:dyDescent="0.2">
      <c r="A25" s="6" t="s">
        <v>20</v>
      </c>
      <c r="C25" s="13">
        <v>36502254</v>
      </c>
      <c r="D25" s="11"/>
      <c r="E25" s="13">
        <v>101852179107</v>
      </c>
      <c r="F25" s="11"/>
      <c r="G25" s="13">
        <v>108492346110</v>
      </c>
      <c r="H25" s="11"/>
      <c r="I25" s="13">
        <v>-6640167002</v>
      </c>
      <c r="J25" s="11"/>
      <c r="K25" s="13">
        <v>36502254</v>
      </c>
      <c r="L25" s="11"/>
      <c r="M25" s="13">
        <v>101852179107</v>
      </c>
      <c r="N25" s="11"/>
      <c r="O25" s="13">
        <v>107766644798</v>
      </c>
      <c r="P25" s="11"/>
      <c r="Q25" s="40">
        <v>-5914465690</v>
      </c>
      <c r="R25" s="40"/>
      <c r="S25" s="11"/>
      <c r="T25" s="11"/>
      <c r="U25" s="11"/>
      <c r="V25" s="11"/>
      <c r="W25" s="11"/>
      <c r="X25" s="11"/>
      <c r="Y25" s="11"/>
    </row>
    <row r="26" spans="1:25" ht="21.75" customHeight="1" x14ac:dyDescent="0.2">
      <c r="A26" s="6" t="s">
        <v>34</v>
      </c>
      <c r="C26" s="13">
        <v>11509789</v>
      </c>
      <c r="D26" s="11"/>
      <c r="E26" s="13">
        <v>93246641906</v>
      </c>
      <c r="F26" s="11"/>
      <c r="G26" s="13">
        <v>108692404676</v>
      </c>
      <c r="H26" s="11"/>
      <c r="I26" s="13">
        <v>-15445762769</v>
      </c>
      <c r="J26" s="11"/>
      <c r="K26" s="13">
        <v>11509789</v>
      </c>
      <c r="L26" s="11"/>
      <c r="M26" s="13">
        <v>93246641906</v>
      </c>
      <c r="N26" s="11"/>
      <c r="O26" s="13">
        <v>101598795108</v>
      </c>
      <c r="P26" s="11"/>
      <c r="Q26" s="40">
        <v>-8352153201</v>
      </c>
      <c r="R26" s="40"/>
      <c r="S26" s="11"/>
      <c r="T26" s="11"/>
      <c r="U26" s="11"/>
      <c r="V26" s="11"/>
      <c r="W26" s="11"/>
      <c r="X26" s="11"/>
      <c r="Y26" s="11"/>
    </row>
    <row r="27" spans="1:25" ht="21.75" customHeight="1" x14ac:dyDescent="0.2">
      <c r="A27" s="6" t="s">
        <v>43</v>
      </c>
      <c r="C27" s="13">
        <v>43238497</v>
      </c>
      <c r="D27" s="11"/>
      <c r="E27" s="13">
        <v>186796416639</v>
      </c>
      <c r="F27" s="11"/>
      <c r="G27" s="13">
        <v>206309894125</v>
      </c>
      <c r="H27" s="11"/>
      <c r="I27" s="13">
        <v>-19513477485</v>
      </c>
      <c r="J27" s="11"/>
      <c r="K27" s="13">
        <v>43238497</v>
      </c>
      <c r="L27" s="11"/>
      <c r="M27" s="13">
        <v>186796416639</v>
      </c>
      <c r="N27" s="11"/>
      <c r="O27" s="13">
        <v>202807719762</v>
      </c>
      <c r="P27" s="11"/>
      <c r="Q27" s="40">
        <v>-16011303122</v>
      </c>
      <c r="R27" s="40"/>
      <c r="S27" s="11"/>
      <c r="T27" s="11"/>
      <c r="U27" s="11"/>
      <c r="V27" s="11"/>
      <c r="W27" s="11"/>
      <c r="X27" s="11"/>
      <c r="Y27" s="11"/>
    </row>
    <row r="28" spans="1:25" ht="21.75" customHeight="1" x14ac:dyDescent="0.2">
      <c r="A28" s="6" t="s">
        <v>32</v>
      </c>
      <c r="C28" s="13">
        <v>3622000</v>
      </c>
      <c r="D28" s="11"/>
      <c r="E28" s="13">
        <v>53070619734</v>
      </c>
      <c r="F28" s="11"/>
      <c r="G28" s="13">
        <v>55986983505</v>
      </c>
      <c r="H28" s="11"/>
      <c r="I28" s="13">
        <v>-2916363771</v>
      </c>
      <c r="J28" s="11"/>
      <c r="K28" s="13">
        <v>3622000</v>
      </c>
      <c r="L28" s="11"/>
      <c r="M28" s="13">
        <v>53070619734</v>
      </c>
      <c r="N28" s="11"/>
      <c r="O28" s="13">
        <v>60013100519</v>
      </c>
      <c r="P28" s="11"/>
      <c r="Q28" s="40">
        <v>-6942480785</v>
      </c>
      <c r="R28" s="40"/>
      <c r="S28" s="11"/>
      <c r="T28" s="11"/>
      <c r="U28" s="11"/>
      <c r="V28" s="11"/>
      <c r="W28" s="11"/>
      <c r="X28" s="11"/>
      <c r="Y28" s="11"/>
    </row>
    <row r="29" spans="1:25" ht="21.75" customHeight="1" x14ac:dyDescent="0.2">
      <c r="A29" s="6" t="s">
        <v>42</v>
      </c>
      <c r="C29" s="13">
        <v>8616752</v>
      </c>
      <c r="D29" s="11"/>
      <c r="E29" s="13">
        <v>14175873248</v>
      </c>
      <c r="F29" s="11"/>
      <c r="G29" s="13">
        <v>13571350979</v>
      </c>
      <c r="H29" s="11"/>
      <c r="I29" s="13">
        <v>604522269</v>
      </c>
      <c r="J29" s="11"/>
      <c r="K29" s="13">
        <v>8616752</v>
      </c>
      <c r="L29" s="11"/>
      <c r="M29" s="13">
        <v>14175873248</v>
      </c>
      <c r="N29" s="11"/>
      <c r="O29" s="13">
        <v>22809879431</v>
      </c>
      <c r="P29" s="11"/>
      <c r="Q29" s="40">
        <v>-8634006182</v>
      </c>
      <c r="R29" s="40"/>
      <c r="S29" s="11"/>
      <c r="T29" s="11"/>
      <c r="U29" s="11"/>
      <c r="V29" s="11"/>
      <c r="W29" s="11"/>
      <c r="X29" s="11"/>
      <c r="Y29" s="11"/>
    </row>
    <row r="30" spans="1:25" ht="21.75" customHeight="1" x14ac:dyDescent="0.2">
      <c r="A30" s="6" t="s">
        <v>26</v>
      </c>
      <c r="C30" s="13">
        <v>700982</v>
      </c>
      <c r="D30" s="11"/>
      <c r="E30" s="13">
        <v>135139555807</v>
      </c>
      <c r="F30" s="11"/>
      <c r="G30" s="13">
        <v>124861591240</v>
      </c>
      <c r="H30" s="11"/>
      <c r="I30" s="13">
        <v>10277964567</v>
      </c>
      <c r="J30" s="11"/>
      <c r="K30" s="13">
        <v>700982</v>
      </c>
      <c r="L30" s="11"/>
      <c r="M30" s="13">
        <v>135139555807</v>
      </c>
      <c r="N30" s="11"/>
      <c r="O30" s="13">
        <v>115763046169</v>
      </c>
      <c r="P30" s="11"/>
      <c r="Q30" s="40">
        <v>19376509638</v>
      </c>
      <c r="R30" s="40"/>
      <c r="S30" s="11"/>
      <c r="T30" s="11"/>
      <c r="U30" s="11"/>
      <c r="V30" s="11"/>
      <c r="W30" s="11"/>
      <c r="X30" s="11"/>
      <c r="Y30" s="11"/>
    </row>
    <row r="31" spans="1:25" ht="21.75" customHeight="1" x14ac:dyDescent="0.2">
      <c r="A31" s="6" t="s">
        <v>29</v>
      </c>
      <c r="C31" s="13">
        <v>13790888</v>
      </c>
      <c r="D31" s="11"/>
      <c r="E31" s="13">
        <v>96921443769</v>
      </c>
      <c r="F31" s="11"/>
      <c r="G31" s="13">
        <v>90169368157</v>
      </c>
      <c r="H31" s="11"/>
      <c r="I31" s="13">
        <v>6752075612</v>
      </c>
      <c r="J31" s="11"/>
      <c r="K31" s="13">
        <v>13790888</v>
      </c>
      <c r="L31" s="11"/>
      <c r="M31" s="13">
        <v>96921443769</v>
      </c>
      <c r="N31" s="11"/>
      <c r="O31" s="13">
        <v>76632372095</v>
      </c>
      <c r="P31" s="11"/>
      <c r="Q31" s="40">
        <v>20289071674</v>
      </c>
      <c r="R31" s="40"/>
      <c r="S31" s="11"/>
      <c r="T31" s="11"/>
      <c r="U31" s="11"/>
      <c r="V31" s="11"/>
      <c r="W31" s="11"/>
      <c r="X31" s="11"/>
      <c r="Y31" s="11"/>
    </row>
    <row r="32" spans="1:25" ht="21.75" customHeight="1" x14ac:dyDescent="0.2">
      <c r="A32" s="6" t="s">
        <v>45</v>
      </c>
      <c r="C32" s="13">
        <v>19848641</v>
      </c>
      <c r="D32" s="11"/>
      <c r="E32" s="13">
        <v>26872997640</v>
      </c>
      <c r="F32" s="11"/>
      <c r="G32" s="13">
        <v>33344615280</v>
      </c>
      <c r="H32" s="11"/>
      <c r="I32" s="13">
        <v>-6471617639</v>
      </c>
      <c r="J32" s="11"/>
      <c r="K32" s="13">
        <v>19848641</v>
      </c>
      <c r="L32" s="11"/>
      <c r="M32" s="13">
        <v>26872997640</v>
      </c>
      <c r="N32" s="11"/>
      <c r="O32" s="13">
        <v>39244047214</v>
      </c>
      <c r="P32" s="11"/>
      <c r="Q32" s="40">
        <v>-12371049573</v>
      </c>
      <c r="R32" s="40"/>
      <c r="S32" s="11"/>
      <c r="T32" s="11"/>
      <c r="U32" s="11"/>
      <c r="V32" s="11"/>
      <c r="W32" s="11"/>
      <c r="X32" s="11"/>
      <c r="Y32" s="11"/>
    </row>
    <row r="33" spans="1:25" ht="21.75" customHeight="1" x14ac:dyDescent="0.2">
      <c r="A33" s="6" t="s">
        <v>40</v>
      </c>
      <c r="C33" s="13">
        <v>14604036</v>
      </c>
      <c r="D33" s="11"/>
      <c r="E33" s="13">
        <v>56094236633</v>
      </c>
      <c r="F33" s="11"/>
      <c r="G33" s="13">
        <v>57937913665</v>
      </c>
      <c r="H33" s="11"/>
      <c r="I33" s="13">
        <v>-1843677031</v>
      </c>
      <c r="J33" s="11"/>
      <c r="K33" s="13">
        <v>14604036</v>
      </c>
      <c r="L33" s="11"/>
      <c r="M33" s="13">
        <v>56094236633</v>
      </c>
      <c r="N33" s="11"/>
      <c r="O33" s="13">
        <v>63718198793</v>
      </c>
      <c r="P33" s="11"/>
      <c r="Q33" s="40">
        <v>-7623962159</v>
      </c>
      <c r="R33" s="40"/>
      <c r="S33" s="11"/>
      <c r="T33" s="11"/>
      <c r="U33" s="11"/>
      <c r="V33" s="11"/>
      <c r="W33" s="11"/>
      <c r="X33" s="11"/>
      <c r="Y33" s="11"/>
    </row>
    <row r="34" spans="1:25" ht="21.75" customHeight="1" x14ac:dyDescent="0.2">
      <c r="A34" s="6" t="s">
        <v>48</v>
      </c>
      <c r="C34" s="13">
        <v>3545504</v>
      </c>
      <c r="D34" s="11"/>
      <c r="E34" s="13">
        <v>38979955258</v>
      </c>
      <c r="F34" s="11"/>
      <c r="G34" s="13">
        <v>39790569156</v>
      </c>
      <c r="H34" s="11"/>
      <c r="I34" s="13">
        <v>-810613897</v>
      </c>
      <c r="J34" s="11"/>
      <c r="K34" s="13">
        <v>3545504</v>
      </c>
      <c r="L34" s="11"/>
      <c r="M34" s="13">
        <v>38979955258</v>
      </c>
      <c r="N34" s="11"/>
      <c r="O34" s="13">
        <v>53581781019</v>
      </c>
      <c r="P34" s="11"/>
      <c r="Q34" s="40">
        <v>-14601825760</v>
      </c>
      <c r="R34" s="40"/>
      <c r="S34" s="11"/>
      <c r="T34" s="11"/>
      <c r="U34" s="11"/>
      <c r="V34" s="11"/>
      <c r="W34" s="11"/>
      <c r="X34" s="11"/>
      <c r="Y34" s="11"/>
    </row>
    <row r="35" spans="1:25" ht="21.75" customHeight="1" x14ac:dyDescent="0.2">
      <c r="A35" s="6" t="s">
        <v>50</v>
      </c>
      <c r="C35" s="13">
        <v>8506949</v>
      </c>
      <c r="D35" s="11"/>
      <c r="E35" s="13">
        <v>64268128166</v>
      </c>
      <c r="F35" s="11"/>
      <c r="G35" s="13">
        <v>67650661227</v>
      </c>
      <c r="H35" s="11"/>
      <c r="I35" s="13">
        <v>-3382533060</v>
      </c>
      <c r="J35" s="11"/>
      <c r="K35" s="13">
        <v>8506949</v>
      </c>
      <c r="L35" s="11"/>
      <c r="M35" s="13">
        <v>64268128166</v>
      </c>
      <c r="N35" s="11"/>
      <c r="O35" s="13">
        <v>54458782288</v>
      </c>
      <c r="P35" s="11"/>
      <c r="Q35" s="40">
        <v>9809345878</v>
      </c>
      <c r="R35" s="40"/>
      <c r="S35" s="11"/>
      <c r="T35" s="11"/>
      <c r="U35" s="11"/>
      <c r="V35" s="11"/>
      <c r="W35" s="11"/>
      <c r="X35" s="11"/>
      <c r="Y35" s="11"/>
    </row>
    <row r="36" spans="1:25" ht="21.75" customHeight="1" x14ac:dyDescent="0.2">
      <c r="A36" s="6" t="s">
        <v>100</v>
      </c>
      <c r="C36" s="13">
        <v>8627</v>
      </c>
      <c r="D36" s="11"/>
      <c r="E36" s="13">
        <v>40696243860</v>
      </c>
      <c r="F36" s="11"/>
      <c r="G36" s="13">
        <v>39995634698</v>
      </c>
      <c r="H36" s="11"/>
      <c r="I36" s="13">
        <v>700609162</v>
      </c>
      <c r="J36" s="11"/>
      <c r="K36" s="13">
        <v>8627</v>
      </c>
      <c r="L36" s="11"/>
      <c r="M36" s="13">
        <v>40696243860</v>
      </c>
      <c r="N36" s="11"/>
      <c r="O36" s="13">
        <v>39995634698</v>
      </c>
      <c r="P36" s="11"/>
      <c r="Q36" s="40">
        <f>700609162-20</f>
        <v>700609142</v>
      </c>
      <c r="R36" s="40"/>
      <c r="S36" s="11"/>
      <c r="T36" s="11"/>
      <c r="U36" s="11"/>
      <c r="V36" s="11"/>
      <c r="W36" s="11"/>
      <c r="X36" s="11"/>
      <c r="Y36" s="11"/>
    </row>
    <row r="37" spans="1:25" ht="21.75" customHeight="1" x14ac:dyDescent="0.2">
      <c r="A37" s="6" t="s">
        <v>33</v>
      </c>
      <c r="C37" s="13">
        <v>38750986</v>
      </c>
      <c r="D37" s="11"/>
      <c r="E37" s="13">
        <v>78196447795</v>
      </c>
      <c r="F37" s="11"/>
      <c r="G37" s="13">
        <v>77464559860</v>
      </c>
      <c r="H37" s="11"/>
      <c r="I37" s="13">
        <v>731887935</v>
      </c>
      <c r="J37" s="11"/>
      <c r="K37" s="13">
        <v>38750986</v>
      </c>
      <c r="L37" s="11"/>
      <c r="M37" s="13">
        <v>78196447795</v>
      </c>
      <c r="N37" s="11"/>
      <c r="O37" s="13">
        <v>74531328949</v>
      </c>
      <c r="P37" s="11"/>
      <c r="Q37" s="40">
        <v>3665118846</v>
      </c>
      <c r="R37" s="40"/>
      <c r="S37" s="11"/>
      <c r="T37" s="11"/>
      <c r="U37" s="11"/>
      <c r="V37" s="11"/>
      <c r="W37" s="11"/>
      <c r="X37" s="11"/>
      <c r="Y37" s="11"/>
    </row>
    <row r="38" spans="1:25" ht="21.75" customHeight="1" x14ac:dyDescent="0.2">
      <c r="A38" s="6" t="s">
        <v>22</v>
      </c>
      <c r="C38" s="13">
        <v>21124532</v>
      </c>
      <c r="D38" s="11"/>
      <c r="E38" s="13">
        <v>37020956743</v>
      </c>
      <c r="F38" s="11"/>
      <c r="G38" s="13">
        <v>45231503588</v>
      </c>
      <c r="H38" s="11"/>
      <c r="I38" s="13">
        <v>-8210546844</v>
      </c>
      <c r="J38" s="11"/>
      <c r="K38" s="13">
        <v>21124532</v>
      </c>
      <c r="L38" s="11"/>
      <c r="M38" s="13">
        <v>37020956743</v>
      </c>
      <c r="N38" s="11"/>
      <c r="O38" s="13">
        <v>54643998606</v>
      </c>
      <c r="P38" s="11"/>
      <c r="Q38" s="40">
        <v>-17623041862</v>
      </c>
      <c r="R38" s="40"/>
      <c r="S38" s="11"/>
      <c r="T38" s="11"/>
      <c r="U38" s="11"/>
      <c r="V38" s="11"/>
      <c r="W38" s="11"/>
      <c r="X38" s="11"/>
      <c r="Y38" s="11"/>
    </row>
    <row r="39" spans="1:25" ht="21.75" customHeight="1" x14ac:dyDescent="0.2">
      <c r="A39" s="7" t="s">
        <v>24</v>
      </c>
      <c r="C39" s="15">
        <v>1601232</v>
      </c>
      <c r="D39" s="11"/>
      <c r="E39" s="15">
        <v>64113864091</v>
      </c>
      <c r="F39" s="11"/>
      <c r="G39" s="15">
        <v>66533255189</v>
      </c>
      <c r="H39" s="11"/>
      <c r="I39" s="15">
        <v>-2419391097</v>
      </c>
      <c r="J39" s="11"/>
      <c r="K39" s="15">
        <v>1601232</v>
      </c>
      <c r="L39" s="11"/>
      <c r="M39" s="15">
        <v>64113864091</v>
      </c>
      <c r="N39" s="11"/>
      <c r="O39" s="15">
        <v>72374811326</v>
      </c>
      <c r="P39" s="11"/>
      <c r="Q39" s="44">
        <v>-8260947234</v>
      </c>
      <c r="R39" s="44"/>
      <c r="S39" s="11"/>
      <c r="T39" s="11"/>
      <c r="U39" s="11"/>
      <c r="V39" s="11"/>
      <c r="W39" s="11"/>
      <c r="X39" s="11"/>
      <c r="Y39" s="11"/>
    </row>
    <row r="40" spans="1:25" ht="21.75" customHeight="1" x14ac:dyDescent="0.2">
      <c r="A40" s="8" t="s">
        <v>52</v>
      </c>
      <c r="C40" s="16">
        <v>336521720</v>
      </c>
      <c r="D40" s="11"/>
      <c r="E40" s="16">
        <v>1982510472030</v>
      </c>
      <c r="F40" s="11"/>
      <c r="G40" s="16">
        <v>2087557387896</v>
      </c>
      <c r="H40" s="11"/>
      <c r="I40" s="16">
        <v>-105046915848</v>
      </c>
      <c r="J40" s="11"/>
      <c r="K40" s="16">
        <v>336521720</v>
      </c>
      <c r="L40" s="11"/>
      <c r="M40" s="16">
        <v>1982510472030</v>
      </c>
      <c r="N40" s="11"/>
      <c r="O40" s="16">
        <v>2142144415036</v>
      </c>
      <c r="P40" s="11"/>
      <c r="Q40" s="46">
        <f t="shared" ref="Q40" si="0">SUM(Q8:R39)</f>
        <v>-159633943006</v>
      </c>
      <c r="R40" s="46"/>
      <c r="S40" s="11"/>
      <c r="T40" s="11"/>
      <c r="U40" s="11"/>
      <c r="V40" s="11"/>
      <c r="W40" s="11"/>
      <c r="X40" s="11"/>
      <c r="Y40" s="11"/>
    </row>
    <row r="42" spans="1:25" x14ac:dyDescent="0.2">
      <c r="I42" s="18"/>
      <c r="Q42" s="18"/>
    </row>
    <row r="43" spans="1:25" x14ac:dyDescent="0.2">
      <c r="Q43" s="18"/>
    </row>
    <row r="44" spans="1:25" x14ac:dyDescent="0.2">
      <c r="I44" s="18"/>
    </row>
  </sheetData>
  <mergeCells count="41">
    <mergeCell ref="Q38:R38"/>
    <mergeCell ref="Q39:R39"/>
    <mergeCell ref="Q40:R40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7"/>
  <sheetViews>
    <sheetView rightToLeft="1" workbookViewId="0">
      <selection activeCell="A6" sqref="A6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  <col min="16" max="16" width="16.42578125" bestFit="1" customWidth="1"/>
  </cols>
  <sheetData>
    <row r="1" spans="1:16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" ht="21.7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6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6" ht="14.45" customHeight="1" x14ac:dyDescent="0.2"/>
    <row r="5" spans="1:16" ht="14.45" customHeight="1" x14ac:dyDescent="0.2">
      <c r="A5" s="27" t="s">
        <v>78</v>
      </c>
      <c r="B5" s="34" t="s">
        <v>54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6" ht="14.45" customHeight="1" x14ac:dyDescent="0.2">
      <c r="D6" s="2" t="s">
        <v>7</v>
      </c>
      <c r="F6" s="35" t="s">
        <v>8</v>
      </c>
      <c r="G6" s="35"/>
      <c r="H6" s="35"/>
      <c r="J6" s="43" t="s">
        <v>9</v>
      </c>
      <c r="K6" s="43"/>
      <c r="L6" s="43"/>
    </row>
    <row r="7" spans="1:16" ht="14.45" customHeight="1" x14ac:dyDescent="0.2">
      <c r="D7" s="3"/>
      <c r="F7" s="3"/>
      <c r="G7" s="3"/>
      <c r="H7" s="3"/>
    </row>
    <row r="8" spans="1:16" ht="14.45" customHeight="1" x14ac:dyDescent="0.2">
      <c r="A8" s="35" t="s">
        <v>55</v>
      </c>
      <c r="B8" s="35"/>
      <c r="D8" s="2" t="s">
        <v>56</v>
      </c>
      <c r="F8" s="2" t="s">
        <v>57</v>
      </c>
      <c r="H8" s="2" t="s">
        <v>58</v>
      </c>
      <c r="J8" s="2" t="s">
        <v>56</v>
      </c>
      <c r="L8" s="2" t="s">
        <v>18</v>
      </c>
    </row>
    <row r="9" spans="1:16" ht="21.75" customHeight="1" x14ac:dyDescent="0.2">
      <c r="A9" s="37" t="s">
        <v>59</v>
      </c>
      <c r="B9" s="37"/>
      <c r="D9" s="10">
        <v>10681028113</v>
      </c>
      <c r="E9" s="11"/>
      <c r="F9" s="10">
        <v>351859429172</v>
      </c>
      <c r="G9" s="11"/>
      <c r="H9" s="10">
        <v>357908810912</v>
      </c>
      <c r="I9" s="11"/>
      <c r="J9" s="10">
        <v>4631646373</v>
      </c>
      <c r="K9" s="11"/>
      <c r="L9" s="12">
        <f>J9/2130979673272*100</f>
        <v>0.21734821927645917</v>
      </c>
      <c r="P9" s="18"/>
    </row>
    <row r="10" spans="1:16" ht="21.75" customHeight="1" x14ac:dyDescent="0.2">
      <c r="A10" s="39" t="s">
        <v>60</v>
      </c>
      <c r="B10" s="39"/>
      <c r="D10" s="13">
        <v>487515</v>
      </c>
      <c r="E10" s="11"/>
      <c r="F10" s="13">
        <v>6039070</v>
      </c>
      <c r="G10" s="11"/>
      <c r="H10" s="13">
        <v>0</v>
      </c>
      <c r="I10" s="11"/>
      <c r="J10" s="13">
        <v>6526585</v>
      </c>
      <c r="K10" s="11"/>
      <c r="L10" s="14">
        <f t="shared" ref="L10:L16" si="0">J10/2130979673272*100</f>
        <v>3.0627157461238447E-4</v>
      </c>
    </row>
    <row r="11" spans="1:16" ht="21.75" customHeight="1" x14ac:dyDescent="0.2">
      <c r="A11" s="39" t="s">
        <v>61</v>
      </c>
      <c r="B11" s="39"/>
      <c r="D11" s="13">
        <v>511920221</v>
      </c>
      <c r="E11" s="11"/>
      <c r="F11" s="13">
        <v>2166377</v>
      </c>
      <c r="G11" s="11"/>
      <c r="H11" s="13">
        <v>0</v>
      </c>
      <c r="I11" s="11"/>
      <c r="J11" s="13">
        <v>514086598</v>
      </c>
      <c r="K11" s="11"/>
      <c r="L11" s="14">
        <f t="shared" si="0"/>
        <v>2.4124425232580883E-2</v>
      </c>
    </row>
    <row r="12" spans="1:16" ht="21.75" customHeight="1" x14ac:dyDescent="0.2">
      <c r="A12" s="39" t="s">
        <v>62</v>
      </c>
      <c r="B12" s="39"/>
      <c r="D12" s="13">
        <v>3790947</v>
      </c>
      <c r="E12" s="11"/>
      <c r="F12" s="13">
        <v>16030</v>
      </c>
      <c r="G12" s="11"/>
      <c r="H12" s="13">
        <v>0</v>
      </c>
      <c r="I12" s="11"/>
      <c r="J12" s="13">
        <v>3806977</v>
      </c>
      <c r="K12" s="11"/>
      <c r="L12" s="14">
        <f t="shared" si="0"/>
        <v>1.7864914657560294E-4</v>
      </c>
    </row>
    <row r="13" spans="1:16" ht="21.75" customHeight="1" x14ac:dyDescent="0.2">
      <c r="A13" s="39" t="s">
        <v>63</v>
      </c>
      <c r="B13" s="39"/>
      <c r="D13" s="13">
        <v>665696146</v>
      </c>
      <c r="E13" s="11"/>
      <c r="F13" s="13">
        <v>41425711247</v>
      </c>
      <c r="G13" s="11"/>
      <c r="H13" s="13">
        <v>42082393200</v>
      </c>
      <c r="I13" s="11"/>
      <c r="J13" s="13">
        <v>9014193</v>
      </c>
      <c r="K13" s="11"/>
      <c r="L13" s="14">
        <f t="shared" si="0"/>
        <v>4.2300699124732665E-4</v>
      </c>
    </row>
    <row r="14" spans="1:16" ht="21.75" customHeight="1" x14ac:dyDescent="0.2">
      <c r="A14" s="39" t="s">
        <v>64</v>
      </c>
      <c r="B14" s="39"/>
      <c r="D14" s="13">
        <v>678</v>
      </c>
      <c r="E14" s="11"/>
      <c r="F14" s="13">
        <v>0</v>
      </c>
      <c r="G14" s="11"/>
      <c r="H14" s="13">
        <v>0</v>
      </c>
      <c r="I14" s="11"/>
      <c r="J14" s="13">
        <v>678</v>
      </c>
      <c r="K14" s="11"/>
      <c r="L14" s="14">
        <f t="shared" si="0"/>
        <v>3.1816352286409611E-8</v>
      </c>
    </row>
    <row r="15" spans="1:16" ht="21.75" customHeight="1" x14ac:dyDescent="0.2">
      <c r="A15" s="39" t="s">
        <v>65</v>
      </c>
      <c r="B15" s="39"/>
      <c r="D15" s="13">
        <v>241041</v>
      </c>
      <c r="E15" s="11"/>
      <c r="F15" s="13">
        <v>51612616310</v>
      </c>
      <c r="G15" s="11"/>
      <c r="H15" s="13">
        <v>46012000000</v>
      </c>
      <c r="I15" s="11"/>
      <c r="J15" s="13">
        <v>5600857351</v>
      </c>
      <c r="K15" s="11"/>
      <c r="L15" s="14">
        <f t="shared" si="0"/>
        <v>0.26283016310522556</v>
      </c>
    </row>
    <row r="16" spans="1:16" ht="21.75" customHeight="1" x14ac:dyDescent="0.2">
      <c r="A16" s="41" t="s">
        <v>66</v>
      </c>
      <c r="B16" s="41"/>
      <c r="D16" s="15">
        <v>50000000</v>
      </c>
      <c r="E16" s="11"/>
      <c r="F16" s="15">
        <v>0</v>
      </c>
      <c r="G16" s="11"/>
      <c r="H16" s="15">
        <v>0</v>
      </c>
      <c r="I16" s="11"/>
      <c r="J16" s="15">
        <v>50000000</v>
      </c>
      <c r="K16" s="11"/>
      <c r="L16" s="14">
        <f t="shared" si="0"/>
        <v>2.3463386641894993E-3</v>
      </c>
    </row>
    <row r="17" spans="1:12" ht="21.75" customHeight="1" x14ac:dyDescent="0.2">
      <c r="A17" s="42" t="s">
        <v>52</v>
      </c>
      <c r="B17" s="42"/>
      <c r="D17" s="16">
        <v>11913164661</v>
      </c>
      <c r="E17" s="11"/>
      <c r="F17" s="16">
        <v>444905978206</v>
      </c>
      <c r="G17" s="11"/>
      <c r="H17" s="16">
        <v>446003204112</v>
      </c>
      <c r="I17" s="11"/>
      <c r="J17" s="16">
        <v>10815938755</v>
      </c>
      <c r="K17" s="11"/>
      <c r="L17" s="17">
        <f>SUM(L9:L16)</f>
        <v>0.50755710580724278</v>
      </c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4"/>
  <sheetViews>
    <sheetView rightToLeft="1" workbookViewId="0">
      <selection activeCell="H24" sqref="H2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6.42578125" bestFit="1" customWidth="1"/>
  </cols>
  <sheetData>
    <row r="1" spans="1:14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4" ht="21.75" customHeight="1" x14ac:dyDescent="0.2">
      <c r="A2" s="33" t="s">
        <v>67</v>
      </c>
      <c r="B2" s="33"/>
      <c r="C2" s="33"/>
      <c r="D2" s="33"/>
      <c r="E2" s="33"/>
      <c r="F2" s="33"/>
      <c r="G2" s="33"/>
      <c r="H2" s="33"/>
      <c r="I2" s="33"/>
      <c r="J2" s="33"/>
    </row>
    <row r="3" spans="1:14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4" ht="14.45" customHeight="1" x14ac:dyDescent="0.2"/>
    <row r="5" spans="1:14" ht="29.1" customHeight="1" x14ac:dyDescent="0.2">
      <c r="A5" s="1" t="s">
        <v>68</v>
      </c>
      <c r="B5" s="34" t="s">
        <v>69</v>
      </c>
      <c r="C5" s="34"/>
      <c r="D5" s="34"/>
      <c r="E5" s="34"/>
      <c r="F5" s="34"/>
      <c r="G5" s="34"/>
      <c r="H5" s="34"/>
      <c r="I5" s="34"/>
      <c r="J5" s="34"/>
    </row>
    <row r="6" spans="1:14" ht="14.45" customHeight="1" x14ac:dyDescent="0.2"/>
    <row r="7" spans="1:14" ht="14.45" customHeight="1" x14ac:dyDescent="0.2">
      <c r="A7" s="35" t="s">
        <v>70</v>
      </c>
      <c r="B7" s="35"/>
      <c r="D7" s="2" t="s">
        <v>71</v>
      </c>
      <c r="F7" s="2" t="s">
        <v>56</v>
      </c>
      <c r="H7" s="2" t="s">
        <v>72</v>
      </c>
      <c r="J7" s="2" t="s">
        <v>73</v>
      </c>
    </row>
    <row r="8" spans="1:14" ht="21.75" customHeight="1" x14ac:dyDescent="0.2">
      <c r="A8" s="37" t="s">
        <v>74</v>
      </c>
      <c r="B8" s="37"/>
      <c r="D8" s="29" t="s">
        <v>147</v>
      </c>
      <c r="E8" s="11"/>
      <c r="F8" s="10">
        <f>'درآمد سرمایه گذاری در سهام'!J56</f>
        <v>-100842039418</v>
      </c>
      <c r="G8" s="11"/>
      <c r="H8" s="12">
        <f>F8/$F$11*100</f>
        <v>99.929478047267139</v>
      </c>
      <c r="I8" s="11"/>
      <c r="J8" s="12">
        <f>F8/2130979673272*100</f>
        <v>-4.7321915212434993</v>
      </c>
      <c r="M8" s="18"/>
    </row>
    <row r="9" spans="1:14" ht="21.75" customHeight="1" x14ac:dyDescent="0.2">
      <c r="A9" s="39" t="s">
        <v>76</v>
      </c>
      <c r="B9" s="39"/>
      <c r="D9" s="28" t="s">
        <v>75</v>
      </c>
      <c r="E9" s="11"/>
      <c r="F9" s="13">
        <f>'درآمد سپرده بانکی'!D13</f>
        <v>-77577824</v>
      </c>
      <c r="G9" s="11"/>
      <c r="H9" s="14">
        <f>F9/$F$11*100</f>
        <v>7.6875790147685072E-2</v>
      </c>
      <c r="I9" s="11"/>
      <c r="J9" s="14">
        <f t="shared" ref="J9:J10" si="0">F9/2130979673272*100</f>
        <v>-3.6404769586977611E-3</v>
      </c>
      <c r="M9" s="18"/>
    </row>
    <row r="10" spans="1:14" ht="21.75" customHeight="1" x14ac:dyDescent="0.2">
      <c r="A10" s="41" t="s">
        <v>77</v>
      </c>
      <c r="B10" s="41"/>
      <c r="D10" s="28" t="s">
        <v>148</v>
      </c>
      <c r="E10" s="11"/>
      <c r="F10" s="15">
        <f>'سایر درآمدها'!D11</f>
        <v>6411861</v>
      </c>
      <c r="G10" s="11"/>
      <c r="H10" s="14">
        <f>F10/$F$11*100</f>
        <v>-6.3538374148278008E-3</v>
      </c>
      <c r="I10" s="11"/>
      <c r="J10" s="14">
        <f t="shared" si="0"/>
        <v>3.0088794747417492E-4</v>
      </c>
      <c r="M10" s="18"/>
    </row>
    <row r="11" spans="1:14" ht="21.75" customHeight="1" x14ac:dyDescent="0.2">
      <c r="A11" s="42" t="s">
        <v>52</v>
      </c>
      <c r="B11" s="42"/>
      <c r="D11" s="13"/>
      <c r="E11" s="11"/>
      <c r="F11" s="16">
        <f>SUM(F8:F10)</f>
        <v>-100913205381</v>
      </c>
      <c r="G11" s="11"/>
      <c r="H11" s="17">
        <f>SUM(H8:H10)</f>
        <v>100</v>
      </c>
      <c r="I11" s="11"/>
      <c r="J11" s="17">
        <f>SUM(J8:J10)</f>
        <v>-4.7355311102547235</v>
      </c>
      <c r="M11" s="23"/>
      <c r="N11" s="24"/>
    </row>
    <row r="12" spans="1:14" x14ac:dyDescent="0.2">
      <c r="D12" s="11"/>
      <c r="E12" s="11"/>
      <c r="F12" s="11"/>
      <c r="G12" s="11"/>
      <c r="H12" s="11"/>
      <c r="I12" s="11"/>
      <c r="J12" s="11"/>
    </row>
    <row r="14" spans="1:14" x14ac:dyDescent="0.2">
      <c r="M14" s="18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3"/>
  <sheetViews>
    <sheetView rightToLeft="1" topLeftCell="A37" workbookViewId="0">
      <selection activeCell="A6" sqref="A6"/>
    </sheetView>
  </sheetViews>
  <sheetFormatPr defaultRowHeight="12.75" x14ac:dyDescent="0.2"/>
  <cols>
    <col min="1" max="1" width="5.140625" customWidth="1"/>
    <col min="2" max="2" width="22.42578125" customWidth="1"/>
    <col min="3" max="3" width="0.7109375" customWidth="1"/>
    <col min="4" max="4" width="14.85546875" bestFit="1" customWidth="1"/>
    <col min="5" max="5" width="1.28515625" customWidth="1"/>
    <col min="6" max="6" width="16.85546875" bestFit="1" customWidth="1"/>
    <col min="7" max="7" width="1.28515625" customWidth="1"/>
    <col min="8" max="8" width="15.85546875" bestFit="1" customWidth="1"/>
    <col min="9" max="9" width="1.28515625" customWidth="1"/>
    <col min="10" max="10" width="17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6.7109375" bestFit="1" customWidth="1"/>
    <col min="18" max="18" width="1.28515625" customWidth="1"/>
    <col min="19" max="19" width="15.71093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1.75" customHeight="1" x14ac:dyDescent="0.2">
      <c r="A2" s="33" t="s">
        <v>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ht="14.45" customHeight="1" x14ac:dyDescent="0.2"/>
    <row r="5" spans="1:23" ht="22.5" customHeight="1" x14ac:dyDescent="0.2">
      <c r="A5" s="27" t="s">
        <v>145</v>
      </c>
      <c r="B5" s="34" t="s">
        <v>79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14.45" customHeight="1" x14ac:dyDescent="0.2">
      <c r="D6" s="35" t="s">
        <v>80</v>
      </c>
      <c r="E6" s="35"/>
      <c r="F6" s="35"/>
      <c r="G6" s="35"/>
      <c r="H6" s="35"/>
      <c r="I6" s="35"/>
      <c r="J6" s="35"/>
      <c r="K6" s="35"/>
      <c r="L6" s="35"/>
      <c r="N6" s="35" t="s">
        <v>81</v>
      </c>
      <c r="O6" s="35"/>
      <c r="P6" s="35"/>
      <c r="Q6" s="35"/>
      <c r="R6" s="35"/>
      <c r="S6" s="35"/>
      <c r="T6" s="35"/>
      <c r="U6" s="35"/>
      <c r="V6" s="35"/>
      <c r="W6" s="35"/>
    </row>
    <row r="7" spans="1:23" ht="14.45" customHeight="1" x14ac:dyDescent="0.2">
      <c r="D7" s="3"/>
      <c r="E7" s="3"/>
      <c r="F7" s="3"/>
      <c r="G7" s="3"/>
      <c r="H7" s="3"/>
      <c r="I7" s="3"/>
      <c r="J7" s="36" t="s">
        <v>52</v>
      </c>
      <c r="K7" s="36"/>
      <c r="L7" s="36"/>
      <c r="N7" s="3"/>
      <c r="O7" s="3"/>
      <c r="P7" s="3"/>
      <c r="Q7" s="3"/>
      <c r="R7" s="3"/>
      <c r="S7" s="3"/>
      <c r="T7" s="3"/>
      <c r="U7" s="36" t="s">
        <v>52</v>
      </c>
      <c r="V7" s="36"/>
      <c r="W7" s="36"/>
    </row>
    <row r="8" spans="1:23" ht="27" customHeight="1" x14ac:dyDescent="0.2">
      <c r="A8" s="35" t="s">
        <v>82</v>
      </c>
      <c r="B8" s="35"/>
      <c r="D8" s="2" t="s">
        <v>83</v>
      </c>
      <c r="F8" s="2" t="s">
        <v>84</v>
      </c>
      <c r="H8" s="2" t="s">
        <v>85</v>
      </c>
      <c r="J8" s="4" t="s">
        <v>56</v>
      </c>
      <c r="K8" s="3"/>
      <c r="L8" s="48" t="s">
        <v>72</v>
      </c>
      <c r="N8" s="2" t="s">
        <v>83</v>
      </c>
      <c r="P8" s="35" t="s">
        <v>84</v>
      </c>
      <c r="Q8" s="35"/>
      <c r="S8" s="2" t="s">
        <v>85</v>
      </c>
      <c r="U8" s="4" t="s">
        <v>56</v>
      </c>
      <c r="V8" s="3"/>
      <c r="W8" s="4" t="s">
        <v>72</v>
      </c>
    </row>
    <row r="9" spans="1:23" ht="21.75" customHeight="1" x14ac:dyDescent="0.2">
      <c r="A9" s="37" t="s">
        <v>19</v>
      </c>
      <c r="B9" s="37"/>
      <c r="D9" s="10">
        <v>0</v>
      </c>
      <c r="E9" s="11"/>
      <c r="F9" s="10">
        <v>0</v>
      </c>
      <c r="G9" s="11"/>
      <c r="H9" s="10">
        <f>'درآمد ناشی از فروش'!I8</f>
        <v>-7439317692</v>
      </c>
      <c r="I9" s="11"/>
      <c r="J9" s="10">
        <f>D9+F9+H9</f>
        <v>-7439317692</v>
      </c>
      <c r="K9" s="11"/>
      <c r="L9" s="12">
        <f>J9/-100913205381*100</f>
        <v>7.3719962257790694</v>
      </c>
      <c r="M9" s="11"/>
      <c r="N9" s="10">
        <v>1831615124</v>
      </c>
      <c r="O9" s="11"/>
      <c r="P9" s="38">
        <v>0</v>
      </c>
      <c r="Q9" s="38"/>
      <c r="R9" s="11"/>
      <c r="S9" s="10">
        <v>-30930635981</v>
      </c>
      <c r="T9" s="11"/>
      <c r="U9" s="10">
        <f>N9+P9+S9</f>
        <v>-29099020857</v>
      </c>
      <c r="V9" s="11"/>
      <c r="W9" s="12">
        <f>U9/16212003681*100</f>
        <v>-179.4905887611117</v>
      </c>
    </row>
    <row r="10" spans="1:23" ht="21.75" customHeight="1" x14ac:dyDescent="0.2">
      <c r="A10" s="39" t="s">
        <v>29</v>
      </c>
      <c r="B10" s="39"/>
      <c r="D10" s="13">
        <v>0</v>
      </c>
      <c r="E10" s="11"/>
      <c r="F10" s="13">
        <v>6752075612</v>
      </c>
      <c r="G10" s="11"/>
      <c r="H10" s="13">
        <v>1954942742</v>
      </c>
      <c r="I10" s="11"/>
      <c r="J10" s="13">
        <f t="shared" ref="J10:J55" si="0">D10+F10+H10</f>
        <v>8707018354</v>
      </c>
      <c r="K10" s="11"/>
      <c r="L10" s="47">
        <f t="shared" ref="L10:L55" si="1">J10/-100913205381*100</f>
        <v>-8.6282249395670885</v>
      </c>
      <c r="M10" s="11"/>
      <c r="N10" s="13">
        <v>9532616310</v>
      </c>
      <c r="O10" s="11"/>
      <c r="P10" s="40">
        <v>20289071674</v>
      </c>
      <c r="Q10" s="40"/>
      <c r="R10" s="11"/>
      <c r="S10" s="13">
        <v>1954942742</v>
      </c>
      <c r="T10" s="11"/>
      <c r="U10" s="13">
        <f t="shared" ref="U10:U55" si="2">N10+P10+S10</f>
        <v>31776630726</v>
      </c>
      <c r="V10" s="11"/>
      <c r="W10" s="14">
        <f t="shared" ref="W10:W55" si="3">U10/16212003681*100</f>
        <v>196.00680675419099</v>
      </c>
    </row>
    <row r="11" spans="1:23" ht="21.75" customHeight="1" x14ac:dyDescent="0.2">
      <c r="A11" s="39" t="s">
        <v>30</v>
      </c>
      <c r="B11" s="39"/>
      <c r="D11" s="13">
        <v>0</v>
      </c>
      <c r="E11" s="11"/>
      <c r="F11" s="13">
        <v>589898293</v>
      </c>
      <c r="G11" s="11"/>
      <c r="H11" s="13">
        <v>-2829755499</v>
      </c>
      <c r="I11" s="11"/>
      <c r="J11" s="13">
        <f t="shared" si="0"/>
        <v>-2239857206</v>
      </c>
      <c r="K11" s="11"/>
      <c r="L11" s="47">
        <f t="shared" si="1"/>
        <v>2.2195878106768787</v>
      </c>
      <c r="M11" s="11"/>
      <c r="N11" s="13">
        <v>2334163514</v>
      </c>
      <c r="O11" s="11"/>
      <c r="P11" s="40">
        <v>-13025551160</v>
      </c>
      <c r="Q11" s="40"/>
      <c r="R11" s="11"/>
      <c r="S11" s="13">
        <v>-4327760105</v>
      </c>
      <c r="T11" s="11"/>
      <c r="U11" s="13">
        <f t="shared" si="2"/>
        <v>-15019147751</v>
      </c>
      <c r="V11" s="11"/>
      <c r="W11" s="14">
        <f t="shared" si="3"/>
        <v>-92.642143725898649</v>
      </c>
    </row>
    <row r="12" spans="1:23" ht="21.75" customHeight="1" x14ac:dyDescent="0.2">
      <c r="A12" s="39" t="s">
        <v>42</v>
      </c>
      <c r="B12" s="39"/>
      <c r="D12" s="13">
        <v>0</v>
      </c>
      <c r="E12" s="11"/>
      <c r="F12" s="13">
        <v>604522269</v>
      </c>
      <c r="G12" s="11"/>
      <c r="H12" s="13">
        <v>-2645802990</v>
      </c>
      <c r="I12" s="11"/>
      <c r="J12" s="13">
        <f t="shared" si="0"/>
        <v>-2041280721</v>
      </c>
      <c r="K12" s="11"/>
      <c r="L12" s="47">
        <f t="shared" si="1"/>
        <v>2.0228083265149492</v>
      </c>
      <c r="M12" s="11"/>
      <c r="N12" s="13">
        <v>392911061</v>
      </c>
      <c r="O12" s="11"/>
      <c r="P12" s="40">
        <v>-8634006182</v>
      </c>
      <c r="Q12" s="40"/>
      <c r="R12" s="11"/>
      <c r="S12" s="13">
        <v>-5594037707</v>
      </c>
      <c r="T12" s="11"/>
      <c r="U12" s="13">
        <f t="shared" si="2"/>
        <v>-13835132828</v>
      </c>
      <c r="V12" s="11"/>
      <c r="W12" s="14">
        <f t="shared" si="3"/>
        <v>-85.338821161349571</v>
      </c>
    </row>
    <row r="13" spans="1:23" ht="21.75" customHeight="1" x14ac:dyDescent="0.2">
      <c r="A13" s="39" t="s">
        <v>46</v>
      </c>
      <c r="B13" s="39"/>
      <c r="D13" s="13">
        <v>0</v>
      </c>
      <c r="E13" s="11"/>
      <c r="F13" s="13">
        <v>9850502974</v>
      </c>
      <c r="G13" s="11"/>
      <c r="H13" s="13">
        <v>-13222787424</v>
      </c>
      <c r="I13" s="11"/>
      <c r="J13" s="13">
        <f t="shared" si="0"/>
        <v>-3372284450</v>
      </c>
      <c r="K13" s="11"/>
      <c r="L13" s="47">
        <f t="shared" si="1"/>
        <v>3.3417672516375498</v>
      </c>
      <c r="M13" s="11"/>
      <c r="N13" s="13">
        <v>2700000000</v>
      </c>
      <c r="O13" s="11"/>
      <c r="P13" s="40">
        <v>-6481180678</v>
      </c>
      <c r="Q13" s="40"/>
      <c r="R13" s="11"/>
      <c r="S13" s="13">
        <v>-13531454655</v>
      </c>
      <c r="T13" s="11"/>
      <c r="U13" s="13">
        <f t="shared" si="2"/>
        <v>-17312635333</v>
      </c>
      <c r="V13" s="11"/>
      <c r="W13" s="14">
        <f t="shared" si="3"/>
        <v>-106.78899211754998</v>
      </c>
    </row>
    <row r="14" spans="1:23" ht="21.75" customHeight="1" x14ac:dyDescent="0.2">
      <c r="A14" s="39" t="s">
        <v>27</v>
      </c>
      <c r="B14" s="39"/>
      <c r="D14" s="13">
        <v>0</v>
      </c>
      <c r="E14" s="11"/>
      <c r="F14" s="13">
        <v>-3112247474</v>
      </c>
      <c r="G14" s="11"/>
      <c r="H14" s="13">
        <v>-1049075447</v>
      </c>
      <c r="I14" s="11"/>
      <c r="J14" s="13">
        <f t="shared" si="0"/>
        <v>-4161322921</v>
      </c>
      <c r="K14" s="11"/>
      <c r="L14" s="47">
        <f t="shared" si="1"/>
        <v>4.1236653867933688</v>
      </c>
      <c r="M14" s="11"/>
      <c r="N14" s="13">
        <v>8329605700</v>
      </c>
      <c r="O14" s="11"/>
      <c r="P14" s="40">
        <v>-28170277022</v>
      </c>
      <c r="Q14" s="40"/>
      <c r="R14" s="11"/>
      <c r="S14" s="13">
        <v>-1049075447</v>
      </c>
      <c r="T14" s="11"/>
      <c r="U14" s="13">
        <f t="shared" si="2"/>
        <v>-20889746769</v>
      </c>
      <c r="V14" s="11"/>
      <c r="W14" s="14">
        <f t="shared" si="3"/>
        <v>-128.85357775659884</v>
      </c>
    </row>
    <row r="15" spans="1:23" ht="21.75" customHeight="1" x14ac:dyDescent="0.2">
      <c r="A15" s="39" t="s">
        <v>86</v>
      </c>
      <c r="B15" s="39"/>
      <c r="D15" s="13">
        <v>0</v>
      </c>
      <c r="E15" s="11"/>
      <c r="F15" s="13">
        <v>0</v>
      </c>
      <c r="G15" s="11"/>
      <c r="H15" s="13">
        <v>0</v>
      </c>
      <c r="I15" s="11"/>
      <c r="J15" s="13">
        <f t="shared" si="0"/>
        <v>0</v>
      </c>
      <c r="K15" s="11"/>
      <c r="L15" s="47">
        <f t="shared" si="1"/>
        <v>0</v>
      </c>
      <c r="M15" s="11"/>
      <c r="N15" s="13">
        <v>0</v>
      </c>
      <c r="O15" s="11"/>
      <c r="P15" s="40">
        <v>0</v>
      </c>
      <c r="Q15" s="40"/>
      <c r="R15" s="11"/>
      <c r="S15" s="13">
        <v>10436706845</v>
      </c>
      <c r="T15" s="11"/>
      <c r="U15" s="13">
        <f t="shared" si="2"/>
        <v>10436706845</v>
      </c>
      <c r="V15" s="11"/>
      <c r="W15" s="14">
        <f t="shared" si="3"/>
        <v>64.376415465729991</v>
      </c>
    </row>
    <row r="16" spans="1:23" ht="21.75" customHeight="1" x14ac:dyDescent="0.2">
      <c r="A16" s="39" t="s">
        <v>21</v>
      </c>
      <c r="B16" s="39"/>
      <c r="D16" s="13">
        <v>0</v>
      </c>
      <c r="E16" s="11"/>
      <c r="F16" s="13">
        <v>-479939764</v>
      </c>
      <c r="G16" s="11"/>
      <c r="H16" s="13">
        <v>0</v>
      </c>
      <c r="I16" s="11"/>
      <c r="J16" s="13">
        <f t="shared" si="0"/>
        <v>-479939764</v>
      </c>
      <c r="K16" s="11"/>
      <c r="L16" s="47">
        <f t="shared" si="1"/>
        <v>0.47559659034511587</v>
      </c>
      <c r="M16" s="11"/>
      <c r="N16" s="13">
        <v>500000000</v>
      </c>
      <c r="O16" s="11"/>
      <c r="P16" s="40">
        <v>247528939</v>
      </c>
      <c r="Q16" s="40"/>
      <c r="R16" s="11"/>
      <c r="S16" s="13">
        <v>1686879015</v>
      </c>
      <c r="T16" s="11"/>
      <c r="U16" s="13">
        <f t="shared" si="2"/>
        <v>2434407954</v>
      </c>
      <c r="V16" s="11"/>
      <c r="W16" s="14">
        <f t="shared" si="3"/>
        <v>15.016083156044777</v>
      </c>
    </row>
    <row r="17" spans="1:23" ht="21.75" customHeight="1" x14ac:dyDescent="0.2">
      <c r="A17" s="39" t="s">
        <v>40</v>
      </c>
      <c r="B17" s="39"/>
      <c r="D17" s="13">
        <v>1051079211</v>
      </c>
      <c r="E17" s="11"/>
      <c r="F17" s="13">
        <v>-1843677031</v>
      </c>
      <c r="G17" s="11"/>
      <c r="H17" s="13">
        <v>0</v>
      </c>
      <c r="I17" s="11"/>
      <c r="J17" s="13">
        <f t="shared" si="0"/>
        <v>-792597820</v>
      </c>
      <c r="K17" s="11"/>
      <c r="L17" s="47">
        <f t="shared" si="1"/>
        <v>0.78542527413288443</v>
      </c>
      <c r="M17" s="11"/>
      <c r="N17" s="13">
        <v>1051079211</v>
      </c>
      <c r="O17" s="11"/>
      <c r="P17" s="40">
        <v>-7623962159</v>
      </c>
      <c r="Q17" s="40"/>
      <c r="R17" s="11"/>
      <c r="S17" s="13">
        <v>-429931009</v>
      </c>
      <c r="T17" s="11"/>
      <c r="U17" s="13">
        <f t="shared" si="2"/>
        <v>-7002813957</v>
      </c>
      <c r="V17" s="11"/>
      <c r="W17" s="14">
        <f t="shared" si="3"/>
        <v>-43.195240358889727</v>
      </c>
    </row>
    <row r="18" spans="1:23" ht="21.75" customHeight="1" x14ac:dyDescent="0.2">
      <c r="A18" s="39" t="s">
        <v>87</v>
      </c>
      <c r="B18" s="39"/>
      <c r="D18" s="13">
        <v>0</v>
      </c>
      <c r="E18" s="11"/>
      <c r="F18" s="13">
        <v>0</v>
      </c>
      <c r="G18" s="11"/>
      <c r="H18" s="13">
        <v>0</v>
      </c>
      <c r="I18" s="11"/>
      <c r="J18" s="13">
        <f t="shared" si="0"/>
        <v>0</v>
      </c>
      <c r="K18" s="11"/>
      <c r="L18" s="47">
        <f t="shared" si="1"/>
        <v>0</v>
      </c>
      <c r="M18" s="11"/>
      <c r="N18" s="13">
        <v>7036929200</v>
      </c>
      <c r="O18" s="11"/>
      <c r="P18" s="40">
        <v>0</v>
      </c>
      <c r="Q18" s="40"/>
      <c r="R18" s="11"/>
      <c r="S18" s="13">
        <v>-11904612980</v>
      </c>
      <c r="T18" s="11"/>
      <c r="U18" s="13">
        <f t="shared" si="2"/>
        <v>-4867683780</v>
      </c>
      <c r="V18" s="11"/>
      <c r="W18" s="14">
        <f t="shared" si="3"/>
        <v>-30.025183042024501</v>
      </c>
    </row>
    <row r="19" spans="1:23" ht="21.75" customHeight="1" x14ac:dyDescent="0.2">
      <c r="A19" s="39" t="s">
        <v>41</v>
      </c>
      <c r="B19" s="39"/>
      <c r="D19" s="13">
        <v>0</v>
      </c>
      <c r="E19" s="11"/>
      <c r="F19" s="13">
        <v>-801800730</v>
      </c>
      <c r="G19" s="11"/>
      <c r="H19" s="13">
        <v>0</v>
      </c>
      <c r="I19" s="11"/>
      <c r="J19" s="13">
        <f t="shared" si="0"/>
        <v>-801800730</v>
      </c>
      <c r="K19" s="11"/>
      <c r="L19" s="47">
        <f t="shared" si="1"/>
        <v>0.79454490318961124</v>
      </c>
      <c r="M19" s="11"/>
      <c r="N19" s="13">
        <v>5701319261</v>
      </c>
      <c r="O19" s="11"/>
      <c r="P19" s="40">
        <v>-801800731</v>
      </c>
      <c r="Q19" s="40"/>
      <c r="R19" s="11"/>
      <c r="S19" s="13">
        <v>1706355735</v>
      </c>
      <c r="T19" s="11"/>
      <c r="U19" s="13">
        <f t="shared" si="2"/>
        <v>6605874265</v>
      </c>
      <c r="V19" s="11"/>
      <c r="W19" s="14">
        <f t="shared" si="3"/>
        <v>40.746809555329015</v>
      </c>
    </row>
    <row r="20" spans="1:23" ht="21.75" customHeight="1" x14ac:dyDescent="0.2">
      <c r="A20" s="39" t="s">
        <v>88</v>
      </c>
      <c r="B20" s="39"/>
      <c r="D20" s="13">
        <v>0</v>
      </c>
      <c r="E20" s="11"/>
      <c r="F20" s="13">
        <v>0</v>
      </c>
      <c r="G20" s="11"/>
      <c r="H20" s="13">
        <v>0</v>
      </c>
      <c r="I20" s="11"/>
      <c r="J20" s="13">
        <f t="shared" si="0"/>
        <v>0</v>
      </c>
      <c r="K20" s="11"/>
      <c r="L20" s="47">
        <f t="shared" si="1"/>
        <v>0</v>
      </c>
      <c r="M20" s="11"/>
      <c r="N20" s="13">
        <v>0</v>
      </c>
      <c r="O20" s="11"/>
      <c r="P20" s="40">
        <v>0</v>
      </c>
      <c r="Q20" s="40"/>
      <c r="R20" s="11"/>
      <c r="S20" s="13">
        <v>-517667158</v>
      </c>
      <c r="T20" s="11"/>
      <c r="U20" s="13">
        <f t="shared" si="2"/>
        <v>-517667158</v>
      </c>
      <c r="V20" s="11"/>
      <c r="W20" s="14">
        <f t="shared" si="3"/>
        <v>-3.1931102915223919</v>
      </c>
    </row>
    <row r="21" spans="1:23" ht="21.75" customHeight="1" x14ac:dyDescent="0.2">
      <c r="A21" s="39" t="s">
        <v>49</v>
      </c>
      <c r="B21" s="39"/>
      <c r="D21" s="13">
        <v>0</v>
      </c>
      <c r="E21" s="11"/>
      <c r="F21" s="13">
        <v>-8001314680</v>
      </c>
      <c r="G21" s="11"/>
      <c r="H21" s="13">
        <v>0</v>
      </c>
      <c r="I21" s="11"/>
      <c r="J21" s="13">
        <f t="shared" si="0"/>
        <v>-8001314680</v>
      </c>
      <c r="K21" s="11"/>
      <c r="L21" s="47">
        <f t="shared" si="1"/>
        <v>7.9289074703264681</v>
      </c>
      <c r="M21" s="11"/>
      <c r="N21" s="13">
        <v>9182600582</v>
      </c>
      <c r="O21" s="11"/>
      <c r="P21" s="40">
        <v>-3961922796</v>
      </c>
      <c r="Q21" s="40"/>
      <c r="R21" s="11"/>
      <c r="S21" s="13">
        <v>-4776</v>
      </c>
      <c r="T21" s="11"/>
      <c r="U21" s="13">
        <f t="shared" si="2"/>
        <v>5220673010</v>
      </c>
      <c r="V21" s="11"/>
      <c r="W21" s="14">
        <f t="shared" si="3"/>
        <v>32.202515572572182</v>
      </c>
    </row>
    <row r="22" spans="1:23" ht="21.75" customHeight="1" x14ac:dyDescent="0.2">
      <c r="A22" s="39" t="s">
        <v>89</v>
      </c>
      <c r="B22" s="39"/>
      <c r="D22" s="13">
        <v>0</v>
      </c>
      <c r="E22" s="11"/>
      <c r="F22" s="13">
        <v>0</v>
      </c>
      <c r="G22" s="11"/>
      <c r="H22" s="13">
        <v>0</v>
      </c>
      <c r="I22" s="11"/>
      <c r="J22" s="13">
        <f t="shared" si="0"/>
        <v>0</v>
      </c>
      <c r="K22" s="11"/>
      <c r="L22" s="47">
        <f t="shared" si="1"/>
        <v>0</v>
      </c>
      <c r="M22" s="11"/>
      <c r="N22" s="13">
        <v>0</v>
      </c>
      <c r="O22" s="11"/>
      <c r="P22" s="40">
        <v>0</v>
      </c>
      <c r="Q22" s="40"/>
      <c r="R22" s="11"/>
      <c r="S22" s="13">
        <v>2126512735</v>
      </c>
      <c r="T22" s="11"/>
      <c r="U22" s="13">
        <f t="shared" si="2"/>
        <v>2126512735</v>
      </c>
      <c r="V22" s="11"/>
      <c r="W22" s="14">
        <f t="shared" si="3"/>
        <v>13.116902616375615</v>
      </c>
    </row>
    <row r="23" spans="1:23" ht="21.75" customHeight="1" x14ac:dyDescent="0.2">
      <c r="A23" s="39" t="s">
        <v>43</v>
      </c>
      <c r="B23" s="39"/>
      <c r="D23" s="13">
        <v>0</v>
      </c>
      <c r="E23" s="11"/>
      <c r="F23" s="13">
        <v>-19513477485</v>
      </c>
      <c r="G23" s="11"/>
      <c r="H23" s="13">
        <v>0</v>
      </c>
      <c r="I23" s="11"/>
      <c r="J23" s="13">
        <f t="shared" si="0"/>
        <v>-19513477485</v>
      </c>
      <c r="K23" s="11"/>
      <c r="L23" s="47">
        <f t="shared" si="1"/>
        <v>19.336891947219833</v>
      </c>
      <c r="M23" s="11"/>
      <c r="N23" s="13">
        <v>16822972850</v>
      </c>
      <c r="O23" s="11"/>
      <c r="P23" s="40">
        <v>-16011303122</v>
      </c>
      <c r="Q23" s="40"/>
      <c r="R23" s="11"/>
      <c r="S23" s="13">
        <v>-4689</v>
      </c>
      <c r="T23" s="11"/>
      <c r="U23" s="13">
        <f t="shared" si="2"/>
        <v>811665039</v>
      </c>
      <c r="V23" s="11"/>
      <c r="W23" s="14">
        <f t="shared" si="3"/>
        <v>5.0065683117950925</v>
      </c>
    </row>
    <row r="24" spans="1:23" ht="21.75" customHeight="1" x14ac:dyDescent="0.2">
      <c r="A24" s="39" t="s">
        <v>90</v>
      </c>
      <c r="B24" s="39"/>
      <c r="D24" s="13">
        <v>0</v>
      </c>
      <c r="E24" s="11"/>
      <c r="F24" s="13">
        <v>0</v>
      </c>
      <c r="G24" s="11"/>
      <c r="H24" s="13">
        <v>0</v>
      </c>
      <c r="I24" s="11"/>
      <c r="J24" s="13">
        <f t="shared" si="0"/>
        <v>0</v>
      </c>
      <c r="K24" s="11"/>
      <c r="L24" s="47">
        <f t="shared" si="1"/>
        <v>0</v>
      </c>
      <c r="M24" s="11"/>
      <c r="N24" s="13">
        <v>0</v>
      </c>
      <c r="O24" s="11"/>
      <c r="P24" s="40">
        <v>0</v>
      </c>
      <c r="Q24" s="40"/>
      <c r="R24" s="11"/>
      <c r="S24" s="13">
        <v>2769756683</v>
      </c>
      <c r="T24" s="11"/>
      <c r="U24" s="13">
        <f t="shared" si="2"/>
        <v>2769756683</v>
      </c>
      <c r="V24" s="11"/>
      <c r="W24" s="14">
        <f t="shared" si="3"/>
        <v>17.084604330839593</v>
      </c>
    </row>
    <row r="25" spans="1:23" ht="21.75" customHeight="1" x14ac:dyDescent="0.2">
      <c r="A25" s="39" t="s">
        <v>91</v>
      </c>
      <c r="B25" s="39"/>
      <c r="D25" s="13">
        <v>0</v>
      </c>
      <c r="E25" s="11"/>
      <c r="F25" s="13">
        <v>0</v>
      </c>
      <c r="G25" s="11"/>
      <c r="H25" s="13">
        <v>0</v>
      </c>
      <c r="I25" s="11"/>
      <c r="J25" s="13">
        <f t="shared" si="0"/>
        <v>0</v>
      </c>
      <c r="K25" s="11"/>
      <c r="L25" s="47">
        <f t="shared" si="1"/>
        <v>0</v>
      </c>
      <c r="M25" s="11"/>
      <c r="N25" s="13">
        <v>0</v>
      </c>
      <c r="O25" s="11"/>
      <c r="P25" s="40">
        <v>0</v>
      </c>
      <c r="Q25" s="40"/>
      <c r="R25" s="11"/>
      <c r="S25" s="13">
        <v>-1309850331</v>
      </c>
      <c r="T25" s="11"/>
      <c r="U25" s="13">
        <f t="shared" si="2"/>
        <v>-1309850331</v>
      </c>
      <c r="V25" s="11"/>
      <c r="W25" s="14">
        <f t="shared" si="3"/>
        <v>-8.0795092128871566</v>
      </c>
    </row>
    <row r="26" spans="1:23" ht="21.75" customHeight="1" x14ac:dyDescent="0.2">
      <c r="A26" s="39" t="s">
        <v>92</v>
      </c>
      <c r="B26" s="39"/>
      <c r="D26" s="13">
        <v>0</v>
      </c>
      <c r="E26" s="11"/>
      <c r="F26" s="13">
        <v>0</v>
      </c>
      <c r="G26" s="11"/>
      <c r="H26" s="13">
        <v>0</v>
      </c>
      <c r="I26" s="11"/>
      <c r="J26" s="13">
        <f t="shared" si="0"/>
        <v>0</v>
      </c>
      <c r="K26" s="11"/>
      <c r="L26" s="47">
        <f t="shared" si="1"/>
        <v>0</v>
      </c>
      <c r="M26" s="11"/>
      <c r="N26" s="13">
        <v>0</v>
      </c>
      <c r="O26" s="11"/>
      <c r="P26" s="40">
        <v>0</v>
      </c>
      <c r="Q26" s="40"/>
      <c r="R26" s="11"/>
      <c r="S26" s="13">
        <v>-531326525</v>
      </c>
      <c r="T26" s="11"/>
      <c r="U26" s="13">
        <f t="shared" si="2"/>
        <v>-531326525</v>
      </c>
      <c r="V26" s="11"/>
      <c r="W26" s="14">
        <f t="shared" si="3"/>
        <v>-3.2773649417727397</v>
      </c>
    </row>
    <row r="27" spans="1:23" ht="21.75" customHeight="1" x14ac:dyDescent="0.2">
      <c r="A27" s="39" t="s">
        <v>93</v>
      </c>
      <c r="B27" s="39"/>
      <c r="D27" s="13">
        <v>0</v>
      </c>
      <c r="E27" s="11"/>
      <c r="F27" s="13">
        <v>0</v>
      </c>
      <c r="G27" s="11"/>
      <c r="H27" s="13">
        <v>0</v>
      </c>
      <c r="I27" s="11"/>
      <c r="J27" s="13">
        <f t="shared" si="0"/>
        <v>0</v>
      </c>
      <c r="K27" s="11"/>
      <c r="L27" s="47">
        <f t="shared" si="1"/>
        <v>0</v>
      </c>
      <c r="M27" s="11"/>
      <c r="N27" s="13">
        <v>0</v>
      </c>
      <c r="O27" s="11"/>
      <c r="P27" s="40">
        <v>0</v>
      </c>
      <c r="Q27" s="40"/>
      <c r="R27" s="11"/>
      <c r="S27" s="13">
        <v>-960412126</v>
      </c>
      <c r="T27" s="11"/>
      <c r="U27" s="13">
        <f t="shared" si="2"/>
        <v>-960412126</v>
      </c>
      <c r="V27" s="11"/>
      <c r="W27" s="14">
        <f t="shared" si="3"/>
        <v>-5.9240803598235994</v>
      </c>
    </row>
    <row r="28" spans="1:23" ht="21.75" customHeight="1" x14ac:dyDescent="0.2">
      <c r="A28" s="39" t="s">
        <v>94</v>
      </c>
      <c r="B28" s="39"/>
      <c r="D28" s="13">
        <v>0</v>
      </c>
      <c r="E28" s="11"/>
      <c r="F28" s="13">
        <v>0</v>
      </c>
      <c r="G28" s="11"/>
      <c r="H28" s="13">
        <v>0</v>
      </c>
      <c r="I28" s="11"/>
      <c r="J28" s="13">
        <f t="shared" si="0"/>
        <v>0</v>
      </c>
      <c r="K28" s="11"/>
      <c r="L28" s="47">
        <f t="shared" si="1"/>
        <v>0</v>
      </c>
      <c r="M28" s="11"/>
      <c r="N28" s="13">
        <v>0</v>
      </c>
      <c r="O28" s="11"/>
      <c r="P28" s="40">
        <v>0</v>
      </c>
      <c r="Q28" s="40"/>
      <c r="R28" s="11"/>
      <c r="S28" s="13">
        <v>4628497035</v>
      </c>
      <c r="T28" s="11"/>
      <c r="U28" s="13">
        <f t="shared" si="2"/>
        <v>4628497035</v>
      </c>
      <c r="V28" s="11"/>
      <c r="W28" s="14">
        <f t="shared" si="3"/>
        <v>28.549814853696738</v>
      </c>
    </row>
    <row r="29" spans="1:23" ht="21.75" customHeight="1" x14ac:dyDescent="0.2">
      <c r="A29" s="39" t="s">
        <v>95</v>
      </c>
      <c r="B29" s="39"/>
      <c r="D29" s="13">
        <v>0</v>
      </c>
      <c r="E29" s="11"/>
      <c r="F29" s="13">
        <v>0</v>
      </c>
      <c r="G29" s="11"/>
      <c r="H29" s="13">
        <v>0</v>
      </c>
      <c r="I29" s="11"/>
      <c r="J29" s="13">
        <f t="shared" si="0"/>
        <v>0</v>
      </c>
      <c r="K29" s="11"/>
      <c r="L29" s="47">
        <f t="shared" si="1"/>
        <v>0</v>
      </c>
      <c r="M29" s="11"/>
      <c r="N29" s="13">
        <v>0</v>
      </c>
      <c r="O29" s="11"/>
      <c r="P29" s="40">
        <v>0</v>
      </c>
      <c r="Q29" s="40"/>
      <c r="R29" s="11"/>
      <c r="S29" s="13">
        <v>11104138441</v>
      </c>
      <c r="T29" s="11"/>
      <c r="U29" s="13">
        <f t="shared" si="2"/>
        <v>11104138441</v>
      </c>
      <c r="V29" s="11"/>
      <c r="W29" s="14">
        <f t="shared" si="3"/>
        <v>68.493313099933033</v>
      </c>
    </row>
    <row r="30" spans="1:23" ht="21.75" customHeight="1" x14ac:dyDescent="0.2">
      <c r="A30" s="39" t="s">
        <v>96</v>
      </c>
      <c r="B30" s="39"/>
      <c r="D30" s="13">
        <v>0</v>
      </c>
      <c r="E30" s="11"/>
      <c r="F30" s="13">
        <v>0</v>
      </c>
      <c r="G30" s="11"/>
      <c r="H30" s="13">
        <v>0</v>
      </c>
      <c r="I30" s="11"/>
      <c r="J30" s="13">
        <f t="shared" si="0"/>
        <v>0</v>
      </c>
      <c r="K30" s="11"/>
      <c r="L30" s="47">
        <f t="shared" si="1"/>
        <v>0</v>
      </c>
      <c r="M30" s="11"/>
      <c r="N30" s="13">
        <v>1843434343</v>
      </c>
      <c r="O30" s="11"/>
      <c r="P30" s="40">
        <v>0</v>
      </c>
      <c r="Q30" s="40"/>
      <c r="R30" s="11"/>
      <c r="S30" s="13">
        <v>-126347387</v>
      </c>
      <c r="T30" s="11"/>
      <c r="U30" s="13">
        <f t="shared" si="2"/>
        <v>1717086956</v>
      </c>
      <c r="V30" s="11"/>
      <c r="W30" s="14">
        <f t="shared" si="3"/>
        <v>10.591454269236172</v>
      </c>
    </row>
    <row r="31" spans="1:23" ht="21.75" customHeight="1" x14ac:dyDescent="0.2">
      <c r="A31" s="39" t="s">
        <v>97</v>
      </c>
      <c r="B31" s="39"/>
      <c r="D31" s="13">
        <v>0</v>
      </c>
      <c r="E31" s="11"/>
      <c r="F31" s="13">
        <v>0</v>
      </c>
      <c r="G31" s="11"/>
      <c r="H31" s="13">
        <v>0</v>
      </c>
      <c r="I31" s="11"/>
      <c r="J31" s="13">
        <f t="shared" si="0"/>
        <v>0</v>
      </c>
      <c r="K31" s="11"/>
      <c r="L31" s="47">
        <f t="shared" si="1"/>
        <v>0</v>
      </c>
      <c r="M31" s="11"/>
      <c r="N31" s="13">
        <v>0</v>
      </c>
      <c r="O31" s="11"/>
      <c r="P31" s="40">
        <v>0</v>
      </c>
      <c r="Q31" s="40"/>
      <c r="R31" s="11"/>
      <c r="S31" s="13">
        <v>-1523485614</v>
      </c>
      <c r="T31" s="11"/>
      <c r="U31" s="13">
        <f t="shared" si="2"/>
        <v>-1523485614</v>
      </c>
      <c r="V31" s="11"/>
      <c r="W31" s="14">
        <f t="shared" si="3"/>
        <v>-9.3972691098354559</v>
      </c>
    </row>
    <row r="32" spans="1:23" ht="21.75" customHeight="1" x14ac:dyDescent="0.2">
      <c r="A32" s="39" t="s">
        <v>98</v>
      </c>
      <c r="B32" s="39"/>
      <c r="D32" s="13">
        <v>0</v>
      </c>
      <c r="E32" s="11"/>
      <c r="F32" s="13">
        <v>0</v>
      </c>
      <c r="G32" s="11"/>
      <c r="H32" s="13">
        <v>0</v>
      </c>
      <c r="I32" s="11"/>
      <c r="J32" s="13">
        <f t="shared" si="0"/>
        <v>0</v>
      </c>
      <c r="K32" s="11"/>
      <c r="L32" s="47">
        <f t="shared" si="1"/>
        <v>0</v>
      </c>
      <c r="M32" s="11"/>
      <c r="N32" s="13">
        <v>0</v>
      </c>
      <c r="O32" s="11"/>
      <c r="P32" s="40">
        <v>0</v>
      </c>
      <c r="Q32" s="40"/>
      <c r="R32" s="11"/>
      <c r="S32" s="13">
        <v>1081302979</v>
      </c>
      <c r="T32" s="11"/>
      <c r="U32" s="13">
        <f t="shared" si="2"/>
        <v>1081302979</v>
      </c>
      <c r="V32" s="11"/>
      <c r="W32" s="14">
        <f t="shared" si="3"/>
        <v>6.6697676627550715</v>
      </c>
    </row>
    <row r="33" spans="1:23" ht="21.75" customHeight="1" x14ac:dyDescent="0.2">
      <c r="A33" s="39" t="s">
        <v>99</v>
      </c>
      <c r="B33" s="39"/>
      <c r="D33" s="13">
        <v>0</v>
      </c>
      <c r="E33" s="11"/>
      <c r="F33" s="13">
        <v>0</v>
      </c>
      <c r="G33" s="11"/>
      <c r="H33" s="13">
        <v>0</v>
      </c>
      <c r="I33" s="11"/>
      <c r="J33" s="13">
        <f t="shared" si="0"/>
        <v>0</v>
      </c>
      <c r="K33" s="11"/>
      <c r="L33" s="47">
        <f t="shared" si="1"/>
        <v>0</v>
      </c>
      <c r="M33" s="11"/>
      <c r="N33" s="13">
        <v>0</v>
      </c>
      <c r="O33" s="11"/>
      <c r="P33" s="40">
        <v>0</v>
      </c>
      <c r="Q33" s="40"/>
      <c r="R33" s="11"/>
      <c r="S33" s="13">
        <v>-1367911225</v>
      </c>
      <c r="T33" s="11"/>
      <c r="U33" s="13">
        <f t="shared" si="2"/>
        <v>-1367911225</v>
      </c>
      <c r="V33" s="11"/>
      <c r="W33" s="14">
        <f t="shared" si="3"/>
        <v>-8.4376444264144386</v>
      </c>
    </row>
    <row r="34" spans="1:23" ht="21.75" customHeight="1" x14ac:dyDescent="0.2">
      <c r="A34" s="39" t="s">
        <v>48</v>
      </c>
      <c r="B34" s="39"/>
      <c r="D34" s="13">
        <v>0</v>
      </c>
      <c r="E34" s="11"/>
      <c r="F34" s="13">
        <v>-810613897</v>
      </c>
      <c r="G34" s="11"/>
      <c r="H34" s="13">
        <v>0</v>
      </c>
      <c r="I34" s="11"/>
      <c r="J34" s="13">
        <f t="shared" si="0"/>
        <v>-810613897</v>
      </c>
      <c r="K34" s="11"/>
      <c r="L34" s="47">
        <f t="shared" si="1"/>
        <v>0.80327831619212731</v>
      </c>
      <c r="M34" s="11"/>
      <c r="N34" s="13">
        <v>5460076160</v>
      </c>
      <c r="O34" s="11"/>
      <c r="P34" s="40">
        <v>-14601825760</v>
      </c>
      <c r="Q34" s="40"/>
      <c r="R34" s="11"/>
      <c r="S34" s="13">
        <v>0</v>
      </c>
      <c r="T34" s="11"/>
      <c r="U34" s="13">
        <f t="shared" si="2"/>
        <v>-9141749600</v>
      </c>
      <c r="V34" s="11"/>
      <c r="W34" s="14">
        <f t="shared" si="3"/>
        <v>-56.388770813775878</v>
      </c>
    </row>
    <row r="35" spans="1:23" ht="21.75" customHeight="1" x14ac:dyDescent="0.2">
      <c r="A35" s="39" t="s">
        <v>20</v>
      </c>
      <c r="B35" s="39"/>
      <c r="D35" s="13">
        <v>0</v>
      </c>
      <c r="E35" s="11"/>
      <c r="F35" s="13">
        <v>-6640167002</v>
      </c>
      <c r="G35" s="11"/>
      <c r="H35" s="13">
        <v>0</v>
      </c>
      <c r="I35" s="11"/>
      <c r="J35" s="13">
        <f t="shared" si="0"/>
        <v>-6640167002</v>
      </c>
      <c r="K35" s="11"/>
      <c r="L35" s="47">
        <f t="shared" si="1"/>
        <v>6.5800773812801863</v>
      </c>
      <c r="M35" s="11"/>
      <c r="N35" s="13">
        <v>2993184828</v>
      </c>
      <c r="O35" s="11"/>
      <c r="P35" s="40">
        <v>-5914465690</v>
      </c>
      <c r="Q35" s="40"/>
      <c r="R35" s="11"/>
      <c r="S35" s="13">
        <v>0</v>
      </c>
      <c r="T35" s="11"/>
      <c r="U35" s="13">
        <f t="shared" si="2"/>
        <v>-2921280862</v>
      </c>
      <c r="V35" s="11"/>
      <c r="W35" s="14">
        <f t="shared" si="3"/>
        <v>-18.019246229407514</v>
      </c>
    </row>
    <row r="36" spans="1:23" ht="21.75" customHeight="1" x14ac:dyDescent="0.2">
      <c r="A36" s="39" t="s">
        <v>36</v>
      </c>
      <c r="B36" s="39"/>
      <c r="D36" s="13">
        <v>0</v>
      </c>
      <c r="E36" s="11"/>
      <c r="F36" s="13">
        <v>-775210985</v>
      </c>
      <c r="G36" s="11"/>
      <c r="H36" s="13">
        <v>0</v>
      </c>
      <c r="I36" s="11"/>
      <c r="J36" s="13">
        <f t="shared" si="0"/>
        <v>-775210985</v>
      </c>
      <c r="K36" s="11"/>
      <c r="L36" s="47">
        <f t="shared" si="1"/>
        <v>0.76819577980223108</v>
      </c>
      <c r="M36" s="11"/>
      <c r="N36" s="13">
        <v>16265465800</v>
      </c>
      <c r="O36" s="11"/>
      <c r="P36" s="40">
        <v>-4232450627</v>
      </c>
      <c r="Q36" s="40"/>
      <c r="R36" s="11"/>
      <c r="S36" s="13">
        <v>0</v>
      </c>
      <c r="T36" s="11"/>
      <c r="U36" s="13">
        <f t="shared" si="2"/>
        <v>12033015173</v>
      </c>
      <c r="V36" s="11"/>
      <c r="W36" s="14">
        <f t="shared" si="3"/>
        <v>74.222874666025064</v>
      </c>
    </row>
    <row r="37" spans="1:23" ht="21.75" customHeight="1" x14ac:dyDescent="0.2">
      <c r="A37" s="39" t="s">
        <v>35</v>
      </c>
      <c r="B37" s="39"/>
      <c r="D37" s="13">
        <v>12292746114</v>
      </c>
      <c r="E37" s="11"/>
      <c r="F37" s="13">
        <v>-20537073000</v>
      </c>
      <c r="G37" s="11"/>
      <c r="H37" s="13">
        <v>0</v>
      </c>
      <c r="I37" s="11"/>
      <c r="J37" s="13">
        <f t="shared" si="0"/>
        <v>-8244326886</v>
      </c>
      <c r="K37" s="11"/>
      <c r="L37" s="47">
        <f t="shared" si="1"/>
        <v>8.1697205582494039</v>
      </c>
      <c r="M37" s="11"/>
      <c r="N37" s="13">
        <v>12292746114</v>
      </c>
      <c r="O37" s="11"/>
      <c r="P37" s="40">
        <v>-19463499000</v>
      </c>
      <c r="Q37" s="40"/>
      <c r="R37" s="11"/>
      <c r="S37" s="13">
        <v>0</v>
      </c>
      <c r="T37" s="11"/>
      <c r="U37" s="13">
        <f t="shared" si="2"/>
        <v>-7170752886</v>
      </c>
      <c r="V37" s="11"/>
      <c r="W37" s="14">
        <f t="shared" si="3"/>
        <v>-44.231132851295335</v>
      </c>
    </row>
    <row r="38" spans="1:23" ht="21.75" customHeight="1" x14ac:dyDescent="0.2">
      <c r="A38" s="39" t="s">
        <v>47</v>
      </c>
      <c r="B38" s="39"/>
      <c r="D38" s="13">
        <v>6713248506</v>
      </c>
      <c r="E38" s="11"/>
      <c r="F38" s="13">
        <v>-23235132485</v>
      </c>
      <c r="G38" s="11"/>
      <c r="H38" s="13">
        <v>0</v>
      </c>
      <c r="I38" s="11"/>
      <c r="J38" s="13">
        <f t="shared" si="0"/>
        <v>-16521883979</v>
      </c>
      <c r="K38" s="11"/>
      <c r="L38" s="47">
        <f t="shared" si="1"/>
        <v>16.372370609595908</v>
      </c>
      <c r="M38" s="11"/>
      <c r="N38" s="13">
        <v>6713248506</v>
      </c>
      <c r="O38" s="11"/>
      <c r="P38" s="40">
        <v>8387727428</v>
      </c>
      <c r="Q38" s="40"/>
      <c r="R38" s="11"/>
      <c r="S38" s="13">
        <v>0</v>
      </c>
      <c r="T38" s="11"/>
      <c r="U38" s="13">
        <f t="shared" si="2"/>
        <v>15100975934</v>
      </c>
      <c r="V38" s="11"/>
      <c r="W38" s="14">
        <f t="shared" si="3"/>
        <v>93.146881971769517</v>
      </c>
    </row>
    <row r="39" spans="1:23" ht="21.75" customHeight="1" x14ac:dyDescent="0.2">
      <c r="A39" s="39" t="s">
        <v>45</v>
      </c>
      <c r="B39" s="39"/>
      <c r="D39" s="13">
        <v>0</v>
      </c>
      <c r="E39" s="11"/>
      <c r="F39" s="13">
        <v>-6471617639</v>
      </c>
      <c r="G39" s="11"/>
      <c r="H39" s="13">
        <v>0</v>
      </c>
      <c r="I39" s="11"/>
      <c r="J39" s="13">
        <f t="shared" si="0"/>
        <v>-6471617639</v>
      </c>
      <c r="K39" s="11"/>
      <c r="L39" s="47">
        <f t="shared" si="1"/>
        <v>6.4130532912578362</v>
      </c>
      <c r="M39" s="11"/>
      <c r="N39" s="13">
        <v>1316373206</v>
      </c>
      <c r="O39" s="11"/>
      <c r="P39" s="40">
        <v>-12371049573</v>
      </c>
      <c r="Q39" s="40"/>
      <c r="R39" s="11"/>
      <c r="S39" s="13">
        <v>0</v>
      </c>
      <c r="T39" s="11"/>
      <c r="U39" s="13">
        <f t="shared" si="2"/>
        <v>-11054676367</v>
      </c>
      <c r="V39" s="11"/>
      <c r="W39" s="14">
        <f t="shared" si="3"/>
        <v>-68.188217721389748</v>
      </c>
    </row>
    <row r="40" spans="1:23" ht="21.75" customHeight="1" x14ac:dyDescent="0.2">
      <c r="A40" s="39" t="s">
        <v>31</v>
      </c>
      <c r="B40" s="39"/>
      <c r="D40" s="13">
        <v>0</v>
      </c>
      <c r="E40" s="11"/>
      <c r="F40" s="13">
        <v>-782597830</v>
      </c>
      <c r="G40" s="11"/>
      <c r="H40" s="13">
        <v>0</v>
      </c>
      <c r="I40" s="11"/>
      <c r="J40" s="13">
        <f t="shared" si="0"/>
        <v>-782597830</v>
      </c>
      <c r="K40" s="11"/>
      <c r="L40" s="47">
        <f t="shared" si="1"/>
        <v>0.77551577818312767</v>
      </c>
      <c r="M40" s="11"/>
      <c r="N40" s="13">
        <v>4587451922</v>
      </c>
      <c r="O40" s="11"/>
      <c r="P40" s="40">
        <v>-13220313361</v>
      </c>
      <c r="Q40" s="40"/>
      <c r="R40" s="11"/>
      <c r="S40" s="13">
        <v>0</v>
      </c>
      <c r="T40" s="11"/>
      <c r="U40" s="13">
        <f t="shared" si="2"/>
        <v>-8632861439</v>
      </c>
      <c r="V40" s="11"/>
      <c r="W40" s="14">
        <f t="shared" si="3"/>
        <v>-53.249811737444055</v>
      </c>
    </row>
    <row r="41" spans="1:23" ht="21.75" customHeight="1" x14ac:dyDescent="0.2">
      <c r="A41" s="39" t="s">
        <v>38</v>
      </c>
      <c r="B41" s="39"/>
      <c r="D41" s="13">
        <v>0</v>
      </c>
      <c r="E41" s="11"/>
      <c r="F41" s="13">
        <v>884546644</v>
      </c>
      <c r="G41" s="11"/>
      <c r="H41" s="13">
        <v>0</v>
      </c>
      <c r="I41" s="11"/>
      <c r="J41" s="13">
        <f t="shared" si="0"/>
        <v>884546644</v>
      </c>
      <c r="K41" s="11"/>
      <c r="L41" s="47">
        <f t="shared" si="1"/>
        <v>-0.87654201515091601</v>
      </c>
      <c r="M41" s="11"/>
      <c r="N41" s="13">
        <v>8753812805</v>
      </c>
      <c r="O41" s="11"/>
      <c r="P41" s="40">
        <v>-2874776595</v>
      </c>
      <c r="Q41" s="40"/>
      <c r="R41" s="11"/>
      <c r="S41" s="13">
        <v>0</v>
      </c>
      <c r="T41" s="11"/>
      <c r="U41" s="13">
        <f t="shared" si="2"/>
        <v>5879036210</v>
      </c>
      <c r="V41" s="11"/>
      <c r="W41" s="14">
        <f t="shared" si="3"/>
        <v>36.263476900699573</v>
      </c>
    </row>
    <row r="42" spans="1:23" ht="21.75" customHeight="1" x14ac:dyDescent="0.2">
      <c r="A42" s="39" t="s">
        <v>25</v>
      </c>
      <c r="B42" s="39"/>
      <c r="D42" s="13">
        <v>0</v>
      </c>
      <c r="E42" s="11"/>
      <c r="F42" s="13">
        <v>-11550752835</v>
      </c>
      <c r="G42" s="11"/>
      <c r="H42" s="13">
        <v>0</v>
      </c>
      <c r="I42" s="11"/>
      <c r="J42" s="13">
        <f t="shared" si="0"/>
        <v>-11550752835</v>
      </c>
      <c r="K42" s="11"/>
      <c r="L42" s="47">
        <f t="shared" si="1"/>
        <v>11.446225289732777</v>
      </c>
      <c r="M42" s="11"/>
      <c r="N42" s="13">
        <v>11671473176</v>
      </c>
      <c r="O42" s="11"/>
      <c r="P42" s="40">
        <v>-27166206356</v>
      </c>
      <c r="Q42" s="40"/>
      <c r="R42" s="11"/>
      <c r="S42" s="13">
        <v>0</v>
      </c>
      <c r="T42" s="11"/>
      <c r="U42" s="13">
        <f t="shared" si="2"/>
        <v>-15494733180</v>
      </c>
      <c r="V42" s="11"/>
      <c r="W42" s="14">
        <f t="shared" si="3"/>
        <v>-95.575682592271917</v>
      </c>
    </row>
    <row r="43" spans="1:23" ht="21.75" customHeight="1" x14ac:dyDescent="0.2">
      <c r="A43" s="39" t="s">
        <v>37</v>
      </c>
      <c r="B43" s="39"/>
      <c r="D43" s="13">
        <v>0</v>
      </c>
      <c r="E43" s="11"/>
      <c r="F43" s="13">
        <v>5844080965</v>
      </c>
      <c r="G43" s="11"/>
      <c r="H43" s="13">
        <v>0</v>
      </c>
      <c r="I43" s="11"/>
      <c r="J43" s="13">
        <f t="shared" si="0"/>
        <v>5844080965</v>
      </c>
      <c r="K43" s="11"/>
      <c r="L43" s="47">
        <f t="shared" si="1"/>
        <v>-5.7911954564673129</v>
      </c>
      <c r="M43" s="11"/>
      <c r="N43" s="13">
        <v>9487822400</v>
      </c>
      <c r="O43" s="11"/>
      <c r="P43" s="40">
        <v>17346983843</v>
      </c>
      <c r="Q43" s="40"/>
      <c r="R43" s="11"/>
      <c r="S43" s="13">
        <v>0</v>
      </c>
      <c r="T43" s="11"/>
      <c r="U43" s="13">
        <f t="shared" si="2"/>
        <v>26834806243</v>
      </c>
      <c r="V43" s="11"/>
      <c r="W43" s="14">
        <f t="shared" si="3"/>
        <v>165.52430391099415</v>
      </c>
    </row>
    <row r="44" spans="1:23" ht="21.75" customHeight="1" x14ac:dyDescent="0.2">
      <c r="A44" s="39" t="s">
        <v>50</v>
      </c>
      <c r="B44" s="39"/>
      <c r="D44" s="13">
        <v>0</v>
      </c>
      <c r="E44" s="11"/>
      <c r="F44" s="13">
        <v>-3382533060</v>
      </c>
      <c r="G44" s="11"/>
      <c r="H44" s="13">
        <v>0</v>
      </c>
      <c r="I44" s="11"/>
      <c r="J44" s="13">
        <f t="shared" si="0"/>
        <v>-3382533060</v>
      </c>
      <c r="K44" s="11"/>
      <c r="L44" s="47">
        <f t="shared" si="1"/>
        <v>3.3519231177219799</v>
      </c>
      <c r="M44" s="11"/>
      <c r="N44" s="13">
        <v>7702415839</v>
      </c>
      <c r="O44" s="11"/>
      <c r="P44" s="40">
        <v>9809345878</v>
      </c>
      <c r="Q44" s="40"/>
      <c r="R44" s="11"/>
      <c r="S44" s="13">
        <v>0</v>
      </c>
      <c r="T44" s="11"/>
      <c r="U44" s="13">
        <f t="shared" si="2"/>
        <v>17511761717</v>
      </c>
      <c r="V44" s="11"/>
      <c r="W44" s="14">
        <f t="shared" si="3"/>
        <v>108.01725722233384</v>
      </c>
    </row>
    <row r="45" spans="1:23" ht="21.75" customHeight="1" x14ac:dyDescent="0.2">
      <c r="A45" s="39" t="s">
        <v>26</v>
      </c>
      <c r="B45" s="39"/>
      <c r="D45" s="13">
        <v>0</v>
      </c>
      <c r="E45" s="11"/>
      <c r="F45" s="13">
        <v>10277964567</v>
      </c>
      <c r="G45" s="11"/>
      <c r="H45" s="13">
        <v>0</v>
      </c>
      <c r="I45" s="11"/>
      <c r="J45" s="13">
        <f t="shared" si="0"/>
        <v>10277964567</v>
      </c>
      <c r="K45" s="11"/>
      <c r="L45" s="47">
        <f t="shared" si="1"/>
        <v>-10.184955009798095</v>
      </c>
      <c r="M45" s="11"/>
      <c r="N45" s="13">
        <v>13389007500</v>
      </c>
      <c r="O45" s="11"/>
      <c r="P45" s="40">
        <v>19376509638</v>
      </c>
      <c r="Q45" s="40"/>
      <c r="R45" s="11"/>
      <c r="S45" s="13">
        <v>0</v>
      </c>
      <c r="T45" s="11"/>
      <c r="U45" s="13">
        <f t="shared" si="2"/>
        <v>32765517138</v>
      </c>
      <c r="V45" s="11"/>
      <c r="W45" s="14">
        <f t="shared" si="3"/>
        <v>202.1065241701138</v>
      </c>
    </row>
    <row r="46" spans="1:23" ht="21.75" customHeight="1" x14ac:dyDescent="0.2">
      <c r="A46" s="39" t="s">
        <v>39</v>
      </c>
      <c r="B46" s="39"/>
      <c r="D46" s="13">
        <v>0</v>
      </c>
      <c r="E46" s="11"/>
      <c r="F46" s="13">
        <v>-2151371498</v>
      </c>
      <c r="G46" s="11"/>
      <c r="H46" s="13">
        <v>0</v>
      </c>
      <c r="I46" s="11"/>
      <c r="J46" s="13">
        <f t="shared" si="0"/>
        <v>-2151371498</v>
      </c>
      <c r="K46" s="11"/>
      <c r="L46" s="47">
        <f t="shared" si="1"/>
        <v>2.131902846488178</v>
      </c>
      <c r="M46" s="11"/>
      <c r="N46" s="13">
        <v>2901798508</v>
      </c>
      <c r="O46" s="11"/>
      <c r="P46" s="40">
        <v>-16802808932</v>
      </c>
      <c r="Q46" s="40"/>
      <c r="R46" s="11"/>
      <c r="S46" s="13">
        <v>0</v>
      </c>
      <c r="T46" s="11"/>
      <c r="U46" s="13">
        <f t="shared" si="2"/>
        <v>-13901010424</v>
      </c>
      <c r="V46" s="11"/>
      <c r="W46" s="14">
        <f t="shared" si="3"/>
        <v>-85.745171895634243</v>
      </c>
    </row>
    <row r="47" spans="1:23" ht="21.75" customHeight="1" x14ac:dyDescent="0.2">
      <c r="A47" s="39" t="s">
        <v>22</v>
      </c>
      <c r="B47" s="39"/>
      <c r="D47" s="13">
        <v>0</v>
      </c>
      <c r="E47" s="11"/>
      <c r="F47" s="13">
        <v>-8210546844</v>
      </c>
      <c r="G47" s="11"/>
      <c r="H47" s="13">
        <v>0</v>
      </c>
      <c r="I47" s="11"/>
      <c r="J47" s="13">
        <f t="shared" si="0"/>
        <v>-8210546844</v>
      </c>
      <c r="K47" s="11"/>
      <c r="L47" s="47">
        <f t="shared" si="1"/>
        <v>8.1362462058368887</v>
      </c>
      <c r="M47" s="11"/>
      <c r="N47" s="13">
        <v>8196318416</v>
      </c>
      <c r="O47" s="11"/>
      <c r="P47" s="40">
        <v>-17623041862</v>
      </c>
      <c r="Q47" s="40"/>
      <c r="R47" s="11"/>
      <c r="S47" s="13">
        <v>0</v>
      </c>
      <c r="T47" s="11"/>
      <c r="U47" s="13">
        <f t="shared" si="2"/>
        <v>-9426723446</v>
      </c>
      <c r="V47" s="11"/>
      <c r="W47" s="14">
        <f t="shared" si="3"/>
        <v>-58.146566158554769</v>
      </c>
    </row>
    <row r="48" spans="1:23" ht="21.75" customHeight="1" x14ac:dyDescent="0.2">
      <c r="A48" s="39" t="s">
        <v>34</v>
      </c>
      <c r="B48" s="39"/>
      <c r="D48" s="13">
        <v>9379598909</v>
      </c>
      <c r="E48" s="11"/>
      <c r="F48" s="13">
        <v>-15445762769</v>
      </c>
      <c r="G48" s="11"/>
      <c r="H48" s="13">
        <v>0</v>
      </c>
      <c r="I48" s="11"/>
      <c r="J48" s="13">
        <f t="shared" si="0"/>
        <v>-6066163860</v>
      </c>
      <c r="K48" s="11"/>
      <c r="L48" s="47">
        <f t="shared" si="1"/>
        <v>6.0112686313917658</v>
      </c>
      <c r="M48" s="11"/>
      <c r="N48" s="13">
        <f>674+9379598909</f>
        <v>9379599583</v>
      </c>
      <c r="O48" s="11"/>
      <c r="P48" s="40">
        <v>-8352153201</v>
      </c>
      <c r="Q48" s="40"/>
      <c r="R48" s="11"/>
      <c r="S48" s="13">
        <v>0</v>
      </c>
      <c r="T48" s="11"/>
      <c r="U48" s="13">
        <f t="shared" si="2"/>
        <v>1027446382</v>
      </c>
      <c r="V48" s="11"/>
      <c r="W48" s="14">
        <f t="shared" si="3"/>
        <v>6.3375656841488226</v>
      </c>
    </row>
    <row r="49" spans="1:23" ht="21.75" customHeight="1" x14ac:dyDescent="0.2">
      <c r="A49" s="39" t="s">
        <v>28</v>
      </c>
      <c r="B49" s="39"/>
      <c r="D49" s="13">
        <v>0</v>
      </c>
      <c r="E49" s="11"/>
      <c r="F49" s="13">
        <v>447322500</v>
      </c>
      <c r="G49" s="11"/>
      <c r="H49" s="13">
        <v>0</v>
      </c>
      <c r="I49" s="11"/>
      <c r="J49" s="13">
        <f t="shared" si="0"/>
        <v>447322500</v>
      </c>
      <c r="K49" s="11"/>
      <c r="L49" s="47">
        <f t="shared" si="1"/>
        <v>-0.44327449347300407</v>
      </c>
      <c r="M49" s="11"/>
      <c r="N49" s="13">
        <v>7220000000</v>
      </c>
      <c r="O49" s="11"/>
      <c r="P49" s="40">
        <v>7244915341</v>
      </c>
      <c r="Q49" s="40"/>
      <c r="R49" s="11"/>
      <c r="S49" s="13">
        <v>0</v>
      </c>
      <c r="T49" s="11"/>
      <c r="U49" s="13">
        <f t="shared" si="2"/>
        <v>14464915341</v>
      </c>
      <c r="V49" s="11"/>
      <c r="W49" s="14">
        <f t="shared" si="3"/>
        <v>89.223489123386173</v>
      </c>
    </row>
    <row r="50" spans="1:23" ht="21.75" customHeight="1" x14ac:dyDescent="0.2">
      <c r="A50" s="39" t="s">
        <v>24</v>
      </c>
      <c r="B50" s="39"/>
      <c r="D50" s="13">
        <v>0</v>
      </c>
      <c r="E50" s="11"/>
      <c r="F50" s="13">
        <v>-2419391097</v>
      </c>
      <c r="G50" s="11"/>
      <c r="H50" s="13">
        <v>0</v>
      </c>
      <c r="I50" s="11"/>
      <c r="J50" s="13">
        <f t="shared" si="0"/>
        <v>-2419391097</v>
      </c>
      <c r="K50" s="11"/>
      <c r="L50" s="47">
        <f t="shared" si="1"/>
        <v>2.3974970251569516</v>
      </c>
      <c r="M50" s="11"/>
      <c r="N50" s="13">
        <v>15104421456</v>
      </c>
      <c r="O50" s="11"/>
      <c r="P50" s="40">
        <v>-8260947234</v>
      </c>
      <c r="Q50" s="40"/>
      <c r="R50" s="11"/>
      <c r="S50" s="13">
        <v>0</v>
      </c>
      <c r="T50" s="11"/>
      <c r="U50" s="13">
        <f t="shared" si="2"/>
        <v>6843474222</v>
      </c>
      <c r="V50" s="11"/>
      <c r="W50" s="14">
        <f t="shared" si="3"/>
        <v>42.21239000840071</v>
      </c>
    </row>
    <row r="51" spans="1:23" ht="21.75" customHeight="1" x14ac:dyDescent="0.2">
      <c r="A51" s="39" t="s">
        <v>23</v>
      </c>
      <c r="B51" s="39"/>
      <c r="D51" s="13">
        <v>0</v>
      </c>
      <c r="E51" s="11"/>
      <c r="F51" s="13">
        <v>-3606596225</v>
      </c>
      <c r="G51" s="11"/>
      <c r="H51" s="13">
        <v>0</v>
      </c>
      <c r="I51" s="11"/>
      <c r="J51" s="13">
        <f t="shared" si="0"/>
        <v>-3606596225</v>
      </c>
      <c r="K51" s="11"/>
      <c r="L51" s="47">
        <f t="shared" si="1"/>
        <v>3.5739586423632246</v>
      </c>
      <c r="M51" s="11"/>
      <c r="N51" s="13">
        <v>1188000000</v>
      </c>
      <c r="O51" s="11"/>
      <c r="P51" s="40">
        <f>-1238932398-20</f>
        <v>-1238932418</v>
      </c>
      <c r="Q51" s="40"/>
      <c r="R51" s="11"/>
      <c r="S51" s="13">
        <v>0</v>
      </c>
      <c r="T51" s="11"/>
      <c r="U51" s="13">
        <f t="shared" si="2"/>
        <v>-50932418</v>
      </c>
      <c r="V51" s="11"/>
      <c r="W51" s="14">
        <f t="shared" si="3"/>
        <v>-0.31416485588201121</v>
      </c>
    </row>
    <row r="52" spans="1:23" ht="21.75" customHeight="1" x14ac:dyDescent="0.2">
      <c r="A52" s="39" t="s">
        <v>44</v>
      </c>
      <c r="B52" s="39"/>
      <c r="D52" s="13">
        <v>0</v>
      </c>
      <c r="E52" s="11"/>
      <c r="F52" s="13">
        <v>957861332</v>
      </c>
      <c r="G52" s="11"/>
      <c r="H52" s="13">
        <v>0</v>
      </c>
      <c r="I52" s="11"/>
      <c r="J52" s="13">
        <f t="shared" si="0"/>
        <v>957861332</v>
      </c>
      <c r="K52" s="11"/>
      <c r="L52" s="47">
        <f t="shared" si="1"/>
        <v>-0.94919324818151762</v>
      </c>
      <c r="M52" s="11"/>
      <c r="N52" s="13">
        <v>0</v>
      </c>
      <c r="O52" s="11"/>
      <c r="P52" s="40">
        <v>-2926798511</v>
      </c>
      <c r="Q52" s="40"/>
      <c r="R52" s="11"/>
      <c r="S52" s="13">
        <v>0</v>
      </c>
      <c r="T52" s="11"/>
      <c r="U52" s="13">
        <f t="shared" si="2"/>
        <v>-2926798511</v>
      </c>
      <c r="V52" s="11"/>
      <c r="W52" s="14">
        <f t="shared" si="3"/>
        <v>-18.053280572777833</v>
      </c>
    </row>
    <row r="53" spans="1:23" ht="21.75" customHeight="1" x14ac:dyDescent="0.2">
      <c r="A53" s="39" t="s">
        <v>32</v>
      </c>
      <c r="B53" s="39"/>
      <c r="D53" s="13">
        <v>0</v>
      </c>
      <c r="E53" s="11"/>
      <c r="F53" s="13">
        <v>-2916363771</v>
      </c>
      <c r="G53" s="11"/>
      <c r="H53" s="13">
        <v>0</v>
      </c>
      <c r="I53" s="11"/>
      <c r="J53" s="13">
        <f t="shared" si="0"/>
        <v>-2916363771</v>
      </c>
      <c r="K53" s="11"/>
      <c r="L53" s="47">
        <f t="shared" si="1"/>
        <v>2.8899723876465973</v>
      </c>
      <c r="M53" s="11"/>
      <c r="N53" s="13">
        <v>0</v>
      </c>
      <c r="O53" s="11"/>
      <c r="P53" s="40">
        <v>-6942480785</v>
      </c>
      <c r="Q53" s="40"/>
      <c r="R53" s="11"/>
      <c r="S53" s="13">
        <v>0</v>
      </c>
      <c r="T53" s="11"/>
      <c r="U53" s="13">
        <f t="shared" si="2"/>
        <v>-6942480785</v>
      </c>
      <c r="V53" s="11"/>
      <c r="W53" s="14">
        <f t="shared" si="3"/>
        <v>-42.823089123378296</v>
      </c>
    </row>
    <row r="54" spans="1:23" ht="21.75" customHeight="1" x14ac:dyDescent="0.2">
      <c r="A54" s="39" t="s">
        <v>100</v>
      </c>
      <c r="B54" s="39"/>
      <c r="D54" s="13">
        <v>0</v>
      </c>
      <c r="E54" s="11"/>
      <c r="F54" s="13">
        <v>700609162</v>
      </c>
      <c r="G54" s="11"/>
      <c r="H54" s="13">
        <v>0</v>
      </c>
      <c r="I54" s="11"/>
      <c r="J54" s="13">
        <f t="shared" si="0"/>
        <v>700609162</v>
      </c>
      <c r="K54" s="11"/>
      <c r="L54" s="47">
        <f t="shared" si="1"/>
        <v>-0.69426905958921326</v>
      </c>
      <c r="M54" s="11"/>
      <c r="N54" s="13">
        <v>0</v>
      </c>
      <c r="O54" s="11"/>
      <c r="P54" s="40">
        <v>700609162</v>
      </c>
      <c r="Q54" s="40"/>
      <c r="R54" s="11"/>
      <c r="S54" s="13">
        <v>0</v>
      </c>
      <c r="T54" s="11"/>
      <c r="U54" s="13">
        <f t="shared" si="2"/>
        <v>700609162</v>
      </c>
      <c r="V54" s="11"/>
      <c r="W54" s="14">
        <f t="shared" si="3"/>
        <v>4.3215457866018969</v>
      </c>
    </row>
    <row r="55" spans="1:23" ht="21.75" customHeight="1" x14ac:dyDescent="0.2">
      <c r="A55" s="41" t="s">
        <v>33</v>
      </c>
      <c r="B55" s="41"/>
      <c r="D55" s="15">
        <v>0</v>
      </c>
      <c r="E55" s="11"/>
      <c r="F55" s="15">
        <v>731887935</v>
      </c>
      <c r="G55" s="11"/>
      <c r="H55" s="15">
        <v>0</v>
      </c>
      <c r="I55" s="11"/>
      <c r="J55" s="13">
        <f t="shared" si="0"/>
        <v>731887935</v>
      </c>
      <c r="K55" s="11"/>
      <c r="L55" s="47">
        <f t="shared" si="1"/>
        <v>-0.72526477802061806</v>
      </c>
      <c r="M55" s="11"/>
      <c r="N55" s="15">
        <v>0</v>
      </c>
      <c r="O55" s="11"/>
      <c r="P55" s="40">
        <v>3665118846</v>
      </c>
      <c r="Q55" s="44"/>
      <c r="R55" s="11"/>
      <c r="S55" s="15">
        <v>0</v>
      </c>
      <c r="T55" s="11"/>
      <c r="U55" s="13">
        <f t="shared" si="2"/>
        <v>3665118846</v>
      </c>
      <c r="V55" s="11"/>
      <c r="W55" s="14">
        <f t="shared" si="3"/>
        <v>22.607439019369416</v>
      </c>
    </row>
    <row r="56" spans="1:23" ht="21.75" customHeight="1" x14ac:dyDescent="0.2">
      <c r="A56" s="42" t="s">
        <v>52</v>
      </c>
      <c r="B56" s="42"/>
      <c r="D56" s="16">
        <v>29436672740</v>
      </c>
      <c r="E56" s="11"/>
      <c r="F56" s="16">
        <v>-105046915848</v>
      </c>
      <c r="G56" s="11"/>
      <c r="H56" s="16">
        <f>SUM(H9:H55)</f>
        <v>-25231796310</v>
      </c>
      <c r="I56" s="11"/>
      <c r="J56" s="16">
        <f>SUM(J9:J55)</f>
        <v>-100842039418</v>
      </c>
      <c r="K56" s="11"/>
      <c r="L56" s="17">
        <f>SUM(L9:L55)</f>
        <v>99.929478047267168</v>
      </c>
      <c r="M56" s="11"/>
      <c r="N56" s="16">
        <f>SUM(N9:N55)</f>
        <v>211882463375</v>
      </c>
      <c r="O56" s="11"/>
      <c r="P56" s="11"/>
      <c r="Q56" s="16">
        <f>SUM(P9:Q55)</f>
        <v>-159633943006</v>
      </c>
      <c r="R56" s="11"/>
      <c r="S56" s="16">
        <v>-36609425505</v>
      </c>
      <c r="T56" s="11"/>
      <c r="U56" s="16">
        <f>SUM(U9:U55)</f>
        <v>15639094864</v>
      </c>
      <c r="V56" s="11"/>
      <c r="W56" s="32">
        <f>SUM(W9:W55)</f>
        <v>96.466144294850835</v>
      </c>
    </row>
    <row r="57" spans="1:23" x14ac:dyDescent="0.2">
      <c r="D57" s="22"/>
      <c r="E57" s="11"/>
      <c r="F57" s="22"/>
      <c r="G57" s="11"/>
      <c r="H57" s="22"/>
      <c r="I57" s="11"/>
      <c r="J57" s="11"/>
      <c r="K57" s="11"/>
      <c r="L57" s="11"/>
      <c r="M57" s="11"/>
      <c r="N57" s="22"/>
      <c r="O57" s="11"/>
      <c r="P57" s="11"/>
      <c r="Q57" s="11"/>
      <c r="R57" s="11"/>
      <c r="S57" s="11"/>
      <c r="T57" s="11"/>
      <c r="U57" s="11"/>
      <c r="V57" s="11"/>
      <c r="W57" s="11"/>
    </row>
    <row r="58" spans="1:23" ht="18.75" x14ac:dyDescent="0.2">
      <c r="D58" s="22"/>
      <c r="E58" s="11"/>
      <c r="F58" s="22"/>
      <c r="G58" s="11"/>
      <c r="H58" s="22"/>
      <c r="I58" s="11"/>
      <c r="J58" s="11"/>
      <c r="K58" s="11"/>
      <c r="L58" s="11"/>
      <c r="M58" s="11"/>
      <c r="N58" s="22"/>
      <c r="O58" s="11"/>
      <c r="P58" s="11"/>
      <c r="Q58" s="22"/>
      <c r="R58" s="11"/>
      <c r="S58" s="40"/>
      <c r="T58" s="40"/>
      <c r="U58" s="11"/>
      <c r="V58" s="11"/>
      <c r="W58" s="11"/>
    </row>
    <row r="59" spans="1:23" x14ac:dyDescent="0.2">
      <c r="D59" s="22"/>
      <c r="E59" s="22"/>
      <c r="F59" s="22"/>
      <c r="G59" s="22"/>
      <c r="H59" s="22"/>
      <c r="I59" s="11"/>
      <c r="J59" s="11"/>
      <c r="K59" s="11"/>
      <c r="L59" s="11"/>
      <c r="M59" s="11"/>
      <c r="N59" s="11"/>
      <c r="O59" s="11"/>
      <c r="P59" s="11"/>
      <c r="Q59" s="22"/>
      <c r="R59" s="11"/>
      <c r="S59" s="11"/>
      <c r="T59" s="11"/>
      <c r="U59" s="11"/>
      <c r="V59" s="11"/>
      <c r="W59" s="11"/>
    </row>
    <row r="60" spans="1:23" x14ac:dyDescent="0.2">
      <c r="D60" s="11"/>
      <c r="E60" s="11"/>
      <c r="F60" s="11"/>
      <c r="G60" s="11"/>
      <c r="H60" s="22"/>
      <c r="I60" s="11"/>
      <c r="J60" s="11"/>
      <c r="K60" s="11"/>
      <c r="L60" s="11"/>
      <c r="M60" s="11"/>
      <c r="N60" s="22"/>
      <c r="O60" s="22"/>
      <c r="P60" s="22"/>
      <c r="Q60" s="22"/>
      <c r="R60" s="22"/>
      <c r="S60" s="22"/>
      <c r="T60" s="11"/>
      <c r="U60" s="11"/>
      <c r="V60" s="11"/>
      <c r="W60" s="11"/>
    </row>
    <row r="61" spans="1:23" x14ac:dyDescent="0.2">
      <c r="H61" s="18"/>
      <c r="Q61" s="18"/>
    </row>
    <row r="62" spans="1:23" x14ac:dyDescent="0.2">
      <c r="H62" s="18"/>
      <c r="Q62" s="18"/>
    </row>
    <row r="63" spans="1:23" x14ac:dyDescent="0.2">
      <c r="H63" s="18"/>
    </row>
  </sheetData>
  <mergeCells count="106">
    <mergeCell ref="A54:B54"/>
    <mergeCell ref="P54:Q54"/>
    <mergeCell ref="A55:B55"/>
    <mergeCell ref="P55:Q55"/>
    <mergeCell ref="A56:B56"/>
    <mergeCell ref="S58:T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3"/>
  <sheetViews>
    <sheetView rightToLeft="1" workbookViewId="0">
      <selection activeCell="D19" sqref="D19"/>
    </sheetView>
  </sheetViews>
  <sheetFormatPr defaultRowHeight="12.75" x14ac:dyDescent="0.2"/>
  <cols>
    <col min="1" max="1" width="5.140625" customWidth="1"/>
    <col min="2" max="2" width="49.855468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3" max="13" width="11.85546875" bestFit="1" customWidth="1"/>
  </cols>
  <sheetData>
    <row r="1" spans="1:13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3" ht="21.75" customHeight="1" x14ac:dyDescent="0.2">
      <c r="A2" s="33" t="s">
        <v>67</v>
      </c>
      <c r="B2" s="33"/>
      <c r="C2" s="33"/>
      <c r="D2" s="33"/>
      <c r="E2" s="33"/>
      <c r="F2" s="33"/>
      <c r="G2" s="33"/>
      <c r="H2" s="33"/>
      <c r="I2" s="33"/>
      <c r="J2" s="33"/>
    </row>
    <row r="3" spans="1:13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3" ht="14.45" customHeight="1" x14ac:dyDescent="0.2"/>
    <row r="5" spans="1:13" ht="14.45" customHeight="1" x14ac:dyDescent="0.2">
      <c r="A5" s="27" t="s">
        <v>146</v>
      </c>
      <c r="B5" s="34" t="s">
        <v>101</v>
      </c>
      <c r="C5" s="34"/>
      <c r="D5" s="34"/>
      <c r="E5" s="34"/>
      <c r="F5" s="34"/>
      <c r="G5" s="34"/>
      <c r="H5" s="34"/>
      <c r="I5" s="34"/>
      <c r="J5" s="34"/>
    </row>
    <row r="6" spans="1:13" ht="14.45" customHeight="1" x14ac:dyDescent="0.2">
      <c r="D6" s="35" t="s">
        <v>80</v>
      </c>
      <c r="E6" s="35"/>
      <c r="F6" s="35"/>
      <c r="H6" s="35" t="s">
        <v>81</v>
      </c>
      <c r="I6" s="35"/>
      <c r="J6" s="35"/>
    </row>
    <row r="7" spans="1:13" ht="36.4" customHeight="1" x14ac:dyDescent="0.2">
      <c r="A7" s="35" t="s">
        <v>102</v>
      </c>
      <c r="B7" s="35"/>
      <c r="D7" s="9" t="s">
        <v>103</v>
      </c>
      <c r="E7" s="3"/>
      <c r="F7" s="9" t="s">
        <v>104</v>
      </c>
      <c r="H7" s="9" t="s">
        <v>103</v>
      </c>
      <c r="I7" s="3"/>
      <c r="J7" s="9" t="s">
        <v>104</v>
      </c>
    </row>
    <row r="8" spans="1:13" ht="21.75" customHeight="1" x14ac:dyDescent="0.2">
      <c r="A8" s="37" t="s">
        <v>59</v>
      </c>
      <c r="B8" s="37"/>
      <c r="D8" s="10">
        <v>1095227</v>
      </c>
      <c r="E8" s="11"/>
      <c r="F8" s="25">
        <f>D8/$D$13</f>
        <v>-1.4117784484390798E-2</v>
      </c>
      <c r="G8" s="11"/>
      <c r="H8" s="10">
        <v>30878044</v>
      </c>
      <c r="I8" s="11"/>
      <c r="J8" s="25">
        <f>H8/$H$13</f>
        <v>0.76936466908957135</v>
      </c>
      <c r="M8" s="13"/>
    </row>
    <row r="9" spans="1:13" ht="21.75" customHeight="1" x14ac:dyDescent="0.2">
      <c r="A9" s="39" t="s">
        <v>60</v>
      </c>
      <c r="B9" s="39"/>
      <c r="D9" s="13">
        <v>2387790</v>
      </c>
      <c r="E9" s="11"/>
      <c r="F9" s="26">
        <f t="shared" ref="F9:F12" si="0">D9/$D$13</f>
        <v>-3.0779285585530215E-2</v>
      </c>
      <c r="G9" s="11"/>
      <c r="H9" s="13">
        <v>2386131</v>
      </c>
      <c r="I9" s="11"/>
      <c r="J9" s="26">
        <f t="shared" ref="J9:J12" si="1">H9/$H$13</f>
        <v>5.9453406025957091E-2</v>
      </c>
      <c r="M9" s="13"/>
    </row>
    <row r="10" spans="1:13" ht="21.75" customHeight="1" x14ac:dyDescent="0.2">
      <c r="A10" s="39" t="s">
        <v>61</v>
      </c>
      <c r="B10" s="39"/>
      <c r="D10" s="13">
        <v>2168620</v>
      </c>
      <c r="E10" s="11"/>
      <c r="F10" s="26">
        <f t="shared" si="0"/>
        <v>-2.795412255956032E-2</v>
      </c>
      <c r="G10" s="11"/>
      <c r="H10" s="13">
        <v>6422056</v>
      </c>
      <c r="I10" s="11"/>
      <c r="J10" s="26">
        <f t="shared" si="1"/>
        <v>0.16001347071448879</v>
      </c>
      <c r="M10" s="13"/>
    </row>
    <row r="11" spans="1:13" ht="21.75" customHeight="1" x14ac:dyDescent="0.2">
      <c r="A11" s="39" t="s">
        <v>62</v>
      </c>
      <c r="B11" s="39"/>
      <c r="D11" s="13">
        <v>16074</v>
      </c>
      <c r="E11" s="11"/>
      <c r="F11" s="26">
        <f t="shared" si="0"/>
        <v>-2.071983870029662E-4</v>
      </c>
      <c r="G11" s="11"/>
      <c r="H11" s="13">
        <v>129338</v>
      </c>
      <c r="I11" s="11"/>
      <c r="J11" s="26">
        <f t="shared" si="1"/>
        <v>3.2226162891246281E-3</v>
      </c>
      <c r="M11" s="13"/>
    </row>
    <row r="12" spans="1:13" ht="21.75" customHeight="1" x14ac:dyDescent="0.2">
      <c r="A12" s="41" t="s">
        <v>63</v>
      </c>
      <c r="B12" s="41"/>
      <c r="D12" s="15">
        <v>-83245535</v>
      </c>
      <c r="E12" s="11"/>
      <c r="F12" s="26">
        <f t="shared" si="0"/>
        <v>1.0730583910164844</v>
      </c>
      <c r="G12" s="11"/>
      <c r="H12" s="15">
        <v>318902</v>
      </c>
      <c r="I12" s="11"/>
      <c r="J12" s="26">
        <f t="shared" si="1"/>
        <v>7.9458378808580782E-3</v>
      </c>
      <c r="M12" s="13"/>
    </row>
    <row r="13" spans="1:13" ht="21.75" customHeight="1" x14ac:dyDescent="0.2">
      <c r="A13" s="42" t="s">
        <v>52</v>
      </c>
      <c r="B13" s="42"/>
      <c r="D13" s="16">
        <f>SUM(D8:D12)</f>
        <v>-77577824</v>
      </c>
      <c r="E13" s="11"/>
      <c r="F13" s="30">
        <f>SUM(F8:F12)</f>
        <v>1</v>
      </c>
      <c r="G13" s="11"/>
      <c r="H13" s="16">
        <f>SUM(H8:H12)</f>
        <v>40134471</v>
      </c>
      <c r="I13" s="11"/>
      <c r="J13" s="31">
        <f>SUM(J8:J12)</f>
        <v>1</v>
      </c>
      <c r="M13" s="18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workbookViewId="0">
      <selection activeCell="A6" sqref="A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3" t="s">
        <v>0</v>
      </c>
      <c r="B1" s="33"/>
      <c r="C1" s="33"/>
      <c r="D1" s="33"/>
      <c r="E1" s="33"/>
      <c r="F1" s="33"/>
    </row>
    <row r="2" spans="1:6" ht="21.75" customHeight="1" x14ac:dyDescent="0.2">
      <c r="A2" s="33" t="s">
        <v>67</v>
      </c>
      <c r="B2" s="33"/>
      <c r="C2" s="33"/>
      <c r="D2" s="33"/>
      <c r="E2" s="33"/>
      <c r="F2" s="33"/>
    </row>
    <row r="3" spans="1:6" ht="21.75" customHeight="1" x14ac:dyDescent="0.2">
      <c r="A3" s="33" t="s">
        <v>2</v>
      </c>
      <c r="B3" s="33"/>
      <c r="C3" s="33"/>
      <c r="D3" s="33"/>
      <c r="E3" s="33"/>
      <c r="F3" s="33"/>
    </row>
    <row r="4" spans="1:6" ht="14.45" customHeight="1" x14ac:dyDescent="0.2"/>
    <row r="5" spans="1:6" ht="29.1" customHeight="1" x14ac:dyDescent="0.2">
      <c r="A5" s="27" t="s">
        <v>149</v>
      </c>
      <c r="B5" s="34" t="s">
        <v>77</v>
      </c>
      <c r="C5" s="34"/>
      <c r="D5" s="34"/>
      <c r="E5" s="34"/>
      <c r="F5" s="34"/>
    </row>
    <row r="6" spans="1:6" ht="14.45" customHeight="1" x14ac:dyDescent="0.2">
      <c r="D6" s="2" t="s">
        <v>80</v>
      </c>
      <c r="F6" s="2" t="s">
        <v>9</v>
      </c>
    </row>
    <row r="7" spans="1:6" ht="14.45" customHeight="1" x14ac:dyDescent="0.2">
      <c r="A7" s="35" t="s">
        <v>77</v>
      </c>
      <c r="B7" s="35"/>
      <c r="D7" s="4" t="s">
        <v>56</v>
      </c>
      <c r="F7" s="4" t="s">
        <v>56</v>
      </c>
    </row>
    <row r="8" spans="1:6" ht="21.75" customHeight="1" x14ac:dyDescent="0.2">
      <c r="A8" s="37" t="s">
        <v>77</v>
      </c>
      <c r="B8" s="37"/>
      <c r="D8" s="10">
        <v>251</v>
      </c>
      <c r="E8" s="11"/>
      <c r="F8" s="10">
        <v>487359741</v>
      </c>
    </row>
    <row r="9" spans="1:6" ht="21.75" customHeight="1" x14ac:dyDescent="0.2">
      <c r="A9" s="39" t="s">
        <v>105</v>
      </c>
      <c r="B9" s="39"/>
      <c r="D9" s="13">
        <v>0</v>
      </c>
      <c r="E9" s="11"/>
      <c r="F9" s="13">
        <v>17449</v>
      </c>
    </row>
    <row r="10" spans="1:6" ht="21.75" customHeight="1" x14ac:dyDescent="0.2">
      <c r="A10" s="41" t="s">
        <v>106</v>
      </c>
      <c r="B10" s="41"/>
      <c r="D10" s="15">
        <v>6411610</v>
      </c>
      <c r="E10" s="11"/>
      <c r="F10" s="15">
        <v>45397156</v>
      </c>
    </row>
    <row r="11" spans="1:6" ht="21.75" customHeight="1" x14ac:dyDescent="0.2">
      <c r="A11" s="42" t="s">
        <v>52</v>
      </c>
      <c r="B11" s="42"/>
      <c r="D11" s="16">
        <v>6411861</v>
      </c>
      <c r="E11" s="11"/>
      <c r="F11" s="16">
        <v>532774346</v>
      </c>
    </row>
    <row r="12" spans="1:6" x14ac:dyDescent="0.2">
      <c r="D12" s="11"/>
      <c r="E12" s="11"/>
      <c r="F12" s="1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44"/>
  <sheetViews>
    <sheetView rightToLeft="1" topLeftCell="A31" workbookViewId="0">
      <selection activeCell="A5" sqref="A5:S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71093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4.7109375" bestFit="1" customWidth="1"/>
    <col min="18" max="18" width="1.28515625" customWidth="1"/>
    <col min="19" max="19" width="15.5703125" customWidth="1"/>
    <col min="20" max="20" width="0.28515625" customWidth="1"/>
  </cols>
  <sheetData>
    <row r="1" spans="1:23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3" ht="21.75" customHeight="1" x14ac:dyDescent="0.2">
      <c r="A2" s="33" t="s">
        <v>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3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3" ht="14.45" customHeight="1" x14ac:dyDescent="0.2"/>
    <row r="5" spans="1:23" ht="24" customHeight="1" x14ac:dyDescent="0.2">
      <c r="A5" s="34" t="s">
        <v>83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23" ht="14.45" customHeight="1" x14ac:dyDescent="0.2">
      <c r="A6" s="35" t="s">
        <v>53</v>
      </c>
      <c r="C6" s="35" t="s">
        <v>107</v>
      </c>
      <c r="D6" s="35"/>
      <c r="E6" s="35"/>
      <c r="F6" s="35"/>
      <c r="G6" s="35"/>
      <c r="I6" s="35" t="s">
        <v>80</v>
      </c>
      <c r="J6" s="35"/>
      <c r="K6" s="35"/>
      <c r="L6" s="35"/>
      <c r="M6" s="35"/>
      <c r="O6" s="35" t="s">
        <v>81</v>
      </c>
      <c r="P6" s="35"/>
      <c r="Q6" s="35"/>
      <c r="R6" s="35"/>
      <c r="S6" s="35"/>
    </row>
    <row r="7" spans="1:23" ht="38.25" customHeight="1" x14ac:dyDescent="0.2">
      <c r="A7" s="35"/>
      <c r="C7" s="9" t="s">
        <v>108</v>
      </c>
      <c r="D7" s="3"/>
      <c r="E7" s="9" t="s">
        <v>109</v>
      </c>
      <c r="F7" s="3"/>
      <c r="G7" s="9" t="s">
        <v>110</v>
      </c>
      <c r="I7" s="9" t="s">
        <v>111</v>
      </c>
      <c r="J7" s="3"/>
      <c r="K7" s="9" t="s">
        <v>112</v>
      </c>
      <c r="L7" s="3"/>
      <c r="M7" s="9" t="s">
        <v>113</v>
      </c>
      <c r="O7" s="9" t="s">
        <v>111</v>
      </c>
      <c r="P7" s="3"/>
      <c r="Q7" s="9" t="s">
        <v>112</v>
      </c>
      <c r="R7" s="3"/>
      <c r="S7" s="9" t="s">
        <v>113</v>
      </c>
    </row>
    <row r="8" spans="1:23" ht="21.75" customHeight="1" x14ac:dyDescent="0.2">
      <c r="A8" s="5" t="s">
        <v>48</v>
      </c>
      <c r="C8" s="20" t="s">
        <v>114</v>
      </c>
      <c r="D8" s="11"/>
      <c r="E8" s="10">
        <v>3545504</v>
      </c>
      <c r="F8" s="11"/>
      <c r="G8" s="10">
        <v>1540</v>
      </c>
      <c r="H8" s="11"/>
      <c r="I8" s="10">
        <v>0</v>
      </c>
      <c r="J8" s="11"/>
      <c r="K8" s="10">
        <v>0</v>
      </c>
      <c r="L8" s="11"/>
      <c r="M8" s="10">
        <f>I8-K8</f>
        <v>0</v>
      </c>
      <c r="N8" s="11"/>
      <c r="O8" s="10">
        <v>5460076160</v>
      </c>
      <c r="P8" s="11"/>
      <c r="Q8" s="10">
        <v>0</v>
      </c>
      <c r="R8" s="11"/>
      <c r="S8" s="10">
        <f>O8-Q8</f>
        <v>5460076160</v>
      </c>
      <c r="T8" s="11"/>
      <c r="U8" s="11"/>
      <c r="V8" s="11"/>
      <c r="W8" s="11"/>
    </row>
    <row r="9" spans="1:23" ht="21.75" customHeight="1" x14ac:dyDescent="0.2">
      <c r="A9" s="6" t="s">
        <v>29</v>
      </c>
      <c r="C9" s="21" t="s">
        <v>115</v>
      </c>
      <c r="D9" s="11"/>
      <c r="E9" s="13">
        <v>15131137</v>
      </c>
      <c r="F9" s="11"/>
      <c r="G9" s="13">
        <v>630</v>
      </c>
      <c r="H9" s="11"/>
      <c r="I9" s="13">
        <v>0</v>
      </c>
      <c r="J9" s="11"/>
      <c r="K9" s="13">
        <v>0</v>
      </c>
      <c r="L9" s="11"/>
      <c r="M9" s="13">
        <f t="shared" ref="M9:M38" si="0">I9-K9</f>
        <v>0</v>
      </c>
      <c r="N9" s="11"/>
      <c r="O9" s="13">
        <v>9532616310</v>
      </c>
      <c r="P9" s="11"/>
      <c r="Q9" s="13">
        <v>0</v>
      </c>
      <c r="R9" s="11"/>
      <c r="S9" s="13">
        <f t="shared" ref="S9:S38" si="1">O9-Q9</f>
        <v>9532616310</v>
      </c>
      <c r="T9" s="11"/>
      <c r="U9" s="11"/>
      <c r="V9" s="11"/>
      <c r="W9" s="11"/>
    </row>
    <row r="10" spans="1:23" ht="21.75" customHeight="1" x14ac:dyDescent="0.2">
      <c r="A10" s="6" t="s">
        <v>20</v>
      </c>
      <c r="C10" s="21" t="s">
        <v>116</v>
      </c>
      <c r="D10" s="11"/>
      <c r="E10" s="13">
        <v>36502254</v>
      </c>
      <c r="F10" s="11"/>
      <c r="G10" s="13">
        <v>82</v>
      </c>
      <c r="H10" s="11"/>
      <c r="I10" s="13">
        <v>0</v>
      </c>
      <c r="J10" s="11"/>
      <c r="K10" s="13">
        <v>0</v>
      </c>
      <c r="L10" s="11"/>
      <c r="M10" s="13">
        <f t="shared" si="0"/>
        <v>0</v>
      </c>
      <c r="N10" s="11"/>
      <c r="O10" s="13">
        <v>2993184828</v>
      </c>
      <c r="P10" s="11"/>
      <c r="Q10" s="13">
        <v>0</v>
      </c>
      <c r="R10" s="11"/>
      <c r="S10" s="13">
        <f t="shared" si="1"/>
        <v>2993184828</v>
      </c>
      <c r="T10" s="11"/>
      <c r="U10" s="11"/>
      <c r="V10" s="11"/>
      <c r="W10" s="11"/>
    </row>
    <row r="11" spans="1:23" ht="21.75" customHeight="1" x14ac:dyDescent="0.2">
      <c r="A11" s="6" t="s">
        <v>36</v>
      </c>
      <c r="C11" s="21" t="s">
        <v>117</v>
      </c>
      <c r="D11" s="11"/>
      <c r="E11" s="13">
        <v>5570365</v>
      </c>
      <c r="F11" s="11"/>
      <c r="G11" s="13">
        <v>2920</v>
      </c>
      <c r="H11" s="11"/>
      <c r="I11" s="13">
        <v>0</v>
      </c>
      <c r="J11" s="11"/>
      <c r="K11" s="13">
        <v>0</v>
      </c>
      <c r="L11" s="11"/>
      <c r="M11" s="13">
        <f t="shared" si="0"/>
        <v>0</v>
      </c>
      <c r="N11" s="11"/>
      <c r="O11" s="13">
        <v>16265465800</v>
      </c>
      <c r="P11" s="11"/>
      <c r="Q11" s="13">
        <v>0</v>
      </c>
      <c r="R11" s="11"/>
      <c r="S11" s="13">
        <f t="shared" si="1"/>
        <v>16265465800</v>
      </c>
      <c r="T11" s="11"/>
      <c r="U11" s="11"/>
      <c r="V11" s="11"/>
      <c r="W11" s="11"/>
    </row>
    <row r="12" spans="1:23" ht="21.75" customHeight="1" x14ac:dyDescent="0.2">
      <c r="A12" s="6" t="s">
        <v>35</v>
      </c>
      <c r="C12" s="21" t="s">
        <v>118</v>
      </c>
      <c r="D12" s="11"/>
      <c r="E12" s="13">
        <v>2000000</v>
      </c>
      <c r="F12" s="11"/>
      <c r="G12" s="13">
        <v>6500</v>
      </c>
      <c r="H12" s="11"/>
      <c r="I12" s="13">
        <v>13000000000</v>
      </c>
      <c r="J12" s="11"/>
      <c r="K12" s="13">
        <v>707253886</v>
      </c>
      <c r="L12" s="11"/>
      <c r="M12" s="13">
        <f t="shared" si="0"/>
        <v>12292746114</v>
      </c>
      <c r="N12" s="11"/>
      <c r="O12" s="13">
        <v>13000000000</v>
      </c>
      <c r="P12" s="11"/>
      <c r="Q12" s="13">
        <v>707253886</v>
      </c>
      <c r="R12" s="11"/>
      <c r="S12" s="13">
        <f t="shared" si="1"/>
        <v>12292746114</v>
      </c>
      <c r="T12" s="11"/>
      <c r="U12" s="11"/>
      <c r="V12" s="11"/>
      <c r="W12" s="11"/>
    </row>
    <row r="13" spans="1:23" ht="21.75" customHeight="1" x14ac:dyDescent="0.2">
      <c r="A13" s="6" t="s">
        <v>47</v>
      </c>
      <c r="C13" s="21" t="s">
        <v>7</v>
      </c>
      <c r="D13" s="11"/>
      <c r="E13" s="13">
        <v>18404889</v>
      </c>
      <c r="F13" s="11"/>
      <c r="G13" s="13">
        <v>370</v>
      </c>
      <c r="H13" s="11"/>
      <c r="I13" s="13">
        <v>6809808930</v>
      </c>
      <c r="J13" s="11"/>
      <c r="K13" s="13">
        <v>96560424</v>
      </c>
      <c r="L13" s="11"/>
      <c r="M13" s="13">
        <f t="shared" si="0"/>
        <v>6713248506</v>
      </c>
      <c r="N13" s="11"/>
      <c r="O13" s="13">
        <v>6809808930</v>
      </c>
      <c r="P13" s="11"/>
      <c r="Q13" s="13">
        <v>96560424</v>
      </c>
      <c r="R13" s="11"/>
      <c r="S13" s="13">
        <f t="shared" si="1"/>
        <v>6713248506</v>
      </c>
      <c r="T13" s="11"/>
      <c r="U13" s="11"/>
      <c r="V13" s="11"/>
      <c r="W13" s="11"/>
    </row>
    <row r="14" spans="1:23" ht="21.75" customHeight="1" x14ac:dyDescent="0.2">
      <c r="A14" s="6" t="s">
        <v>45</v>
      </c>
      <c r="C14" s="21" t="s">
        <v>117</v>
      </c>
      <c r="D14" s="11"/>
      <c r="E14" s="13">
        <v>19848641</v>
      </c>
      <c r="F14" s="11"/>
      <c r="G14" s="13">
        <v>70</v>
      </c>
      <c r="H14" s="11"/>
      <c r="I14" s="13">
        <v>0</v>
      </c>
      <c r="J14" s="11"/>
      <c r="K14" s="13">
        <v>0</v>
      </c>
      <c r="L14" s="11"/>
      <c r="M14" s="13">
        <f t="shared" si="0"/>
        <v>0</v>
      </c>
      <c r="N14" s="11"/>
      <c r="O14" s="13">
        <v>1389404870</v>
      </c>
      <c r="P14" s="11"/>
      <c r="Q14" s="13">
        <v>73031664</v>
      </c>
      <c r="R14" s="11"/>
      <c r="S14" s="13">
        <f t="shared" si="1"/>
        <v>1316373206</v>
      </c>
      <c r="T14" s="11"/>
      <c r="U14" s="11"/>
      <c r="V14" s="11"/>
      <c r="W14" s="11"/>
    </row>
    <row r="15" spans="1:23" ht="21.75" customHeight="1" x14ac:dyDescent="0.2">
      <c r="A15" s="6" t="s">
        <v>31</v>
      </c>
      <c r="C15" s="21" t="s">
        <v>119</v>
      </c>
      <c r="D15" s="11"/>
      <c r="E15" s="13">
        <v>1405861</v>
      </c>
      <c r="F15" s="11"/>
      <c r="G15" s="13">
        <v>3500</v>
      </c>
      <c r="H15" s="11"/>
      <c r="I15" s="13">
        <v>0</v>
      </c>
      <c r="J15" s="11"/>
      <c r="K15" s="13">
        <v>0</v>
      </c>
      <c r="L15" s="11"/>
      <c r="M15" s="13">
        <f t="shared" si="0"/>
        <v>0</v>
      </c>
      <c r="N15" s="11"/>
      <c r="O15" s="13">
        <v>4920513500</v>
      </c>
      <c r="P15" s="11"/>
      <c r="Q15" s="13">
        <v>333061578</v>
      </c>
      <c r="R15" s="11"/>
      <c r="S15" s="13">
        <f t="shared" si="1"/>
        <v>4587451922</v>
      </c>
      <c r="T15" s="11"/>
      <c r="U15" s="11"/>
      <c r="V15" s="11"/>
      <c r="W15" s="11"/>
    </row>
    <row r="16" spans="1:23" ht="21.75" customHeight="1" x14ac:dyDescent="0.2">
      <c r="A16" s="6" t="s">
        <v>38</v>
      </c>
      <c r="C16" s="21" t="s">
        <v>120</v>
      </c>
      <c r="D16" s="11"/>
      <c r="E16" s="13">
        <v>2224603</v>
      </c>
      <c r="F16" s="11"/>
      <c r="G16" s="13">
        <v>3935</v>
      </c>
      <c r="H16" s="11"/>
      <c r="I16" s="13">
        <v>0</v>
      </c>
      <c r="J16" s="11"/>
      <c r="K16" s="13">
        <v>0</v>
      </c>
      <c r="L16" s="11"/>
      <c r="M16" s="13">
        <f t="shared" si="0"/>
        <v>0</v>
      </c>
      <c r="N16" s="11"/>
      <c r="O16" s="13">
        <v>8753812805</v>
      </c>
      <c r="P16" s="11"/>
      <c r="Q16" s="13">
        <v>0</v>
      </c>
      <c r="R16" s="11"/>
      <c r="S16" s="13">
        <f t="shared" si="1"/>
        <v>8753812805</v>
      </c>
      <c r="T16" s="11"/>
      <c r="U16" s="11"/>
      <c r="V16" s="11"/>
      <c r="W16" s="11"/>
    </row>
    <row r="17" spans="1:23" ht="21.75" customHeight="1" x14ac:dyDescent="0.2">
      <c r="A17" s="6" t="s">
        <v>25</v>
      </c>
      <c r="C17" s="21" t="s">
        <v>121</v>
      </c>
      <c r="D17" s="11"/>
      <c r="E17" s="13">
        <v>21204181</v>
      </c>
      <c r="F17" s="11"/>
      <c r="G17" s="13">
        <v>610</v>
      </c>
      <c r="H17" s="11"/>
      <c r="I17" s="13">
        <v>0</v>
      </c>
      <c r="J17" s="11"/>
      <c r="K17" s="13">
        <v>0</v>
      </c>
      <c r="L17" s="11"/>
      <c r="M17" s="13">
        <f t="shared" si="0"/>
        <v>0</v>
      </c>
      <c r="N17" s="11"/>
      <c r="O17" s="13">
        <v>12934550410</v>
      </c>
      <c r="P17" s="11"/>
      <c r="Q17" s="13">
        <v>1263077234</v>
      </c>
      <c r="R17" s="11"/>
      <c r="S17" s="13">
        <f t="shared" si="1"/>
        <v>11671473176</v>
      </c>
      <c r="T17" s="11"/>
      <c r="U17" s="11"/>
      <c r="V17" s="11"/>
      <c r="W17" s="11"/>
    </row>
    <row r="18" spans="1:23" ht="21.75" customHeight="1" x14ac:dyDescent="0.2">
      <c r="A18" s="6" t="s">
        <v>43</v>
      </c>
      <c r="C18" s="21" t="s">
        <v>117</v>
      </c>
      <c r="D18" s="11"/>
      <c r="E18" s="13">
        <v>43238497</v>
      </c>
      <c r="F18" s="11"/>
      <c r="G18" s="13">
        <v>400</v>
      </c>
      <c r="H18" s="11"/>
      <c r="I18" s="13">
        <v>0</v>
      </c>
      <c r="J18" s="11"/>
      <c r="K18" s="13">
        <v>0</v>
      </c>
      <c r="L18" s="11"/>
      <c r="M18" s="13">
        <f t="shared" si="0"/>
        <v>0</v>
      </c>
      <c r="N18" s="11"/>
      <c r="O18" s="13">
        <v>17295398800</v>
      </c>
      <c r="P18" s="11"/>
      <c r="Q18" s="13">
        <v>472425950</v>
      </c>
      <c r="R18" s="11"/>
      <c r="S18" s="13">
        <f t="shared" si="1"/>
        <v>16822972850</v>
      </c>
      <c r="T18" s="11"/>
      <c r="U18" s="11"/>
      <c r="V18" s="11"/>
      <c r="W18" s="11"/>
    </row>
    <row r="19" spans="1:23" ht="21.75" customHeight="1" x14ac:dyDescent="0.2">
      <c r="A19" s="6" t="s">
        <v>37</v>
      </c>
      <c r="C19" s="21" t="s">
        <v>122</v>
      </c>
      <c r="D19" s="11"/>
      <c r="E19" s="13">
        <v>1694254</v>
      </c>
      <c r="F19" s="11"/>
      <c r="G19" s="13">
        <v>5600</v>
      </c>
      <c r="H19" s="11"/>
      <c r="I19" s="13">
        <v>0</v>
      </c>
      <c r="J19" s="11"/>
      <c r="K19" s="13">
        <v>0</v>
      </c>
      <c r="L19" s="11"/>
      <c r="M19" s="13">
        <f t="shared" si="0"/>
        <v>0</v>
      </c>
      <c r="N19" s="11"/>
      <c r="O19" s="13">
        <v>9487822400</v>
      </c>
      <c r="P19" s="11"/>
      <c r="Q19" s="13">
        <v>0</v>
      </c>
      <c r="R19" s="11"/>
      <c r="S19" s="13">
        <f t="shared" si="1"/>
        <v>9487822400</v>
      </c>
      <c r="T19" s="11"/>
      <c r="U19" s="11"/>
      <c r="V19" s="11"/>
      <c r="W19" s="11"/>
    </row>
    <row r="20" spans="1:23" ht="21.75" customHeight="1" x14ac:dyDescent="0.2">
      <c r="A20" s="6" t="s">
        <v>50</v>
      </c>
      <c r="C20" s="21" t="s">
        <v>117</v>
      </c>
      <c r="D20" s="11"/>
      <c r="E20" s="13">
        <v>8506949</v>
      </c>
      <c r="F20" s="11"/>
      <c r="G20" s="13">
        <v>960</v>
      </c>
      <c r="H20" s="11"/>
      <c r="I20" s="13">
        <v>0</v>
      </c>
      <c r="J20" s="11"/>
      <c r="K20" s="13">
        <v>0</v>
      </c>
      <c r="L20" s="11"/>
      <c r="M20" s="13">
        <f t="shared" si="0"/>
        <v>0</v>
      </c>
      <c r="N20" s="11"/>
      <c r="O20" s="13">
        <v>8166671040</v>
      </c>
      <c r="P20" s="11"/>
      <c r="Q20" s="13">
        <v>464255201</v>
      </c>
      <c r="R20" s="11"/>
      <c r="S20" s="13">
        <f t="shared" si="1"/>
        <v>7702415839</v>
      </c>
      <c r="T20" s="11"/>
      <c r="U20" s="11"/>
      <c r="V20" s="11"/>
      <c r="W20" s="11"/>
    </row>
    <row r="21" spans="1:23" ht="21.75" customHeight="1" x14ac:dyDescent="0.2">
      <c r="A21" s="6" t="s">
        <v>49</v>
      </c>
      <c r="C21" s="21" t="s">
        <v>123</v>
      </c>
      <c r="D21" s="11"/>
      <c r="E21" s="13">
        <v>13759330</v>
      </c>
      <c r="F21" s="11"/>
      <c r="G21" s="13">
        <v>682</v>
      </c>
      <c r="H21" s="11"/>
      <c r="I21" s="13">
        <v>0</v>
      </c>
      <c r="J21" s="11"/>
      <c r="K21" s="13">
        <v>0</v>
      </c>
      <c r="L21" s="11"/>
      <c r="M21" s="13">
        <f t="shared" si="0"/>
        <v>0</v>
      </c>
      <c r="N21" s="11"/>
      <c r="O21" s="13">
        <v>9383863060</v>
      </c>
      <c r="P21" s="11"/>
      <c r="Q21" s="13">
        <v>201262478</v>
      </c>
      <c r="R21" s="11"/>
      <c r="S21" s="13">
        <f t="shared" si="1"/>
        <v>9182600582</v>
      </c>
      <c r="T21" s="11"/>
      <c r="U21" s="11"/>
      <c r="V21" s="11"/>
      <c r="W21" s="11"/>
    </row>
    <row r="22" spans="1:23" ht="21.75" customHeight="1" x14ac:dyDescent="0.2">
      <c r="A22" s="6" t="s">
        <v>26</v>
      </c>
      <c r="C22" s="21" t="s">
        <v>124</v>
      </c>
      <c r="D22" s="11"/>
      <c r="E22" s="13">
        <v>486873</v>
      </c>
      <c r="F22" s="11"/>
      <c r="G22" s="13">
        <v>27500</v>
      </c>
      <c r="H22" s="11"/>
      <c r="I22" s="13">
        <v>0</v>
      </c>
      <c r="J22" s="11"/>
      <c r="K22" s="13">
        <v>0</v>
      </c>
      <c r="L22" s="11"/>
      <c r="M22" s="13">
        <f t="shared" si="0"/>
        <v>0</v>
      </c>
      <c r="N22" s="11"/>
      <c r="O22" s="13">
        <v>13389007500</v>
      </c>
      <c r="P22" s="11"/>
      <c r="Q22" s="13">
        <v>0</v>
      </c>
      <c r="R22" s="11"/>
      <c r="S22" s="13">
        <f t="shared" si="1"/>
        <v>13389007500</v>
      </c>
      <c r="T22" s="11"/>
      <c r="U22" s="11"/>
      <c r="V22" s="11"/>
      <c r="W22" s="11"/>
    </row>
    <row r="23" spans="1:23" ht="21.75" customHeight="1" x14ac:dyDescent="0.2">
      <c r="A23" s="6" t="s">
        <v>39</v>
      </c>
      <c r="C23" s="21" t="s">
        <v>125</v>
      </c>
      <c r="D23" s="11"/>
      <c r="E23" s="13">
        <v>8554343</v>
      </c>
      <c r="F23" s="11"/>
      <c r="G23" s="13">
        <v>375</v>
      </c>
      <c r="H23" s="11"/>
      <c r="I23" s="13">
        <v>0</v>
      </c>
      <c r="J23" s="11"/>
      <c r="K23" s="13">
        <v>0</v>
      </c>
      <c r="L23" s="11"/>
      <c r="M23" s="13">
        <f t="shared" si="0"/>
        <v>0</v>
      </c>
      <c r="N23" s="11"/>
      <c r="O23" s="13">
        <v>3207878625</v>
      </c>
      <c r="P23" s="11"/>
      <c r="Q23" s="13">
        <v>306080117</v>
      </c>
      <c r="R23" s="11"/>
      <c r="S23" s="13">
        <f t="shared" si="1"/>
        <v>2901798508</v>
      </c>
      <c r="T23" s="11"/>
      <c r="U23" s="11"/>
      <c r="V23" s="11"/>
      <c r="W23" s="11"/>
    </row>
    <row r="24" spans="1:23" ht="21.75" customHeight="1" x14ac:dyDescent="0.2">
      <c r="A24" s="6" t="s">
        <v>87</v>
      </c>
      <c r="C24" s="21" t="s">
        <v>126</v>
      </c>
      <c r="D24" s="11"/>
      <c r="E24" s="13">
        <v>1795135</v>
      </c>
      <c r="F24" s="11"/>
      <c r="G24" s="13">
        <v>3920</v>
      </c>
      <c r="H24" s="11"/>
      <c r="I24" s="13">
        <v>0</v>
      </c>
      <c r="J24" s="11"/>
      <c r="K24" s="13">
        <v>0</v>
      </c>
      <c r="L24" s="11"/>
      <c r="M24" s="13">
        <f t="shared" si="0"/>
        <v>0</v>
      </c>
      <c r="N24" s="11"/>
      <c r="O24" s="13">
        <v>7036929200</v>
      </c>
      <c r="P24" s="11"/>
      <c r="Q24" s="13">
        <v>0</v>
      </c>
      <c r="R24" s="11"/>
      <c r="S24" s="13">
        <f t="shared" si="1"/>
        <v>7036929200</v>
      </c>
      <c r="T24" s="11"/>
      <c r="U24" s="11"/>
      <c r="V24" s="11"/>
      <c r="W24" s="11"/>
    </row>
    <row r="25" spans="1:23" ht="21.75" customHeight="1" x14ac:dyDescent="0.2">
      <c r="A25" s="6" t="s">
        <v>22</v>
      </c>
      <c r="C25" s="21" t="s">
        <v>7</v>
      </c>
      <c r="D25" s="11"/>
      <c r="E25" s="13">
        <v>21124532</v>
      </c>
      <c r="F25" s="11"/>
      <c r="G25" s="13">
        <v>388</v>
      </c>
      <c r="H25" s="11"/>
      <c r="I25" s="13">
        <v>0</v>
      </c>
      <c r="J25" s="11"/>
      <c r="K25" s="13">
        <v>0</v>
      </c>
      <c r="L25" s="11"/>
      <c r="M25" s="13">
        <f t="shared" si="0"/>
        <v>0</v>
      </c>
      <c r="N25" s="11"/>
      <c r="O25" s="13">
        <v>8196318416</v>
      </c>
      <c r="P25" s="11"/>
      <c r="Q25" s="13">
        <v>0</v>
      </c>
      <c r="R25" s="11"/>
      <c r="S25" s="13">
        <f t="shared" si="1"/>
        <v>8196318416</v>
      </c>
      <c r="T25" s="11"/>
      <c r="U25" s="11"/>
      <c r="V25" s="11"/>
      <c r="W25" s="11"/>
    </row>
    <row r="26" spans="1:23" ht="21.75" customHeight="1" x14ac:dyDescent="0.2">
      <c r="A26" s="6" t="s">
        <v>34</v>
      </c>
      <c r="C26" s="21" t="s">
        <v>127</v>
      </c>
      <c r="D26" s="11"/>
      <c r="E26" s="13">
        <v>11509789</v>
      </c>
      <c r="F26" s="11"/>
      <c r="G26" s="13">
        <v>950</v>
      </c>
      <c r="H26" s="11"/>
      <c r="I26" s="13">
        <v>10934299550</v>
      </c>
      <c r="J26" s="11"/>
      <c r="K26" s="13">
        <v>1554700641</v>
      </c>
      <c r="L26" s="11"/>
      <c r="M26" s="13">
        <f t="shared" si="0"/>
        <v>9379598909</v>
      </c>
      <c r="N26" s="11"/>
      <c r="O26" s="13">
        <v>10934299550</v>
      </c>
      <c r="P26" s="11"/>
      <c r="Q26" s="13">
        <v>1554700641</v>
      </c>
      <c r="R26" s="11"/>
      <c r="S26" s="13">
        <f t="shared" si="1"/>
        <v>9379598909</v>
      </c>
      <c r="T26" s="11"/>
      <c r="U26" s="11"/>
      <c r="V26" s="11"/>
      <c r="W26" s="11"/>
    </row>
    <row r="27" spans="1:23" ht="21.75" customHeight="1" x14ac:dyDescent="0.2">
      <c r="A27" s="6" t="s">
        <v>27</v>
      </c>
      <c r="C27" s="21" t="s">
        <v>123</v>
      </c>
      <c r="D27" s="11"/>
      <c r="E27" s="13">
        <v>4384003</v>
      </c>
      <c r="F27" s="11"/>
      <c r="G27" s="13">
        <v>1900</v>
      </c>
      <c r="H27" s="11"/>
      <c r="I27" s="13">
        <v>0</v>
      </c>
      <c r="J27" s="11"/>
      <c r="K27" s="13">
        <v>0</v>
      </c>
      <c r="L27" s="11"/>
      <c r="M27" s="13">
        <f t="shared" si="0"/>
        <v>0</v>
      </c>
      <c r="N27" s="11"/>
      <c r="O27" s="13">
        <v>8329605700</v>
      </c>
      <c r="P27" s="11"/>
      <c r="Q27" s="13">
        <v>0</v>
      </c>
      <c r="R27" s="11"/>
      <c r="S27" s="13">
        <f t="shared" si="1"/>
        <v>8329605700</v>
      </c>
      <c r="T27" s="11"/>
      <c r="U27" s="11"/>
      <c r="V27" s="11"/>
      <c r="W27" s="11"/>
    </row>
    <row r="28" spans="1:23" ht="21.75" customHeight="1" x14ac:dyDescent="0.2">
      <c r="A28" s="6" t="s">
        <v>42</v>
      </c>
      <c r="C28" s="21" t="s">
        <v>117</v>
      </c>
      <c r="D28" s="11"/>
      <c r="E28" s="13">
        <v>12244831</v>
      </c>
      <c r="F28" s="11"/>
      <c r="G28" s="13">
        <v>34</v>
      </c>
      <c r="H28" s="11"/>
      <c r="I28" s="13">
        <v>0</v>
      </c>
      <c r="J28" s="11"/>
      <c r="K28" s="13">
        <v>0</v>
      </c>
      <c r="L28" s="11"/>
      <c r="M28" s="13">
        <f t="shared" si="0"/>
        <v>0</v>
      </c>
      <c r="N28" s="11"/>
      <c r="O28" s="13">
        <v>416324254</v>
      </c>
      <c r="P28" s="11"/>
      <c r="Q28" s="13">
        <v>23413193</v>
      </c>
      <c r="R28" s="11"/>
      <c r="S28" s="13">
        <f t="shared" si="1"/>
        <v>392911061</v>
      </c>
      <c r="T28" s="11"/>
      <c r="U28" s="11"/>
      <c r="V28" s="11"/>
      <c r="W28" s="11"/>
    </row>
    <row r="29" spans="1:23" ht="21.75" customHeight="1" x14ac:dyDescent="0.2">
      <c r="A29" s="6" t="s">
        <v>28</v>
      </c>
      <c r="C29" s="21" t="s">
        <v>128</v>
      </c>
      <c r="D29" s="11"/>
      <c r="E29" s="13">
        <v>1000000</v>
      </c>
      <c r="F29" s="11"/>
      <c r="G29" s="13">
        <v>7220</v>
      </c>
      <c r="H29" s="11"/>
      <c r="I29" s="13">
        <v>0</v>
      </c>
      <c r="J29" s="11"/>
      <c r="K29" s="13">
        <v>0</v>
      </c>
      <c r="L29" s="11"/>
      <c r="M29" s="13">
        <f t="shared" si="0"/>
        <v>0</v>
      </c>
      <c r="N29" s="11"/>
      <c r="O29" s="13">
        <v>7220000000</v>
      </c>
      <c r="P29" s="11"/>
      <c r="Q29" s="13">
        <v>0</v>
      </c>
      <c r="R29" s="11"/>
      <c r="S29" s="13">
        <f t="shared" si="1"/>
        <v>7220000000</v>
      </c>
      <c r="T29" s="11"/>
      <c r="U29" s="11"/>
      <c r="V29" s="11"/>
      <c r="W29" s="11"/>
    </row>
    <row r="30" spans="1:23" ht="21.75" customHeight="1" x14ac:dyDescent="0.2">
      <c r="A30" s="6" t="s">
        <v>30</v>
      </c>
      <c r="C30" s="21" t="s">
        <v>129</v>
      </c>
      <c r="D30" s="11"/>
      <c r="E30" s="13">
        <v>872738</v>
      </c>
      <c r="F30" s="11"/>
      <c r="G30" s="13">
        <v>2920</v>
      </c>
      <c r="H30" s="11"/>
      <c r="I30" s="13">
        <v>0</v>
      </c>
      <c r="J30" s="11"/>
      <c r="K30" s="13">
        <v>0</v>
      </c>
      <c r="L30" s="11"/>
      <c r="M30" s="13">
        <f t="shared" si="0"/>
        <v>0</v>
      </c>
      <c r="N30" s="11"/>
      <c r="O30" s="13">
        <v>2548394960</v>
      </c>
      <c r="P30" s="11"/>
      <c r="Q30" s="13">
        <v>214231446</v>
      </c>
      <c r="R30" s="11"/>
      <c r="S30" s="13">
        <f t="shared" si="1"/>
        <v>2334163514</v>
      </c>
      <c r="T30" s="11"/>
      <c r="U30" s="11"/>
      <c r="V30" s="11"/>
      <c r="W30" s="11"/>
    </row>
    <row r="31" spans="1:23" ht="21.75" customHeight="1" x14ac:dyDescent="0.2">
      <c r="A31" s="6" t="s">
        <v>40</v>
      </c>
      <c r="C31" s="21" t="s">
        <v>130</v>
      </c>
      <c r="D31" s="11"/>
      <c r="E31" s="13">
        <v>14604036</v>
      </c>
      <c r="F31" s="11"/>
      <c r="G31" s="13">
        <v>77</v>
      </c>
      <c r="H31" s="11"/>
      <c r="I31" s="13">
        <v>1124510772</v>
      </c>
      <c r="J31" s="11"/>
      <c r="K31" s="13">
        <v>73431561</v>
      </c>
      <c r="L31" s="11"/>
      <c r="M31" s="13">
        <f t="shared" si="0"/>
        <v>1051079211</v>
      </c>
      <c r="N31" s="11"/>
      <c r="O31" s="13">
        <v>1124510772</v>
      </c>
      <c r="P31" s="11"/>
      <c r="Q31" s="13">
        <v>73431561</v>
      </c>
      <c r="R31" s="11"/>
      <c r="S31" s="13">
        <f t="shared" si="1"/>
        <v>1051079211</v>
      </c>
      <c r="T31" s="11"/>
      <c r="U31" s="11"/>
      <c r="V31" s="11"/>
      <c r="W31" s="11"/>
    </row>
    <row r="32" spans="1:23" ht="21.75" customHeight="1" x14ac:dyDescent="0.2">
      <c r="A32" s="6" t="s">
        <v>24</v>
      </c>
      <c r="C32" s="21" t="s">
        <v>131</v>
      </c>
      <c r="D32" s="11"/>
      <c r="E32" s="13">
        <v>1601232</v>
      </c>
      <c r="F32" s="11"/>
      <c r="G32" s="13">
        <v>9433</v>
      </c>
      <c r="H32" s="11"/>
      <c r="I32" s="13">
        <v>0</v>
      </c>
      <c r="J32" s="11"/>
      <c r="K32" s="13">
        <v>0</v>
      </c>
      <c r="L32" s="11"/>
      <c r="M32" s="13">
        <f t="shared" si="0"/>
        <v>0</v>
      </c>
      <c r="N32" s="11"/>
      <c r="O32" s="13">
        <v>15104421456</v>
      </c>
      <c r="P32" s="11"/>
      <c r="Q32" s="13">
        <v>0</v>
      </c>
      <c r="R32" s="11"/>
      <c r="S32" s="13">
        <f t="shared" si="1"/>
        <v>15104421456</v>
      </c>
      <c r="T32" s="11"/>
      <c r="U32" s="11"/>
      <c r="V32" s="11"/>
      <c r="W32" s="11"/>
    </row>
    <row r="33" spans="1:23" ht="21.75" customHeight="1" x14ac:dyDescent="0.2">
      <c r="A33" s="6" t="s">
        <v>41</v>
      </c>
      <c r="C33" s="21" t="s">
        <v>132</v>
      </c>
      <c r="D33" s="11"/>
      <c r="E33" s="13">
        <v>7400000</v>
      </c>
      <c r="F33" s="11"/>
      <c r="G33" s="13">
        <v>800</v>
      </c>
      <c r="H33" s="11"/>
      <c r="I33" s="13">
        <v>0</v>
      </c>
      <c r="J33" s="11"/>
      <c r="K33" s="13">
        <v>0</v>
      </c>
      <c r="L33" s="11"/>
      <c r="M33" s="13">
        <f t="shared" si="0"/>
        <v>0</v>
      </c>
      <c r="N33" s="11"/>
      <c r="O33" s="13">
        <v>5920000000</v>
      </c>
      <c r="P33" s="11"/>
      <c r="Q33" s="13">
        <v>218680739</v>
      </c>
      <c r="R33" s="11"/>
      <c r="S33" s="13">
        <f t="shared" si="1"/>
        <v>5701319261</v>
      </c>
      <c r="T33" s="11"/>
      <c r="U33" s="11"/>
      <c r="V33" s="11"/>
      <c r="W33" s="11"/>
    </row>
    <row r="34" spans="1:23" ht="21.75" customHeight="1" x14ac:dyDescent="0.2">
      <c r="A34" s="6" t="s">
        <v>46</v>
      </c>
      <c r="C34" s="21" t="s">
        <v>133</v>
      </c>
      <c r="D34" s="11"/>
      <c r="E34" s="13">
        <v>5000000</v>
      </c>
      <c r="F34" s="11"/>
      <c r="G34" s="13">
        <v>540</v>
      </c>
      <c r="H34" s="11"/>
      <c r="I34" s="13">
        <v>0</v>
      </c>
      <c r="J34" s="11"/>
      <c r="K34" s="13">
        <v>0</v>
      </c>
      <c r="L34" s="11"/>
      <c r="M34" s="13">
        <f t="shared" si="0"/>
        <v>0</v>
      </c>
      <c r="N34" s="11"/>
      <c r="O34" s="13">
        <v>2700000000</v>
      </c>
      <c r="P34" s="11"/>
      <c r="Q34" s="13">
        <v>0</v>
      </c>
      <c r="R34" s="11"/>
      <c r="S34" s="13">
        <f t="shared" si="1"/>
        <v>2700000000</v>
      </c>
      <c r="T34" s="11"/>
      <c r="U34" s="11"/>
      <c r="V34" s="11"/>
      <c r="W34" s="11"/>
    </row>
    <row r="35" spans="1:23" ht="21.75" customHeight="1" x14ac:dyDescent="0.2">
      <c r="A35" s="6" t="s">
        <v>23</v>
      </c>
      <c r="C35" s="21" t="s">
        <v>133</v>
      </c>
      <c r="D35" s="11"/>
      <c r="E35" s="13">
        <v>5400000</v>
      </c>
      <c r="F35" s="11"/>
      <c r="G35" s="13">
        <v>220</v>
      </c>
      <c r="H35" s="11"/>
      <c r="I35" s="13">
        <v>0</v>
      </c>
      <c r="J35" s="11"/>
      <c r="K35" s="13">
        <v>0</v>
      </c>
      <c r="L35" s="11"/>
      <c r="M35" s="13">
        <f t="shared" si="0"/>
        <v>0</v>
      </c>
      <c r="N35" s="11"/>
      <c r="O35" s="13">
        <v>1188000000</v>
      </c>
      <c r="P35" s="11"/>
      <c r="Q35" s="13">
        <v>0</v>
      </c>
      <c r="R35" s="11"/>
      <c r="S35" s="13">
        <f t="shared" si="1"/>
        <v>1188000000</v>
      </c>
      <c r="T35" s="11"/>
      <c r="U35" s="11"/>
      <c r="V35" s="11"/>
      <c r="W35" s="11"/>
    </row>
    <row r="36" spans="1:23" ht="21.75" customHeight="1" x14ac:dyDescent="0.2">
      <c r="A36" s="6" t="s">
        <v>19</v>
      </c>
      <c r="C36" s="21" t="s">
        <v>121</v>
      </c>
      <c r="D36" s="11"/>
      <c r="E36" s="13">
        <v>17609052</v>
      </c>
      <c r="F36" s="11"/>
      <c r="G36" s="13">
        <v>110</v>
      </c>
      <c r="H36" s="11"/>
      <c r="I36" s="13">
        <v>0</v>
      </c>
      <c r="J36" s="11"/>
      <c r="K36" s="13">
        <v>0</v>
      </c>
      <c r="L36" s="11"/>
      <c r="M36" s="13">
        <f t="shared" si="0"/>
        <v>0</v>
      </c>
      <c r="N36" s="11"/>
      <c r="O36" s="13">
        <f>1936995720+674</f>
        <v>1936996394</v>
      </c>
      <c r="P36" s="11"/>
      <c r="Q36" s="13">
        <v>105380596</v>
      </c>
      <c r="R36" s="11"/>
      <c r="S36" s="13">
        <f t="shared" si="1"/>
        <v>1831615798</v>
      </c>
      <c r="T36" s="11"/>
      <c r="U36" s="11"/>
      <c r="V36" s="11"/>
      <c r="W36" s="11"/>
    </row>
    <row r="37" spans="1:23" ht="21.75" customHeight="1" x14ac:dyDescent="0.2">
      <c r="A37" s="6" t="s">
        <v>21</v>
      </c>
      <c r="C37" s="21" t="s">
        <v>134</v>
      </c>
      <c r="D37" s="11"/>
      <c r="E37" s="13">
        <v>1562500</v>
      </c>
      <c r="F37" s="11"/>
      <c r="G37" s="13">
        <v>320</v>
      </c>
      <c r="H37" s="11"/>
      <c r="I37" s="13">
        <v>0</v>
      </c>
      <c r="J37" s="11"/>
      <c r="K37" s="13">
        <v>0</v>
      </c>
      <c r="L37" s="11"/>
      <c r="M37" s="13">
        <f t="shared" si="0"/>
        <v>0</v>
      </c>
      <c r="N37" s="11"/>
      <c r="O37" s="13">
        <v>500000000</v>
      </c>
      <c r="P37" s="11"/>
      <c r="Q37" s="13">
        <v>0</v>
      </c>
      <c r="R37" s="11"/>
      <c r="S37" s="13">
        <f t="shared" si="1"/>
        <v>500000000</v>
      </c>
      <c r="T37" s="11"/>
      <c r="U37" s="11"/>
      <c r="V37" s="11"/>
      <c r="W37" s="11"/>
    </row>
    <row r="38" spans="1:23" ht="21.75" customHeight="1" x14ac:dyDescent="0.2">
      <c r="A38" s="7" t="s">
        <v>96</v>
      </c>
      <c r="C38" s="21" t="s">
        <v>135</v>
      </c>
      <c r="D38" s="11"/>
      <c r="E38" s="13">
        <v>625000</v>
      </c>
      <c r="F38" s="11"/>
      <c r="G38" s="13">
        <v>3000</v>
      </c>
      <c r="H38" s="11"/>
      <c r="I38" s="15">
        <v>0</v>
      </c>
      <c r="J38" s="11"/>
      <c r="K38" s="15">
        <v>0</v>
      </c>
      <c r="L38" s="11"/>
      <c r="M38" s="13">
        <f t="shared" si="0"/>
        <v>0</v>
      </c>
      <c r="N38" s="11"/>
      <c r="O38" s="15">
        <v>1875000000</v>
      </c>
      <c r="P38" s="11"/>
      <c r="Q38" s="15">
        <v>31565657</v>
      </c>
      <c r="R38" s="11"/>
      <c r="S38" s="13">
        <f t="shared" si="1"/>
        <v>1843434343</v>
      </c>
      <c r="T38" s="11"/>
      <c r="U38" s="11"/>
      <c r="V38" s="11"/>
      <c r="W38" s="11"/>
    </row>
    <row r="39" spans="1:23" ht="21.75" customHeight="1" x14ac:dyDescent="0.2">
      <c r="A39" s="8" t="s">
        <v>52</v>
      </c>
      <c r="C39" s="13"/>
      <c r="D39" s="11"/>
      <c r="E39" s="13"/>
      <c r="F39" s="11"/>
      <c r="G39" s="13"/>
      <c r="H39" s="11"/>
      <c r="I39" s="16">
        <f>SUM(I8:I38)</f>
        <v>31868619252</v>
      </c>
      <c r="J39" s="11"/>
      <c r="K39" s="16">
        <f>SUM(K8:K38)</f>
        <v>2431946512</v>
      </c>
      <c r="L39" s="11"/>
      <c r="M39" s="16">
        <f>SUM(M8:M38)</f>
        <v>29436672740</v>
      </c>
      <c r="N39" s="11"/>
      <c r="O39" s="16">
        <f>SUM(O8:O38)</f>
        <v>218020875740</v>
      </c>
      <c r="P39" s="11"/>
      <c r="Q39" s="16">
        <f>SUM(Q8:Q38)</f>
        <v>6138412365</v>
      </c>
      <c r="R39" s="11"/>
      <c r="S39" s="16">
        <f>SUM(S8:S38)</f>
        <v>211882463375</v>
      </c>
      <c r="T39" s="11"/>
      <c r="U39" s="11"/>
      <c r="V39" s="11"/>
      <c r="W39" s="11"/>
    </row>
    <row r="41" spans="1:23" x14ac:dyDescent="0.2">
      <c r="O41" s="18"/>
      <c r="Q41" s="18"/>
      <c r="S41" s="18"/>
    </row>
    <row r="42" spans="1:23" x14ac:dyDescent="0.2">
      <c r="K42" s="18"/>
      <c r="Q42" s="18"/>
    </row>
    <row r="43" spans="1:23" x14ac:dyDescent="0.2">
      <c r="O43" s="18"/>
    </row>
    <row r="44" spans="1:23" x14ac:dyDescent="0.2">
      <c r="M44" s="1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C23" sqref="C23"/>
    </sheetView>
  </sheetViews>
  <sheetFormatPr defaultRowHeight="12.75" x14ac:dyDescent="0.2"/>
  <cols>
    <col min="1" max="1" width="55.71093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1.75" customHeight="1" x14ac:dyDescent="0.2">
      <c r="A2" s="33" t="s">
        <v>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4.45" customHeight="1" x14ac:dyDescent="0.2"/>
    <row r="5" spans="1:13" ht="14.45" customHeight="1" x14ac:dyDescent="0.2">
      <c r="A5" s="34" t="s">
        <v>138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4.45" customHeight="1" x14ac:dyDescent="0.2">
      <c r="A6" s="35" t="s">
        <v>70</v>
      </c>
      <c r="C6" s="35" t="s">
        <v>80</v>
      </c>
      <c r="D6" s="35"/>
      <c r="E6" s="35"/>
      <c r="F6" s="35"/>
      <c r="G6" s="35"/>
      <c r="I6" s="35" t="s">
        <v>81</v>
      </c>
      <c r="J6" s="35"/>
      <c r="K6" s="35"/>
      <c r="L6" s="35"/>
      <c r="M6" s="35"/>
    </row>
    <row r="7" spans="1:13" ht="29.1" customHeight="1" x14ac:dyDescent="0.2">
      <c r="A7" s="35"/>
      <c r="C7" s="9" t="s">
        <v>136</v>
      </c>
      <c r="D7" s="3"/>
      <c r="E7" s="9" t="s">
        <v>112</v>
      </c>
      <c r="F7" s="3"/>
      <c r="G7" s="9" t="s">
        <v>137</v>
      </c>
      <c r="I7" s="9" t="s">
        <v>136</v>
      </c>
      <c r="J7" s="3"/>
      <c r="K7" s="9" t="s">
        <v>112</v>
      </c>
      <c r="L7" s="3"/>
      <c r="M7" s="9" t="s">
        <v>137</v>
      </c>
    </row>
    <row r="8" spans="1:13" ht="21.75" customHeight="1" x14ac:dyDescent="0.2">
      <c r="A8" s="5" t="s">
        <v>59</v>
      </c>
      <c r="C8" s="10">
        <v>1095227</v>
      </c>
      <c r="D8" s="11"/>
      <c r="E8" s="10">
        <v>0</v>
      </c>
      <c r="F8" s="11"/>
      <c r="G8" s="10">
        <v>1095227</v>
      </c>
      <c r="H8" s="11"/>
      <c r="I8" s="10">
        <v>30878044</v>
      </c>
      <c r="J8" s="11"/>
      <c r="K8" s="10">
        <v>0</v>
      </c>
      <c r="L8" s="11"/>
      <c r="M8" s="10">
        <v>30878044</v>
      </c>
    </row>
    <row r="9" spans="1:13" ht="21.75" customHeight="1" x14ac:dyDescent="0.2">
      <c r="A9" s="6" t="s">
        <v>60</v>
      </c>
      <c r="C9" s="13">
        <v>2357861</v>
      </c>
      <c r="D9" s="11"/>
      <c r="E9" s="13">
        <v>-29929</v>
      </c>
      <c r="F9" s="11"/>
      <c r="G9" s="13">
        <v>2387790</v>
      </c>
      <c r="H9" s="11"/>
      <c r="I9" s="13">
        <v>2386190</v>
      </c>
      <c r="J9" s="11"/>
      <c r="K9" s="13">
        <v>59</v>
      </c>
      <c r="L9" s="11"/>
      <c r="M9" s="13">
        <v>2386131</v>
      </c>
    </row>
    <row r="10" spans="1:13" ht="21.75" customHeight="1" x14ac:dyDescent="0.2">
      <c r="A10" s="6" t="s">
        <v>61</v>
      </c>
      <c r="C10" s="13">
        <v>2168637</v>
      </c>
      <c r="D10" s="11"/>
      <c r="E10" s="13">
        <v>17</v>
      </c>
      <c r="F10" s="11"/>
      <c r="G10" s="13">
        <v>2168620</v>
      </c>
      <c r="H10" s="11"/>
      <c r="I10" s="13">
        <v>6426332</v>
      </c>
      <c r="J10" s="11"/>
      <c r="K10" s="13">
        <v>4276</v>
      </c>
      <c r="L10" s="11"/>
      <c r="M10" s="13">
        <v>6422056</v>
      </c>
    </row>
    <row r="11" spans="1:13" ht="21.75" customHeight="1" x14ac:dyDescent="0.2">
      <c r="A11" s="6" t="s">
        <v>62</v>
      </c>
      <c r="C11" s="13">
        <v>16074</v>
      </c>
      <c r="D11" s="11"/>
      <c r="E11" s="13">
        <v>0</v>
      </c>
      <c r="F11" s="11"/>
      <c r="G11" s="13">
        <v>16074</v>
      </c>
      <c r="H11" s="11"/>
      <c r="I11" s="13">
        <v>129426</v>
      </c>
      <c r="J11" s="11"/>
      <c r="K11" s="13">
        <v>88</v>
      </c>
      <c r="L11" s="11"/>
      <c r="M11" s="13">
        <v>129338</v>
      </c>
    </row>
    <row r="12" spans="1:13" ht="21.75" customHeight="1" x14ac:dyDescent="0.2">
      <c r="A12" s="7" t="s">
        <v>63</v>
      </c>
      <c r="C12" s="15">
        <v>-83853257</v>
      </c>
      <c r="D12" s="11"/>
      <c r="E12" s="15">
        <v>-607722</v>
      </c>
      <c r="F12" s="11"/>
      <c r="G12" s="15">
        <v>-83245535</v>
      </c>
      <c r="H12" s="11"/>
      <c r="I12" s="15">
        <v>321941</v>
      </c>
      <c r="J12" s="11"/>
      <c r="K12" s="15">
        <v>3039</v>
      </c>
      <c r="L12" s="11"/>
      <c r="M12" s="15">
        <v>318902</v>
      </c>
    </row>
    <row r="13" spans="1:13" ht="21.75" customHeight="1" x14ac:dyDescent="0.2">
      <c r="A13" s="8" t="s">
        <v>52</v>
      </c>
      <c r="C13" s="16">
        <v>-78215458</v>
      </c>
      <c r="D13" s="11"/>
      <c r="E13" s="16">
        <v>-637634</v>
      </c>
      <c r="F13" s="11"/>
      <c r="G13" s="16">
        <v>-77577824</v>
      </c>
      <c r="H13" s="11"/>
      <c r="I13" s="16">
        <v>40141933</v>
      </c>
      <c r="J13" s="11"/>
      <c r="K13" s="16">
        <v>7462</v>
      </c>
      <c r="L13" s="11"/>
      <c r="M13" s="16">
        <v>40134471</v>
      </c>
    </row>
    <row r="15" spans="1:13" x14ac:dyDescent="0.2">
      <c r="I15" s="1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39"/>
  <sheetViews>
    <sheetView rightToLeft="1" workbookViewId="0">
      <selection activeCell="O10" sqref="O10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5.42578125" bestFit="1" customWidth="1"/>
    <col min="6" max="6" width="1.28515625" customWidth="1"/>
    <col min="7" max="7" width="15.710937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17.28515625" customWidth="1"/>
    <col min="18" max="18" width="1.28515625" customWidth="1"/>
    <col min="19" max="19" width="0.28515625" customWidth="1"/>
  </cols>
  <sheetData>
    <row r="1" spans="1:21" ht="29.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1" ht="21.75" customHeight="1" x14ac:dyDescent="0.2">
      <c r="A2" s="33" t="s">
        <v>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1" ht="21.7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1" ht="14.45" customHeight="1" x14ac:dyDescent="0.2"/>
    <row r="5" spans="1:21" ht="21" customHeight="1" x14ac:dyDescent="0.2">
      <c r="A5" s="34" t="s">
        <v>139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21" ht="25.5" customHeight="1" x14ac:dyDescent="0.2">
      <c r="A6" s="35" t="s">
        <v>70</v>
      </c>
      <c r="C6" s="35" t="s">
        <v>80</v>
      </c>
      <c r="D6" s="35"/>
      <c r="E6" s="35"/>
      <c r="F6" s="35"/>
      <c r="G6" s="35"/>
      <c r="H6" s="35"/>
      <c r="I6" s="35"/>
      <c r="K6" s="35" t="s">
        <v>81</v>
      </c>
      <c r="L6" s="35"/>
      <c r="M6" s="35"/>
      <c r="N6" s="35"/>
      <c r="O6" s="35"/>
      <c r="P6" s="35"/>
      <c r="Q6" s="35"/>
      <c r="R6" s="35"/>
    </row>
    <row r="7" spans="1:21" ht="39.75" customHeight="1" x14ac:dyDescent="0.2">
      <c r="A7" s="35"/>
      <c r="C7" s="9" t="s">
        <v>13</v>
      </c>
      <c r="D7" s="3"/>
      <c r="E7" s="9" t="s">
        <v>140</v>
      </c>
      <c r="F7" s="3"/>
      <c r="G7" s="9" t="s">
        <v>141</v>
      </c>
      <c r="H7" s="3"/>
      <c r="I7" s="9" t="s">
        <v>142</v>
      </c>
      <c r="K7" s="9" t="s">
        <v>13</v>
      </c>
      <c r="L7" s="3"/>
      <c r="M7" s="9" t="s">
        <v>140</v>
      </c>
      <c r="N7" s="3"/>
      <c r="O7" s="9" t="s">
        <v>141</v>
      </c>
      <c r="P7" s="3"/>
      <c r="Q7" s="45" t="s">
        <v>142</v>
      </c>
      <c r="R7" s="45"/>
    </row>
    <row r="8" spans="1:21" ht="21.75" customHeight="1" x14ac:dyDescent="0.2">
      <c r="A8" s="5" t="s">
        <v>19</v>
      </c>
      <c r="C8" s="10">
        <v>17609052</v>
      </c>
      <c r="D8" s="11"/>
      <c r="E8" s="10">
        <v>21355219867</v>
      </c>
      <c r="F8" s="11"/>
      <c r="G8" s="10">
        <v>52285855848</v>
      </c>
      <c r="H8" s="11"/>
      <c r="I8" s="10">
        <f>23491318289-30930635981</f>
        <v>-7439317692</v>
      </c>
      <c r="J8" s="11"/>
      <c r="K8" s="10">
        <v>17609052</v>
      </c>
      <c r="L8" s="11"/>
      <c r="M8" s="10">
        <v>21355219867</v>
      </c>
      <c r="N8" s="11"/>
      <c r="O8" s="10">
        <v>52285855848</v>
      </c>
      <c r="P8" s="11"/>
      <c r="Q8" s="38">
        <v>-30930635981</v>
      </c>
      <c r="R8" s="38"/>
      <c r="S8" s="11"/>
      <c r="T8" s="11"/>
      <c r="U8" s="11"/>
    </row>
    <row r="9" spans="1:21" ht="21.75" customHeight="1" x14ac:dyDescent="0.2">
      <c r="A9" s="6" t="s">
        <v>29</v>
      </c>
      <c r="C9" s="13">
        <v>1340249</v>
      </c>
      <c r="D9" s="11"/>
      <c r="E9" s="13">
        <v>9402357294</v>
      </c>
      <c r="F9" s="11"/>
      <c r="G9" s="13">
        <v>7447414552</v>
      </c>
      <c r="H9" s="11"/>
      <c r="I9" s="13">
        <v>1954942742</v>
      </c>
      <c r="J9" s="11"/>
      <c r="K9" s="13">
        <v>1340249</v>
      </c>
      <c r="L9" s="11"/>
      <c r="M9" s="13">
        <v>9402357294</v>
      </c>
      <c r="N9" s="11"/>
      <c r="O9" s="13">
        <v>7447414552</v>
      </c>
      <c r="P9" s="11"/>
      <c r="Q9" s="40">
        <v>1954942742</v>
      </c>
      <c r="R9" s="40"/>
      <c r="S9" s="11"/>
      <c r="T9" s="11"/>
      <c r="U9" s="11"/>
    </row>
    <row r="10" spans="1:21" ht="21.75" customHeight="1" x14ac:dyDescent="0.2">
      <c r="A10" s="6" t="s">
        <v>30</v>
      </c>
      <c r="C10" s="13">
        <v>138189</v>
      </c>
      <c r="D10" s="11"/>
      <c r="E10" s="13">
        <v>4382000209</v>
      </c>
      <c r="F10" s="11"/>
      <c r="G10" s="13">
        <v>7211755708</v>
      </c>
      <c r="H10" s="11"/>
      <c r="I10" s="13">
        <v>-2829755499</v>
      </c>
      <c r="J10" s="11"/>
      <c r="K10" s="13">
        <v>219196</v>
      </c>
      <c r="L10" s="11"/>
      <c r="M10" s="13">
        <v>7111558557</v>
      </c>
      <c r="N10" s="11"/>
      <c r="O10" s="13">
        <v>11439318662</v>
      </c>
      <c r="P10" s="11"/>
      <c r="Q10" s="40">
        <v>-4327760105</v>
      </c>
      <c r="R10" s="40"/>
      <c r="S10" s="11"/>
      <c r="T10" s="11"/>
      <c r="U10" s="11"/>
    </row>
    <row r="11" spans="1:21" ht="21.75" customHeight="1" x14ac:dyDescent="0.2">
      <c r="A11" s="6" t="s">
        <v>42</v>
      </c>
      <c r="C11" s="13">
        <v>3628079</v>
      </c>
      <c r="D11" s="11"/>
      <c r="E11" s="13">
        <v>6958285013</v>
      </c>
      <c r="F11" s="11"/>
      <c r="G11" s="13">
        <v>9604088003</v>
      </c>
      <c r="H11" s="11"/>
      <c r="I11" s="13">
        <v>-2645802990</v>
      </c>
      <c r="J11" s="11"/>
      <c r="K11" s="13">
        <v>8418340</v>
      </c>
      <c r="L11" s="11"/>
      <c r="M11" s="13">
        <v>16690614380</v>
      </c>
      <c r="N11" s="11"/>
      <c r="O11" s="13">
        <v>22284652087</v>
      </c>
      <c r="P11" s="11"/>
      <c r="Q11" s="40">
        <v>-5594037707</v>
      </c>
      <c r="R11" s="40"/>
      <c r="S11" s="11"/>
      <c r="T11" s="11"/>
      <c r="U11" s="11"/>
    </row>
    <row r="12" spans="1:21" ht="21.75" customHeight="1" x14ac:dyDescent="0.2">
      <c r="A12" s="6" t="s">
        <v>46</v>
      </c>
      <c r="C12" s="13">
        <v>3043112</v>
      </c>
      <c r="D12" s="11"/>
      <c r="E12" s="13">
        <v>13518261077</v>
      </c>
      <c r="F12" s="11"/>
      <c r="G12" s="13">
        <v>26741048501</v>
      </c>
      <c r="H12" s="11"/>
      <c r="I12" s="13">
        <v>-13222787424</v>
      </c>
      <c r="J12" s="11"/>
      <c r="K12" s="13">
        <v>3504593</v>
      </c>
      <c r="L12" s="11"/>
      <c r="M12" s="13">
        <v>17264812875</v>
      </c>
      <c r="N12" s="11"/>
      <c r="O12" s="13">
        <v>30796267530</v>
      </c>
      <c r="P12" s="11"/>
      <c r="Q12" s="40">
        <v>-13531454655</v>
      </c>
      <c r="R12" s="40"/>
      <c r="S12" s="11"/>
      <c r="T12" s="11"/>
      <c r="U12" s="11"/>
    </row>
    <row r="13" spans="1:21" ht="21.75" customHeight="1" x14ac:dyDescent="0.2">
      <c r="A13" s="6" t="s">
        <v>27</v>
      </c>
      <c r="C13" s="13">
        <v>191859</v>
      </c>
      <c r="D13" s="11"/>
      <c r="E13" s="13">
        <v>2282758213</v>
      </c>
      <c r="F13" s="11"/>
      <c r="G13" s="13">
        <v>3331833660</v>
      </c>
      <c r="H13" s="11"/>
      <c r="I13" s="13">
        <v>-1049075447</v>
      </c>
      <c r="J13" s="11"/>
      <c r="K13" s="13">
        <v>191859</v>
      </c>
      <c r="L13" s="11"/>
      <c r="M13" s="13">
        <v>2282758213</v>
      </c>
      <c r="N13" s="11"/>
      <c r="O13" s="13">
        <v>3331833660</v>
      </c>
      <c r="P13" s="11"/>
      <c r="Q13" s="40">
        <v>-1049075447</v>
      </c>
      <c r="R13" s="40"/>
      <c r="S13" s="11"/>
      <c r="T13" s="11"/>
      <c r="U13" s="11"/>
    </row>
    <row r="14" spans="1:21" ht="21.75" customHeight="1" x14ac:dyDescent="0.2">
      <c r="A14" s="6" t="s">
        <v>86</v>
      </c>
      <c r="C14" s="13">
        <v>0</v>
      </c>
      <c r="D14" s="11"/>
      <c r="E14" s="13">
        <v>0</v>
      </c>
      <c r="F14" s="11"/>
      <c r="G14" s="13">
        <v>0</v>
      </c>
      <c r="H14" s="11"/>
      <c r="I14" s="13">
        <v>0</v>
      </c>
      <c r="J14" s="11"/>
      <c r="K14" s="13">
        <v>233072</v>
      </c>
      <c r="L14" s="11"/>
      <c r="M14" s="13">
        <v>25387661994</v>
      </c>
      <c r="N14" s="11"/>
      <c r="O14" s="13">
        <v>14950955149</v>
      </c>
      <c r="P14" s="11"/>
      <c r="Q14" s="40">
        <v>10436706845</v>
      </c>
      <c r="R14" s="40"/>
      <c r="S14" s="11"/>
      <c r="T14" s="11"/>
      <c r="U14" s="11"/>
    </row>
    <row r="15" spans="1:21" ht="21.75" customHeight="1" x14ac:dyDescent="0.2">
      <c r="A15" s="6" t="s">
        <v>21</v>
      </c>
      <c r="C15" s="13">
        <v>0</v>
      </c>
      <c r="D15" s="11"/>
      <c r="E15" s="13">
        <v>0</v>
      </c>
      <c r="F15" s="11"/>
      <c r="G15" s="13">
        <v>0</v>
      </c>
      <c r="H15" s="11"/>
      <c r="I15" s="13">
        <v>0</v>
      </c>
      <c r="J15" s="11"/>
      <c r="K15" s="13">
        <v>1562500</v>
      </c>
      <c r="L15" s="11"/>
      <c r="M15" s="13">
        <v>5230718901</v>
      </c>
      <c r="N15" s="11"/>
      <c r="O15" s="13">
        <v>3543839886</v>
      </c>
      <c r="P15" s="11"/>
      <c r="Q15" s="40">
        <v>1686879015</v>
      </c>
      <c r="R15" s="40"/>
      <c r="S15" s="11"/>
      <c r="T15" s="11"/>
      <c r="U15" s="11"/>
    </row>
    <row r="16" spans="1:21" ht="21.75" customHeight="1" x14ac:dyDescent="0.2">
      <c r="A16" s="6" t="s">
        <v>40</v>
      </c>
      <c r="C16" s="13">
        <v>0</v>
      </c>
      <c r="D16" s="11"/>
      <c r="E16" s="13">
        <v>0</v>
      </c>
      <c r="F16" s="11"/>
      <c r="G16" s="13">
        <v>0</v>
      </c>
      <c r="H16" s="11"/>
      <c r="I16" s="13">
        <v>0</v>
      </c>
      <c r="J16" s="11"/>
      <c r="K16" s="13">
        <v>3052955</v>
      </c>
      <c r="L16" s="11"/>
      <c r="M16" s="13">
        <v>13208414848</v>
      </c>
      <c r="N16" s="11"/>
      <c r="O16" s="13">
        <v>13638345857</v>
      </c>
      <c r="P16" s="11"/>
      <c r="Q16" s="40">
        <v>-429931009</v>
      </c>
      <c r="R16" s="40"/>
      <c r="S16" s="11"/>
      <c r="T16" s="11"/>
      <c r="U16" s="11"/>
    </row>
    <row r="17" spans="1:21" ht="21.75" customHeight="1" x14ac:dyDescent="0.2">
      <c r="A17" s="6" t="s">
        <v>87</v>
      </c>
      <c r="C17" s="13">
        <v>0</v>
      </c>
      <c r="D17" s="11"/>
      <c r="E17" s="13">
        <v>0</v>
      </c>
      <c r="F17" s="11"/>
      <c r="G17" s="13">
        <v>0</v>
      </c>
      <c r="H17" s="11"/>
      <c r="I17" s="13">
        <v>0</v>
      </c>
      <c r="J17" s="11"/>
      <c r="K17" s="13">
        <v>1795135</v>
      </c>
      <c r="L17" s="11"/>
      <c r="M17" s="13">
        <v>33063626478</v>
      </c>
      <c r="N17" s="11"/>
      <c r="O17" s="13">
        <v>44968239458</v>
      </c>
      <c r="P17" s="11"/>
      <c r="Q17" s="40">
        <v>-11904612980</v>
      </c>
      <c r="R17" s="40"/>
      <c r="S17" s="11"/>
      <c r="T17" s="11"/>
      <c r="U17" s="11"/>
    </row>
    <row r="18" spans="1:21" ht="21.75" customHeight="1" x14ac:dyDescent="0.2">
      <c r="A18" s="6" t="s">
        <v>41</v>
      </c>
      <c r="C18" s="13">
        <v>0</v>
      </c>
      <c r="D18" s="11"/>
      <c r="E18" s="13">
        <v>0</v>
      </c>
      <c r="F18" s="11"/>
      <c r="G18" s="13">
        <v>0</v>
      </c>
      <c r="H18" s="11"/>
      <c r="I18" s="13">
        <v>0</v>
      </c>
      <c r="J18" s="11"/>
      <c r="K18" s="13">
        <v>1877391</v>
      </c>
      <c r="L18" s="11"/>
      <c r="M18" s="13">
        <v>11671973329</v>
      </c>
      <c r="N18" s="11"/>
      <c r="O18" s="13">
        <v>9965617594</v>
      </c>
      <c r="P18" s="11"/>
      <c r="Q18" s="40">
        <v>1706355735</v>
      </c>
      <c r="R18" s="40"/>
      <c r="S18" s="11"/>
      <c r="T18" s="11"/>
      <c r="U18" s="11"/>
    </row>
    <row r="19" spans="1:21" ht="21.75" customHeight="1" x14ac:dyDescent="0.2">
      <c r="A19" s="6" t="s">
        <v>88</v>
      </c>
      <c r="C19" s="13">
        <v>0</v>
      </c>
      <c r="D19" s="11"/>
      <c r="E19" s="13">
        <v>0</v>
      </c>
      <c r="F19" s="11"/>
      <c r="G19" s="13">
        <v>0</v>
      </c>
      <c r="H19" s="11"/>
      <c r="I19" s="13">
        <v>0</v>
      </c>
      <c r="J19" s="11"/>
      <c r="K19" s="13">
        <v>1236522</v>
      </c>
      <c r="L19" s="11"/>
      <c r="M19" s="13">
        <v>2251640897</v>
      </c>
      <c r="N19" s="11"/>
      <c r="O19" s="13">
        <v>2769308055</v>
      </c>
      <c r="P19" s="11"/>
      <c r="Q19" s="40">
        <v>-517667158</v>
      </c>
      <c r="R19" s="40"/>
      <c r="S19" s="11"/>
      <c r="T19" s="11"/>
      <c r="U19" s="11"/>
    </row>
    <row r="20" spans="1:21" ht="21.75" customHeight="1" x14ac:dyDescent="0.2">
      <c r="A20" s="6" t="s">
        <v>49</v>
      </c>
      <c r="C20" s="13">
        <v>0</v>
      </c>
      <c r="D20" s="11"/>
      <c r="E20" s="13">
        <v>0</v>
      </c>
      <c r="F20" s="11"/>
      <c r="G20" s="13">
        <v>0</v>
      </c>
      <c r="H20" s="11"/>
      <c r="I20" s="13">
        <v>0</v>
      </c>
      <c r="J20" s="11"/>
      <c r="K20" s="13">
        <v>1</v>
      </c>
      <c r="L20" s="11"/>
      <c r="M20" s="13">
        <v>1</v>
      </c>
      <c r="N20" s="11"/>
      <c r="O20" s="13">
        <v>4777</v>
      </c>
      <c r="P20" s="11"/>
      <c r="Q20" s="40">
        <v>-4776</v>
      </c>
      <c r="R20" s="40"/>
      <c r="S20" s="11"/>
      <c r="T20" s="11"/>
      <c r="U20" s="11"/>
    </row>
    <row r="21" spans="1:21" ht="21.75" customHeight="1" x14ac:dyDescent="0.2">
      <c r="A21" s="6" t="s">
        <v>89</v>
      </c>
      <c r="C21" s="13">
        <v>0</v>
      </c>
      <c r="D21" s="11"/>
      <c r="E21" s="13">
        <v>0</v>
      </c>
      <c r="F21" s="11"/>
      <c r="G21" s="13">
        <v>0</v>
      </c>
      <c r="H21" s="11"/>
      <c r="I21" s="13">
        <v>0</v>
      </c>
      <c r="J21" s="11"/>
      <c r="K21" s="13">
        <v>1211824</v>
      </c>
      <c r="L21" s="11"/>
      <c r="M21" s="13">
        <v>36187517944</v>
      </c>
      <c r="N21" s="11"/>
      <c r="O21" s="13">
        <v>34061005209</v>
      </c>
      <c r="P21" s="11"/>
      <c r="Q21" s="40">
        <v>2126512735</v>
      </c>
      <c r="R21" s="40"/>
      <c r="S21" s="11"/>
      <c r="T21" s="11"/>
      <c r="U21" s="11"/>
    </row>
    <row r="22" spans="1:21" ht="21.75" customHeight="1" x14ac:dyDescent="0.2">
      <c r="A22" s="6" t="s">
        <v>43</v>
      </c>
      <c r="C22" s="13">
        <v>0</v>
      </c>
      <c r="D22" s="11"/>
      <c r="E22" s="13">
        <v>0</v>
      </c>
      <c r="F22" s="11"/>
      <c r="G22" s="13">
        <v>0</v>
      </c>
      <c r="H22" s="11"/>
      <c r="I22" s="13">
        <v>0</v>
      </c>
      <c r="J22" s="11"/>
      <c r="K22" s="13">
        <v>1</v>
      </c>
      <c r="L22" s="11"/>
      <c r="M22" s="13">
        <v>1</v>
      </c>
      <c r="N22" s="11"/>
      <c r="O22" s="13">
        <v>4690</v>
      </c>
      <c r="P22" s="11"/>
      <c r="Q22" s="40">
        <v>-4689</v>
      </c>
      <c r="R22" s="40"/>
      <c r="S22" s="11"/>
      <c r="T22" s="11"/>
      <c r="U22" s="11"/>
    </row>
    <row r="23" spans="1:21" ht="21.75" customHeight="1" x14ac:dyDescent="0.2">
      <c r="A23" s="6" t="s">
        <v>90</v>
      </c>
      <c r="C23" s="13">
        <v>0</v>
      </c>
      <c r="D23" s="11"/>
      <c r="E23" s="13">
        <v>0</v>
      </c>
      <c r="F23" s="11"/>
      <c r="G23" s="13">
        <v>0</v>
      </c>
      <c r="H23" s="11"/>
      <c r="I23" s="13">
        <v>0</v>
      </c>
      <c r="J23" s="11"/>
      <c r="K23" s="13">
        <v>387000</v>
      </c>
      <c r="L23" s="11"/>
      <c r="M23" s="13">
        <v>10929959420</v>
      </c>
      <c r="N23" s="11"/>
      <c r="O23" s="13">
        <v>8160202737</v>
      </c>
      <c r="P23" s="11"/>
      <c r="Q23" s="40">
        <v>2769756683</v>
      </c>
      <c r="R23" s="40"/>
      <c r="S23" s="11"/>
      <c r="T23" s="11"/>
      <c r="U23" s="11"/>
    </row>
    <row r="24" spans="1:21" ht="21.75" customHeight="1" x14ac:dyDescent="0.2">
      <c r="A24" s="6" t="s">
        <v>91</v>
      </c>
      <c r="C24" s="13">
        <v>0</v>
      </c>
      <c r="D24" s="11"/>
      <c r="E24" s="13">
        <v>0</v>
      </c>
      <c r="F24" s="11"/>
      <c r="G24" s="13">
        <v>0</v>
      </c>
      <c r="H24" s="11"/>
      <c r="I24" s="13">
        <v>0</v>
      </c>
      <c r="J24" s="11"/>
      <c r="K24" s="13">
        <v>1800000</v>
      </c>
      <c r="L24" s="11"/>
      <c r="M24" s="13">
        <v>8298636969</v>
      </c>
      <c r="N24" s="11"/>
      <c r="O24" s="13">
        <v>9608487300</v>
      </c>
      <c r="P24" s="11"/>
      <c r="Q24" s="40">
        <v>-1309850331</v>
      </c>
      <c r="R24" s="40"/>
      <c r="S24" s="11"/>
      <c r="T24" s="11"/>
      <c r="U24" s="11"/>
    </row>
    <row r="25" spans="1:21" ht="21.75" customHeight="1" x14ac:dyDescent="0.2">
      <c r="A25" s="6" t="s">
        <v>92</v>
      </c>
      <c r="C25" s="13">
        <v>0</v>
      </c>
      <c r="D25" s="11"/>
      <c r="E25" s="13">
        <v>0</v>
      </c>
      <c r="F25" s="11"/>
      <c r="G25" s="13">
        <v>0</v>
      </c>
      <c r="H25" s="11"/>
      <c r="I25" s="13">
        <v>0</v>
      </c>
      <c r="J25" s="11"/>
      <c r="K25" s="13">
        <v>888236</v>
      </c>
      <c r="L25" s="11"/>
      <c r="M25" s="13">
        <v>12624643312</v>
      </c>
      <c r="N25" s="11"/>
      <c r="O25" s="13">
        <v>13155969837</v>
      </c>
      <c r="P25" s="11"/>
      <c r="Q25" s="40">
        <v>-531326525</v>
      </c>
      <c r="R25" s="40"/>
      <c r="S25" s="11"/>
      <c r="T25" s="11"/>
      <c r="U25" s="11"/>
    </row>
    <row r="26" spans="1:21" ht="21.75" customHeight="1" x14ac:dyDescent="0.2">
      <c r="A26" s="6" t="s">
        <v>93</v>
      </c>
      <c r="C26" s="13">
        <v>0</v>
      </c>
      <c r="D26" s="11"/>
      <c r="E26" s="13">
        <v>0</v>
      </c>
      <c r="F26" s="11"/>
      <c r="G26" s="13">
        <v>0</v>
      </c>
      <c r="H26" s="11"/>
      <c r="I26" s="13">
        <v>0</v>
      </c>
      <c r="J26" s="11"/>
      <c r="K26" s="13">
        <v>2421990</v>
      </c>
      <c r="L26" s="11"/>
      <c r="M26" s="13">
        <v>42175381148</v>
      </c>
      <c r="N26" s="11"/>
      <c r="O26" s="13">
        <v>43135793274</v>
      </c>
      <c r="P26" s="11"/>
      <c r="Q26" s="40">
        <v>-960412126</v>
      </c>
      <c r="R26" s="40"/>
      <c r="S26" s="11"/>
      <c r="T26" s="11"/>
      <c r="U26" s="11"/>
    </row>
    <row r="27" spans="1:21" ht="21.75" customHeight="1" x14ac:dyDescent="0.2">
      <c r="A27" s="6" t="s">
        <v>94</v>
      </c>
      <c r="C27" s="13">
        <v>0</v>
      </c>
      <c r="D27" s="11"/>
      <c r="E27" s="13">
        <v>0</v>
      </c>
      <c r="F27" s="11"/>
      <c r="G27" s="13">
        <v>0</v>
      </c>
      <c r="H27" s="11"/>
      <c r="I27" s="13">
        <v>0</v>
      </c>
      <c r="J27" s="11"/>
      <c r="K27" s="13">
        <v>1200000</v>
      </c>
      <c r="L27" s="11"/>
      <c r="M27" s="13">
        <v>15190078251</v>
      </c>
      <c r="N27" s="11"/>
      <c r="O27" s="13">
        <v>10561581216</v>
      </c>
      <c r="P27" s="11"/>
      <c r="Q27" s="40">
        <v>4628497035</v>
      </c>
      <c r="R27" s="40"/>
      <c r="S27" s="11"/>
      <c r="T27" s="11"/>
      <c r="U27" s="11"/>
    </row>
    <row r="28" spans="1:21" ht="21.75" customHeight="1" x14ac:dyDescent="0.2">
      <c r="A28" s="6" t="s">
        <v>95</v>
      </c>
      <c r="C28" s="13">
        <v>0</v>
      </c>
      <c r="D28" s="11"/>
      <c r="E28" s="13">
        <v>0</v>
      </c>
      <c r="F28" s="11"/>
      <c r="G28" s="13">
        <v>0</v>
      </c>
      <c r="H28" s="11"/>
      <c r="I28" s="13">
        <v>0</v>
      </c>
      <c r="J28" s="11"/>
      <c r="K28" s="13">
        <v>6924087</v>
      </c>
      <c r="L28" s="11"/>
      <c r="M28" s="13">
        <v>87641860588</v>
      </c>
      <c r="N28" s="11"/>
      <c r="O28" s="13">
        <v>76537722147</v>
      </c>
      <c r="P28" s="11"/>
      <c r="Q28" s="40">
        <v>11104138441</v>
      </c>
      <c r="R28" s="40"/>
      <c r="S28" s="11"/>
      <c r="T28" s="11"/>
      <c r="U28" s="11"/>
    </row>
    <row r="29" spans="1:21" ht="21.75" customHeight="1" x14ac:dyDescent="0.2">
      <c r="A29" s="6" t="s">
        <v>96</v>
      </c>
      <c r="C29" s="13">
        <v>0</v>
      </c>
      <c r="D29" s="11"/>
      <c r="E29" s="13">
        <v>0</v>
      </c>
      <c r="F29" s="11"/>
      <c r="G29" s="13">
        <v>0</v>
      </c>
      <c r="H29" s="11"/>
      <c r="I29" s="13">
        <v>0</v>
      </c>
      <c r="J29" s="11"/>
      <c r="K29" s="13">
        <v>625000</v>
      </c>
      <c r="L29" s="11"/>
      <c r="M29" s="13">
        <v>5165953663</v>
      </c>
      <c r="N29" s="11"/>
      <c r="O29" s="13">
        <v>5292301050</v>
      </c>
      <c r="P29" s="11"/>
      <c r="Q29" s="40">
        <v>-126347387</v>
      </c>
      <c r="R29" s="40"/>
      <c r="S29" s="11"/>
      <c r="T29" s="11"/>
      <c r="U29" s="11"/>
    </row>
    <row r="30" spans="1:21" ht="21.75" customHeight="1" x14ac:dyDescent="0.2">
      <c r="A30" s="6" t="s">
        <v>97</v>
      </c>
      <c r="C30" s="13">
        <v>0</v>
      </c>
      <c r="D30" s="11"/>
      <c r="E30" s="13">
        <v>0</v>
      </c>
      <c r="F30" s="11"/>
      <c r="G30" s="13">
        <v>0</v>
      </c>
      <c r="H30" s="11"/>
      <c r="I30" s="13">
        <v>0</v>
      </c>
      <c r="J30" s="11"/>
      <c r="K30" s="13">
        <v>4853647</v>
      </c>
      <c r="L30" s="11"/>
      <c r="M30" s="13">
        <v>35048254312</v>
      </c>
      <c r="N30" s="11"/>
      <c r="O30" s="13">
        <v>36571739926</v>
      </c>
      <c r="P30" s="11"/>
      <c r="Q30" s="40">
        <v>-1523485614</v>
      </c>
      <c r="R30" s="40"/>
      <c r="S30" s="11"/>
      <c r="T30" s="11"/>
      <c r="U30" s="11"/>
    </row>
    <row r="31" spans="1:21" ht="21.75" customHeight="1" x14ac:dyDescent="0.2">
      <c r="A31" s="6" t="s">
        <v>98</v>
      </c>
      <c r="C31" s="13">
        <v>0</v>
      </c>
      <c r="D31" s="11"/>
      <c r="E31" s="13">
        <v>0</v>
      </c>
      <c r="F31" s="11"/>
      <c r="G31" s="13">
        <v>0</v>
      </c>
      <c r="H31" s="11"/>
      <c r="I31" s="13">
        <v>0</v>
      </c>
      <c r="J31" s="11"/>
      <c r="K31" s="13">
        <v>220000</v>
      </c>
      <c r="L31" s="11"/>
      <c r="M31" s="13">
        <v>5562368095</v>
      </c>
      <c r="N31" s="11"/>
      <c r="O31" s="13">
        <v>4481065116</v>
      </c>
      <c r="P31" s="11"/>
      <c r="Q31" s="40">
        <v>1081302979</v>
      </c>
      <c r="R31" s="40"/>
      <c r="S31" s="11"/>
      <c r="T31" s="11"/>
      <c r="U31" s="11"/>
    </row>
    <row r="32" spans="1:21" ht="21.75" customHeight="1" x14ac:dyDescent="0.2">
      <c r="A32" s="7" t="s">
        <v>99</v>
      </c>
      <c r="C32" s="13">
        <v>0</v>
      </c>
      <c r="D32" s="11"/>
      <c r="E32" s="15">
        <v>0</v>
      </c>
      <c r="F32" s="11"/>
      <c r="G32" s="15">
        <v>0</v>
      </c>
      <c r="H32" s="11"/>
      <c r="I32" s="15">
        <v>0</v>
      </c>
      <c r="J32" s="11"/>
      <c r="K32" s="13">
        <v>17703065</v>
      </c>
      <c r="L32" s="11"/>
      <c r="M32" s="15">
        <v>34850194417</v>
      </c>
      <c r="N32" s="11"/>
      <c r="O32" s="15">
        <v>36218105642</v>
      </c>
      <c r="P32" s="11"/>
      <c r="Q32" s="44">
        <v>-1367911225</v>
      </c>
      <c r="R32" s="44"/>
      <c r="S32" s="11"/>
      <c r="T32" s="11"/>
      <c r="U32" s="11"/>
    </row>
    <row r="33" spans="1:21" ht="21.75" customHeight="1" x14ac:dyDescent="0.2">
      <c r="A33" s="8" t="s">
        <v>52</v>
      </c>
      <c r="C33" s="13"/>
      <c r="D33" s="11"/>
      <c r="E33" s="16">
        <f>SUM(E8:E32)</f>
        <v>57898881673</v>
      </c>
      <c r="F33" s="11"/>
      <c r="G33" s="16">
        <f>SUM(G8:G32)</f>
        <v>106621996272</v>
      </c>
      <c r="H33" s="11"/>
      <c r="I33" s="16">
        <f>SUM(I8:I32)</f>
        <v>-25231796310</v>
      </c>
      <c r="J33" s="11"/>
      <c r="K33" s="13"/>
      <c r="L33" s="11"/>
      <c r="M33" s="16">
        <f>SUM(M8:M32)</f>
        <v>458596205754</v>
      </c>
      <c r="N33" s="11"/>
      <c r="O33" s="16">
        <f>SUM(O8:O32)</f>
        <v>495205631259</v>
      </c>
      <c r="P33" s="11"/>
      <c r="Q33" s="46">
        <f t="shared" ref="Q33" si="0">SUM(Q8:R32)</f>
        <v>-36609425505</v>
      </c>
      <c r="R33" s="46"/>
      <c r="S33" s="11"/>
      <c r="T33" s="11"/>
      <c r="U33" s="11"/>
    </row>
    <row r="34" spans="1:21" x14ac:dyDescent="0.2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2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2">
      <c r="I36" s="18"/>
      <c r="O36" s="18"/>
    </row>
    <row r="37" spans="1:21" x14ac:dyDescent="0.2">
      <c r="I37" s="18"/>
      <c r="O37" s="18"/>
    </row>
    <row r="38" spans="1:21" x14ac:dyDescent="0.2">
      <c r="I38" s="18"/>
      <c r="O38" s="18"/>
    </row>
    <row r="39" spans="1:21" x14ac:dyDescent="0.2">
      <c r="I39" s="18"/>
      <c r="O39" s="18"/>
    </row>
  </sheetData>
  <mergeCells count="34">
    <mergeCell ref="Q33:R33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2024-08-24T07:02:11Z</dcterms:created>
  <dcterms:modified xsi:type="dcterms:W3CDTF">2024-08-26T07:01:40Z</dcterms:modified>
</cp:coreProperties>
</file>