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9EDC07AC-009A-4545-98C9-015A7066F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اعمال اختیار" sheetId="20" r:id="rId11"/>
    <sheet name="درآمد ناشی از تغییر قیمت اوراق" sheetId="21" r:id="rId12"/>
  </sheets>
  <definedNames>
    <definedName name="_xlnm.Print_Area" localSheetId="1">'اوراق مشتقه'!$A$1:$AX$55</definedName>
    <definedName name="_xlnm.Print_Area" localSheetId="3">درآمد!$A$1:$K$12</definedName>
    <definedName name="_xlnm.Print_Area" localSheetId="10">'درآمد اعمال اختیار'!$A$1:$Z$11</definedName>
    <definedName name="_xlnm.Print_Area" localSheetId="5">'درآمد سپرده بانکی'!$A$1:$K$13</definedName>
    <definedName name="_xlnm.Print_Area" localSheetId="4">'درآمد سرمایه گذاری در سهام'!$A$1:$X$68</definedName>
    <definedName name="_xlnm.Print_Area" localSheetId="7">'درآمد سود سهام'!$A$1:$T$43</definedName>
    <definedName name="_xlnm.Print_Area" localSheetId="11">'درآمد ناشی از تغییر قیمت اوراق'!$A$1:$S$41</definedName>
    <definedName name="_xlnm.Print_Area" localSheetId="9">'درآمد ناشی از فروش'!$A$1:$S$48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بانکی'!$A$1:$N$13</definedName>
    <definedName name="_xlnm.Print_Area" localSheetId="0">سهام!$A$1:$AC$49</definedName>
  </definedNames>
  <calcPr calcId="191029"/>
</workbook>
</file>

<file path=xl/calcChain.xml><?xml version="1.0" encoding="utf-8"?>
<calcChain xmlns="http://schemas.openxmlformats.org/spreadsheetml/2006/main">
  <c r="L68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9" i="9"/>
  <c r="F12" i="8"/>
  <c r="H10" i="8" s="1"/>
  <c r="W10" i="9"/>
  <c r="W18" i="9"/>
  <c r="W26" i="9"/>
  <c r="W34" i="9"/>
  <c r="W42" i="9"/>
  <c r="W50" i="9"/>
  <c r="W58" i="9"/>
  <c r="W66" i="9"/>
  <c r="F11" i="8"/>
  <c r="F10" i="8"/>
  <c r="F9" i="8"/>
  <c r="Y11" i="20"/>
  <c r="Y9" i="20"/>
  <c r="D68" i="9"/>
  <c r="F68" i="9"/>
  <c r="U10" i="9"/>
  <c r="U11" i="9"/>
  <c r="W11" i="9" s="1"/>
  <c r="U12" i="9"/>
  <c r="W12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U43" i="9"/>
  <c r="W43" i="9" s="1"/>
  <c r="U44" i="9"/>
  <c r="W44" i="9" s="1"/>
  <c r="U45" i="9"/>
  <c r="W45" i="9" s="1"/>
  <c r="U47" i="9"/>
  <c r="W47" i="9" s="1"/>
  <c r="U48" i="9"/>
  <c r="W48" i="9" s="1"/>
  <c r="U49" i="9"/>
  <c r="W49" i="9" s="1"/>
  <c r="U50" i="9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W57" i="9" s="1"/>
  <c r="U58" i="9"/>
  <c r="U59" i="9"/>
  <c r="W59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U9" i="9"/>
  <c r="W9" i="9" s="1"/>
  <c r="S68" i="9"/>
  <c r="S46" i="9"/>
  <c r="U46" i="9" s="1"/>
  <c r="W46" i="9" s="1"/>
  <c r="P67" i="9"/>
  <c r="Q68" i="9" s="1"/>
  <c r="P63" i="9"/>
  <c r="N68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9" i="9"/>
  <c r="J68" i="9" s="1"/>
  <c r="F8" i="8" s="1"/>
  <c r="H68" i="9"/>
  <c r="J13" i="13"/>
  <c r="J9" i="13"/>
  <c r="J10" i="13"/>
  <c r="J11" i="13"/>
  <c r="J12" i="13"/>
  <c r="J8" i="13"/>
  <c r="F13" i="13"/>
  <c r="F9" i="13"/>
  <c r="F10" i="13"/>
  <c r="F11" i="13"/>
  <c r="F12" i="13"/>
  <c r="F8" i="13"/>
  <c r="S43" i="15"/>
  <c r="O43" i="15"/>
  <c r="S34" i="15"/>
  <c r="O34" i="15"/>
  <c r="I48" i="19"/>
  <c r="Q48" i="19"/>
  <c r="Q45" i="19"/>
  <c r="I11" i="19"/>
  <c r="I9" i="19"/>
  <c r="Q41" i="21"/>
  <c r="Q38" i="21"/>
  <c r="L17" i="7"/>
  <c r="H49" i="2"/>
  <c r="H39" i="2"/>
  <c r="J49" i="2"/>
  <c r="X49" i="2"/>
  <c r="X42" i="2"/>
  <c r="Z49" i="2"/>
  <c r="Z40" i="2"/>
  <c r="H11" i="8" l="1"/>
  <c r="H8" i="8"/>
  <c r="H9" i="8"/>
  <c r="U67" i="9"/>
  <c r="W67" i="9" s="1"/>
  <c r="W68" i="9" s="1"/>
  <c r="U68" i="9"/>
  <c r="H12" i="8" l="1"/>
</calcChain>
</file>

<file path=xl/sharedStrings.xml><?xml version="1.0" encoding="utf-8"?>
<sst xmlns="http://schemas.openxmlformats.org/spreadsheetml/2006/main" count="511" uniqueCount="196">
  <si>
    <t>صندوق سرمایه‌گذاری سهام بزرگ کاردان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</si>
  <si>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</si>
  <si>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</si>
  <si>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</si>
  <si>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</si>
  <si>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</si>
  <si>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</si>
  <si>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</si>
  <si>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</si>
  <si>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</si>
  <si>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</si>
  <si>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</si>
  <si>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</si>
  <si>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</si>
  <si>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</si>
  <si>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</si>
  <si>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</si>
  <si>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</si>
  <si>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</si>
  <si>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</si>
  <si>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بیمه کوثر</t>
  </si>
  <si>
    <t>پارس فولاد سبزوار</t>
  </si>
  <si>
    <t>پالایش نفت اصفهان</t>
  </si>
  <si>
    <t>پتروشیمی پردیس</t>
  </si>
  <si>
    <t>پتروشیمی تندگویان</t>
  </si>
  <si>
    <t>پست بانک ایران</t>
  </si>
  <si>
    <t>تایدواترخاورمیانه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</si>
  <si>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</si>
  <si>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</si>
  <si>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</si>
  <si>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</si>
  <si>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</si>
  <si>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</si>
  <si>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</si>
  <si>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</si>
  <si>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</si>
  <si>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</si>
  <si>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</si>
  <si>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</si>
  <si>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</si>
  <si>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</si>
  <si>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</si>
  <si>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</si>
  <si>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</si>
  <si>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</si>
  <si>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</si>
  <si>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</si>
  <si>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</si>
  <si>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</si>
  <si>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</si>
  <si>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سرمایه‌گذاری‌صندوق‌بازنشستگی‌</t>
  </si>
  <si>
    <t>گسترش سوخت سبززاگرس(سهامی عام)</t>
  </si>
  <si>
    <t>تولیدی برنا باطری</t>
  </si>
  <si>
    <t>ح.پست بانک ایران</t>
  </si>
  <si>
    <t>کانی کربن طبس</t>
  </si>
  <si>
    <t>ذغال‌سنگ‌ نگین‌ ط‌بس‌</t>
  </si>
  <si>
    <t>پخش هجرت</t>
  </si>
  <si>
    <t>سیمان‌ شرق‌</t>
  </si>
  <si>
    <t>ح. گسترش سوخت سبززاگرس(س. عام)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</si>
  <si>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</si>
  <si>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</si>
  <si>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</si>
  <si>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</si>
  <si>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</si>
  <si>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</si>
  <si>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</si>
  <si>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</si>
  <si>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</si>
  <si>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</si>
  <si>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</si>
  <si>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</si>
  <si>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خبهمن-1300-1403/09/25</t>
  </si>
  <si>
    <t>اختیار خرید</t>
  </si>
  <si>
    <t>موقعیت فروش</t>
  </si>
  <si>
    <t>-</t>
  </si>
  <si>
    <t>1403/09/25</t>
  </si>
  <si>
    <t>اطلاعات آماری مرتبط با قراردادهای آتی توسط صندوق سرمایه گذاری: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</si>
  <si>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</si>
  <si>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</si>
  <si>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</si>
  <si>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</si>
  <si>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</si>
  <si>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</si>
  <si>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</si>
  <si>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</si>
  <si>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</si>
  <si>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</si>
  <si>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</si>
  <si>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</si>
  <si>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</si>
  <si>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</si>
  <si>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</si>
  <si>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</si>
  <si>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</si>
  <si>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</si>
  <si>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</si>
  <si>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</si>
  <si>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</si>
  <si>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</si>
  <si>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</si>
  <si>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</si>
  <si>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</si>
  <si>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</si>
  <si>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</si>
  <si>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</si>
  <si>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</si>
  <si>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</si>
  <si>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</si>
  <si>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</si>
  <si>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</si>
  <si>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</si>
  <si>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</si>
  <si>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</si>
  <si>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نشاسته و گلوکز آردینه</t>
  </si>
  <si>
    <t>ح . صنایع مس افق کرمان</t>
  </si>
  <si>
    <t>فرآوری زغال سنگ پروده طبس</t>
  </si>
  <si>
    <t>تولیدات پتروشیمی قائد بصیر</t>
  </si>
  <si>
    <t>ملی شیمی کشاورز</t>
  </si>
  <si>
    <t>آنتی بیوتیک سازی ایران</t>
  </si>
  <si>
    <t>بانک سامان</t>
  </si>
  <si>
    <t>پارس فنر</t>
  </si>
  <si>
    <t>نخریسی و نساجی خسروی خراسان</t>
  </si>
  <si>
    <t>بیمه اتکایی ایران معین</t>
  </si>
  <si>
    <t>پخش البرز</t>
  </si>
  <si>
    <t>پرتو بار فرابر خلیج فارس</t>
  </si>
  <si>
    <t>داروسازی دانا</t>
  </si>
  <si>
    <t>بین المللی توسعه ص. معادن غدیر</t>
  </si>
  <si>
    <t>ایران خودرو دیزل</t>
  </si>
  <si>
    <t>شرکت آهن و فولاد ارفع</t>
  </si>
  <si>
    <t>پویا زرکان آق دره</t>
  </si>
  <si>
    <t>تامین سرمایه نوین</t>
  </si>
  <si>
    <t>تولیدی و صنعتی گوهرفام</t>
  </si>
  <si>
    <t>قاسم ایران</t>
  </si>
  <si>
    <t>صنعتی زر ماکارون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</si>
  <si>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</si>
  <si>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</si>
  <si>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</si>
  <si>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</si>
  <si>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</si>
  <si>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</si>
  <si>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</si>
  <si>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</si>
  <si>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</si>
  <si>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</si>
  <si>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</si>
  <si>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</si>
  <si>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</si>
  <si>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</si>
  <si>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</si>
  <si>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</si>
  <si>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</si>
  <si>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1403/05/27</t>
  </si>
  <si>
    <t>1403/04/31</t>
  </si>
  <si>
    <t>1403/03/07</t>
  </si>
  <si>
    <t>1402/12/17</t>
  </si>
  <si>
    <t>1403/04/28</t>
  </si>
  <si>
    <t>1403/08/26</t>
  </si>
  <si>
    <t>1403/02/22</t>
  </si>
  <si>
    <t>1403/03/26</t>
  </si>
  <si>
    <t>1402/10/06</t>
  </si>
  <si>
    <t>1403/09/07</t>
  </si>
  <si>
    <t>1403/06/18</t>
  </si>
  <si>
    <t>1403/03/02</t>
  </si>
  <si>
    <t>1403/03/12</t>
  </si>
  <si>
    <t>1403/07/23</t>
  </si>
  <si>
    <t>1403/05/30</t>
  </si>
  <si>
    <t>1402/11/24</t>
  </si>
  <si>
    <t>1403/02/13</t>
  </si>
  <si>
    <t>1403/05/11</t>
  </si>
  <si>
    <t>1402/11/18</t>
  </si>
  <si>
    <t>1403/04/10</t>
  </si>
  <si>
    <t>1402/10/30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</si>
  <si>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</si>
  <si>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</si>
  <si>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</si>
  <si>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</si>
  <si>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</si>
  <si>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</si>
  <si>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</si>
  <si>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</si>
  <si>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</si>
  <si>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</si>
  <si>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</si>
  <si>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</si>
  <si>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</si>
  <si>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</si>
  <si>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</si>
  <si>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</si>
  <si>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</si>
  <si>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</si>
  <si>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</si>
  <si>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خبهمن1</t>
  </si>
  <si>
    <t>ضهمن90041</t>
  </si>
  <si>
    <t>1403/09/26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</si>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</sst>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4"/>
  <sheetViews>
    <sheetView rightToLeft="1" tabSelected="1" topLeftCell="A13" workbookViewId="0">
      <selection activeCell="A11" sqref="A11:C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2.140625" bestFit="1" customWidth="1"/>
    <col min="13" max="13" width="1.28515625" customWidth="1"/>
    <col min="14" max="14" width="16.140625" bestFit="1" customWidth="1"/>
    <col min="15" max="15" width="1.28515625" customWidth="1"/>
    <col min="16" max="16" width="12.85546875" bestFit="1" customWidth="1"/>
    <col min="17" max="17" width="1.28515625" customWidth="1"/>
    <col min="18" max="18" width="16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1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1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31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31" ht="14.45" customHeight="1" x14ac:dyDescent="0.2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31" ht="14.45" customHeight="1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31" ht="14.45" customHeight="1" x14ac:dyDescent="0.2">
      <c r="F6" s="34" t="s">
        <v>7</v>
      </c>
      <c r="G6" s="34"/>
      <c r="H6" s="34"/>
      <c r="I6" s="34"/>
      <c r="J6" s="34"/>
      <c r="L6" s="34" t="s">
        <v>8</v>
      </c>
      <c r="M6" s="34"/>
      <c r="N6" s="34"/>
      <c r="O6" s="34"/>
      <c r="P6" s="34"/>
      <c r="Q6" s="34"/>
      <c r="R6" s="34"/>
      <c r="T6" s="34" t="s">
        <v>9</v>
      </c>
      <c r="U6" s="34"/>
      <c r="V6" s="34"/>
      <c r="W6" s="34"/>
      <c r="X6" s="34"/>
      <c r="Y6" s="34"/>
      <c r="Z6" s="34"/>
      <c r="AA6" s="34"/>
      <c r="AB6" s="34"/>
    </row>
    <row r="7" spans="1:31" ht="14.45" customHeight="1" x14ac:dyDescent="0.2">
      <c r="F7" s="3"/>
      <c r="G7" s="3"/>
      <c r="H7" s="3"/>
      <c r="I7" s="3"/>
      <c r="J7" s="3"/>
      <c r="L7" s="37" t="s">
        <v>10</v>
      </c>
      <c r="M7" s="37"/>
      <c r="N7" s="37"/>
      <c r="O7" s="3"/>
      <c r="P7" s="37" t="s">
        <v>11</v>
      </c>
      <c r="Q7" s="37"/>
      <c r="R7" s="37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34" t="s">
        <v>12</v>
      </c>
      <c r="B8" s="34"/>
      <c r="C8" s="34"/>
      <c r="E8" s="34" t="s">
        <v>13</v>
      </c>
      <c r="F8" s="3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35" t="s">
        <v>19</v>
      </c>
      <c r="B9" s="35"/>
      <c r="C9" s="35"/>
      <c r="E9" s="36">
        <v>36502254</v>
      </c>
      <c r="F9" s="36"/>
      <c r="G9" s="12"/>
      <c r="H9" s="11">
        <v>78082852278</v>
      </c>
      <c r="I9" s="12"/>
      <c r="J9" s="11">
        <v>127469435413.103</v>
      </c>
      <c r="K9" s="12"/>
      <c r="L9" s="11">
        <v>0</v>
      </c>
      <c r="M9" s="12"/>
      <c r="N9" s="11">
        <v>0</v>
      </c>
      <c r="O9" s="12"/>
      <c r="P9" s="11">
        <v>-36502254</v>
      </c>
      <c r="Q9" s="12"/>
      <c r="R9" s="11">
        <v>138955186747</v>
      </c>
      <c r="S9" s="12"/>
      <c r="T9" s="11">
        <v>0</v>
      </c>
      <c r="U9" s="12"/>
      <c r="V9" s="11">
        <v>0</v>
      </c>
      <c r="W9" s="12"/>
      <c r="X9" s="11">
        <v>0</v>
      </c>
      <c r="Y9" s="12"/>
      <c r="Z9" s="11">
        <v>0</v>
      </c>
      <c r="AA9" s="12"/>
      <c r="AB9" s="13">
        <v>0</v>
      </c>
      <c r="AC9" s="12"/>
      <c r="AD9" s="12"/>
      <c r="AE9" s="12"/>
    </row>
    <row r="10" spans="1:31" ht="21.75" customHeight="1" x14ac:dyDescent="0.2">
      <c r="A10" s="29" t="s">
        <v>20</v>
      </c>
      <c r="B10" s="29"/>
      <c r="C10" s="29"/>
      <c r="E10" s="30">
        <v>17000000</v>
      </c>
      <c r="F10" s="30"/>
      <c r="G10" s="12"/>
      <c r="H10" s="14">
        <v>38758893549</v>
      </c>
      <c r="I10" s="12"/>
      <c r="J10" s="14">
        <v>29539189800</v>
      </c>
      <c r="K10" s="12"/>
      <c r="L10" s="14">
        <v>0</v>
      </c>
      <c r="M10" s="12"/>
      <c r="N10" s="14">
        <v>0</v>
      </c>
      <c r="O10" s="12"/>
      <c r="P10" s="14">
        <v>-2091565</v>
      </c>
      <c r="Q10" s="12"/>
      <c r="R10" s="14">
        <v>4391941336</v>
      </c>
      <c r="S10" s="12"/>
      <c r="T10" s="14">
        <v>14908435</v>
      </c>
      <c r="U10" s="12"/>
      <c r="V10" s="14">
        <v>2178</v>
      </c>
      <c r="W10" s="12"/>
      <c r="X10" s="14">
        <v>33990261484</v>
      </c>
      <c r="Y10" s="12"/>
      <c r="Z10" s="14">
        <v>32277371529.991501</v>
      </c>
      <c r="AA10" s="12"/>
      <c r="AB10" s="15">
        <v>1.25</v>
      </c>
      <c r="AC10" s="12"/>
      <c r="AD10" s="12"/>
      <c r="AE10" s="12"/>
    </row>
    <row r="11" spans="1:31" ht="21.75" customHeight="1" x14ac:dyDescent="0.2">
      <c r="A11" s="29" t="s">
        <v>21</v>
      </c>
      <c r="B11" s="29"/>
      <c r="C11" s="29"/>
      <c r="E11" s="30">
        <v>1137454</v>
      </c>
      <c r="F11" s="30"/>
      <c r="G11" s="12"/>
      <c r="H11" s="14">
        <v>37927179852</v>
      </c>
      <c r="I11" s="12"/>
      <c r="J11" s="14">
        <v>49388370975.216003</v>
      </c>
      <c r="K11" s="12"/>
      <c r="L11" s="14">
        <v>0</v>
      </c>
      <c r="M11" s="12"/>
      <c r="N11" s="14">
        <v>0</v>
      </c>
      <c r="O11" s="12"/>
      <c r="P11" s="14">
        <v>-1137454</v>
      </c>
      <c r="Q11" s="12"/>
      <c r="R11" s="14">
        <v>53168468788</v>
      </c>
      <c r="S11" s="12"/>
      <c r="T11" s="14">
        <v>0</v>
      </c>
      <c r="U11" s="12"/>
      <c r="V11" s="14">
        <v>0</v>
      </c>
      <c r="W11" s="12"/>
      <c r="X11" s="14">
        <v>0</v>
      </c>
      <c r="Y11" s="12"/>
      <c r="Z11" s="14">
        <v>0</v>
      </c>
      <c r="AA11" s="12"/>
      <c r="AB11" s="15">
        <v>0</v>
      </c>
      <c r="AC11" s="12"/>
      <c r="AD11" s="12"/>
      <c r="AE11" s="12"/>
    </row>
    <row r="12" spans="1:31" ht="21.75" customHeight="1" x14ac:dyDescent="0.2">
      <c r="A12" s="29" t="s">
        <v>22</v>
      </c>
      <c r="B12" s="29"/>
      <c r="C12" s="29"/>
      <c r="E12" s="30">
        <v>21204181</v>
      </c>
      <c r="F12" s="30"/>
      <c r="G12" s="12"/>
      <c r="H12" s="14">
        <v>110620948072</v>
      </c>
      <c r="I12" s="12"/>
      <c r="J12" s="14">
        <v>77482787268.331802</v>
      </c>
      <c r="K12" s="12"/>
      <c r="L12" s="14">
        <v>0</v>
      </c>
      <c r="M12" s="12"/>
      <c r="N12" s="14">
        <v>0</v>
      </c>
      <c r="O12" s="12"/>
      <c r="P12" s="14">
        <v>0</v>
      </c>
      <c r="Q12" s="12"/>
      <c r="R12" s="14">
        <v>0</v>
      </c>
      <c r="S12" s="12"/>
      <c r="T12" s="14">
        <v>21204181</v>
      </c>
      <c r="U12" s="12"/>
      <c r="V12" s="14">
        <v>4767</v>
      </c>
      <c r="W12" s="12"/>
      <c r="X12" s="14">
        <v>110620948072</v>
      </c>
      <c r="Y12" s="12"/>
      <c r="Z12" s="14">
        <v>100478902858.57899</v>
      </c>
      <c r="AA12" s="12"/>
      <c r="AB12" s="15">
        <v>3.89</v>
      </c>
      <c r="AC12" s="12"/>
      <c r="AD12" s="12"/>
      <c r="AE12" s="12"/>
    </row>
    <row r="13" spans="1:31" ht="21.75" customHeight="1" x14ac:dyDescent="0.2">
      <c r="A13" s="29" t="s">
        <v>23</v>
      </c>
      <c r="B13" s="29"/>
      <c r="C13" s="29"/>
      <c r="E13" s="30">
        <v>700982</v>
      </c>
      <c r="F13" s="30"/>
      <c r="G13" s="12"/>
      <c r="H13" s="14">
        <v>100118563930</v>
      </c>
      <c r="I13" s="12"/>
      <c r="J13" s="14">
        <v>158301558669.978</v>
      </c>
      <c r="K13" s="12"/>
      <c r="L13" s="14">
        <v>0</v>
      </c>
      <c r="M13" s="12"/>
      <c r="N13" s="14">
        <v>0</v>
      </c>
      <c r="O13" s="12"/>
      <c r="P13" s="14">
        <v>0</v>
      </c>
      <c r="Q13" s="12"/>
      <c r="R13" s="14">
        <v>0</v>
      </c>
      <c r="S13" s="12"/>
      <c r="T13" s="14">
        <v>700982</v>
      </c>
      <c r="U13" s="12"/>
      <c r="V13" s="14">
        <v>206590</v>
      </c>
      <c r="W13" s="12"/>
      <c r="X13" s="14">
        <v>100118563930</v>
      </c>
      <c r="Y13" s="12"/>
      <c r="Z13" s="14">
        <v>143954216945.289</v>
      </c>
      <c r="AA13" s="12"/>
      <c r="AB13" s="15">
        <v>5.57</v>
      </c>
      <c r="AC13" s="12"/>
      <c r="AD13" s="12"/>
      <c r="AE13" s="12"/>
    </row>
    <row r="14" spans="1:31" ht="21.75" customHeight="1" x14ac:dyDescent="0.2">
      <c r="A14" s="29" t="s">
        <v>24</v>
      </c>
      <c r="B14" s="29"/>
      <c r="C14" s="29"/>
      <c r="E14" s="30">
        <v>3497266</v>
      </c>
      <c r="F14" s="30"/>
      <c r="G14" s="12"/>
      <c r="H14" s="14">
        <v>43624257723</v>
      </c>
      <c r="I14" s="12"/>
      <c r="J14" s="14">
        <v>38206265367.626999</v>
      </c>
      <c r="K14" s="12"/>
      <c r="L14" s="14">
        <v>0</v>
      </c>
      <c r="M14" s="12"/>
      <c r="N14" s="14">
        <v>0</v>
      </c>
      <c r="O14" s="12"/>
      <c r="P14" s="14">
        <v>0</v>
      </c>
      <c r="Q14" s="12"/>
      <c r="R14" s="14">
        <v>0</v>
      </c>
      <c r="S14" s="12"/>
      <c r="T14" s="14">
        <v>3497266</v>
      </c>
      <c r="U14" s="12"/>
      <c r="V14" s="14">
        <v>11230</v>
      </c>
      <c r="W14" s="12"/>
      <c r="X14" s="14">
        <v>43624257723</v>
      </c>
      <c r="Y14" s="12"/>
      <c r="Z14" s="14">
        <v>39040615111.778999</v>
      </c>
      <c r="AA14" s="12"/>
      <c r="AB14" s="15">
        <v>1.51</v>
      </c>
      <c r="AC14" s="12"/>
      <c r="AD14" s="12"/>
      <c r="AE14" s="12"/>
    </row>
    <row r="15" spans="1:31" ht="21.75" customHeight="1" x14ac:dyDescent="0.2">
      <c r="A15" s="29" t="s">
        <v>25</v>
      </c>
      <c r="B15" s="29"/>
      <c r="C15" s="29"/>
      <c r="E15" s="30">
        <v>4228650</v>
      </c>
      <c r="F15" s="30"/>
      <c r="G15" s="12"/>
      <c r="H15" s="14">
        <v>16248748820</v>
      </c>
      <c r="I15" s="12"/>
      <c r="J15" s="14">
        <v>19613482158.645</v>
      </c>
      <c r="K15" s="12"/>
      <c r="L15" s="14">
        <v>29327024</v>
      </c>
      <c r="M15" s="12"/>
      <c r="N15" s="14">
        <v>117576466929</v>
      </c>
      <c r="O15" s="12"/>
      <c r="P15" s="14">
        <v>0</v>
      </c>
      <c r="Q15" s="12"/>
      <c r="R15" s="14">
        <v>0</v>
      </c>
      <c r="S15" s="12"/>
      <c r="T15" s="14">
        <v>33555674</v>
      </c>
      <c r="U15" s="12"/>
      <c r="V15" s="14">
        <v>5260</v>
      </c>
      <c r="W15" s="12"/>
      <c r="X15" s="14">
        <v>171219395314</v>
      </c>
      <c r="Y15" s="12"/>
      <c r="Z15" s="14">
        <v>175452653310.82199</v>
      </c>
      <c r="AA15" s="12"/>
      <c r="AB15" s="15">
        <v>6.79</v>
      </c>
      <c r="AC15" s="12"/>
      <c r="AD15" s="12"/>
      <c r="AE15" s="12"/>
    </row>
    <row r="16" spans="1:31" ht="21.75" customHeight="1" x14ac:dyDescent="0.2">
      <c r="A16" s="29" t="s">
        <v>26</v>
      </c>
      <c r="B16" s="29"/>
      <c r="C16" s="29"/>
      <c r="E16" s="30">
        <v>19537091</v>
      </c>
      <c r="F16" s="30"/>
      <c r="G16" s="12"/>
      <c r="H16" s="14">
        <v>55551073038</v>
      </c>
      <c r="I16" s="12"/>
      <c r="J16" s="14">
        <v>100891291377.91701</v>
      </c>
      <c r="K16" s="12"/>
      <c r="L16" s="14">
        <v>0</v>
      </c>
      <c r="M16" s="12"/>
      <c r="N16" s="14">
        <v>0</v>
      </c>
      <c r="O16" s="12"/>
      <c r="P16" s="14">
        <v>0</v>
      </c>
      <c r="Q16" s="12"/>
      <c r="R16" s="14">
        <v>0</v>
      </c>
      <c r="S16" s="12"/>
      <c r="T16" s="14">
        <v>19537091</v>
      </c>
      <c r="U16" s="12"/>
      <c r="V16" s="14">
        <v>6040</v>
      </c>
      <c r="W16" s="12"/>
      <c r="X16" s="14">
        <v>55551073038</v>
      </c>
      <c r="Y16" s="12"/>
      <c r="Z16" s="14">
        <v>117301905663.642</v>
      </c>
      <c r="AA16" s="12"/>
      <c r="AB16" s="15">
        <v>4.54</v>
      </c>
      <c r="AC16" s="12"/>
      <c r="AD16" s="12"/>
      <c r="AE16" s="12"/>
    </row>
    <row r="17" spans="1:31" ht="21.75" customHeight="1" x14ac:dyDescent="0.2">
      <c r="A17" s="29" t="s">
        <v>27</v>
      </c>
      <c r="B17" s="29"/>
      <c r="C17" s="29"/>
      <c r="E17" s="30">
        <v>1738651</v>
      </c>
      <c r="F17" s="30"/>
      <c r="G17" s="12"/>
      <c r="H17" s="14">
        <v>45065474225</v>
      </c>
      <c r="I17" s="12"/>
      <c r="J17" s="14">
        <v>44538446304.193497</v>
      </c>
      <c r="K17" s="12"/>
      <c r="L17" s="14">
        <v>0</v>
      </c>
      <c r="M17" s="12"/>
      <c r="N17" s="14">
        <v>0</v>
      </c>
      <c r="O17" s="12"/>
      <c r="P17" s="14">
        <v>0</v>
      </c>
      <c r="Q17" s="12"/>
      <c r="R17" s="14">
        <v>0</v>
      </c>
      <c r="S17" s="12"/>
      <c r="T17" s="14">
        <v>1738651</v>
      </c>
      <c r="U17" s="12"/>
      <c r="V17" s="14">
        <v>29170</v>
      </c>
      <c r="W17" s="12"/>
      <c r="X17" s="14">
        <v>45065474225</v>
      </c>
      <c r="Y17" s="12"/>
      <c r="Z17" s="14">
        <v>50414686794.463501</v>
      </c>
      <c r="AA17" s="12"/>
      <c r="AB17" s="15">
        <v>1.95</v>
      </c>
      <c r="AC17" s="12"/>
      <c r="AD17" s="12"/>
      <c r="AE17" s="12"/>
    </row>
    <row r="18" spans="1:31" ht="21.75" customHeight="1" x14ac:dyDescent="0.2">
      <c r="A18" s="29" t="s">
        <v>28</v>
      </c>
      <c r="B18" s="29"/>
      <c r="C18" s="29"/>
      <c r="E18" s="30">
        <v>3622000</v>
      </c>
      <c r="F18" s="30"/>
      <c r="G18" s="12"/>
      <c r="H18" s="14">
        <v>60013100519</v>
      </c>
      <c r="I18" s="12"/>
      <c r="J18" s="14">
        <v>53610687099</v>
      </c>
      <c r="K18" s="12"/>
      <c r="L18" s="14">
        <v>0</v>
      </c>
      <c r="M18" s="12"/>
      <c r="N18" s="14">
        <v>0</v>
      </c>
      <c r="O18" s="12"/>
      <c r="P18" s="14">
        <v>0</v>
      </c>
      <c r="Q18" s="12"/>
      <c r="R18" s="14">
        <v>0</v>
      </c>
      <c r="S18" s="12"/>
      <c r="T18" s="14">
        <v>3622000</v>
      </c>
      <c r="U18" s="12"/>
      <c r="V18" s="14">
        <v>19630</v>
      </c>
      <c r="W18" s="12"/>
      <c r="X18" s="14">
        <v>60013100519</v>
      </c>
      <c r="Y18" s="12"/>
      <c r="Z18" s="14">
        <v>70676815833</v>
      </c>
      <c r="AA18" s="12"/>
      <c r="AB18" s="15">
        <v>2.74</v>
      </c>
      <c r="AC18" s="12"/>
      <c r="AD18" s="12"/>
      <c r="AE18" s="12"/>
    </row>
    <row r="19" spans="1:31" ht="21.75" customHeight="1" x14ac:dyDescent="0.2">
      <c r="A19" s="29" t="s">
        <v>29</v>
      </c>
      <c r="B19" s="29"/>
      <c r="C19" s="29"/>
      <c r="E19" s="30">
        <v>38750986</v>
      </c>
      <c r="F19" s="30"/>
      <c r="G19" s="12"/>
      <c r="H19" s="14">
        <v>82749270186</v>
      </c>
      <c r="I19" s="12"/>
      <c r="J19" s="14">
        <v>73920681438.302704</v>
      </c>
      <c r="K19" s="12"/>
      <c r="L19" s="14">
        <v>0</v>
      </c>
      <c r="M19" s="12"/>
      <c r="N19" s="14">
        <v>0</v>
      </c>
      <c r="O19" s="12"/>
      <c r="P19" s="14">
        <v>0</v>
      </c>
      <c r="Q19" s="12"/>
      <c r="R19" s="14">
        <v>0</v>
      </c>
      <c r="S19" s="12"/>
      <c r="T19" s="14">
        <v>38750986</v>
      </c>
      <c r="U19" s="12"/>
      <c r="V19" s="14">
        <v>2439</v>
      </c>
      <c r="W19" s="12"/>
      <c r="X19" s="14">
        <v>82749270186</v>
      </c>
      <c r="Y19" s="12"/>
      <c r="Z19" s="14">
        <v>93951298607.618698</v>
      </c>
      <c r="AA19" s="12"/>
      <c r="AB19" s="15">
        <v>3.64</v>
      </c>
      <c r="AC19" s="12"/>
      <c r="AD19" s="12"/>
      <c r="AE19" s="12"/>
    </row>
    <row r="20" spans="1:31" ht="21.75" customHeight="1" x14ac:dyDescent="0.2">
      <c r="A20" s="29" t="s">
        <v>30</v>
      </c>
      <c r="B20" s="29"/>
      <c r="C20" s="29"/>
      <c r="E20" s="30">
        <v>11509789</v>
      </c>
      <c r="F20" s="30"/>
      <c r="G20" s="12"/>
      <c r="H20" s="14">
        <v>67522698443</v>
      </c>
      <c r="I20" s="12"/>
      <c r="J20" s="14">
        <v>115557188130.045</v>
      </c>
      <c r="K20" s="12"/>
      <c r="L20" s="14">
        <v>0</v>
      </c>
      <c r="M20" s="12"/>
      <c r="N20" s="14">
        <v>0</v>
      </c>
      <c r="O20" s="12"/>
      <c r="P20" s="14">
        <v>0</v>
      </c>
      <c r="Q20" s="12"/>
      <c r="R20" s="14">
        <v>0</v>
      </c>
      <c r="S20" s="12"/>
      <c r="T20" s="14">
        <v>11509789</v>
      </c>
      <c r="U20" s="12"/>
      <c r="V20" s="14">
        <v>11330</v>
      </c>
      <c r="W20" s="12"/>
      <c r="X20" s="14">
        <v>67522698443</v>
      </c>
      <c r="Y20" s="12"/>
      <c r="Z20" s="14">
        <v>129629994209.24899</v>
      </c>
      <c r="AA20" s="12"/>
      <c r="AB20" s="15">
        <v>5.0199999999999996</v>
      </c>
      <c r="AC20" s="12"/>
      <c r="AD20" s="12"/>
      <c r="AE20" s="12"/>
    </row>
    <row r="21" spans="1:31" ht="21.75" customHeight="1" x14ac:dyDescent="0.2">
      <c r="A21" s="29" t="s">
        <v>31</v>
      </c>
      <c r="B21" s="29"/>
      <c r="C21" s="29"/>
      <c r="E21" s="30">
        <v>20377270</v>
      </c>
      <c r="F21" s="30"/>
      <c r="G21" s="12"/>
      <c r="H21" s="14">
        <v>101538049416</v>
      </c>
      <c r="I21" s="12"/>
      <c r="J21" s="14">
        <v>118092627169.605</v>
      </c>
      <c r="K21" s="12"/>
      <c r="L21" s="14">
        <v>0</v>
      </c>
      <c r="M21" s="12"/>
      <c r="N21" s="14">
        <v>0</v>
      </c>
      <c r="O21" s="12"/>
      <c r="P21" s="14">
        <v>0</v>
      </c>
      <c r="Q21" s="12"/>
      <c r="R21" s="14">
        <v>0</v>
      </c>
      <c r="S21" s="12"/>
      <c r="T21" s="14">
        <v>20377270</v>
      </c>
      <c r="U21" s="12"/>
      <c r="V21" s="14">
        <v>6930</v>
      </c>
      <c r="W21" s="12"/>
      <c r="X21" s="14">
        <v>101538049416</v>
      </c>
      <c r="Y21" s="12"/>
      <c r="Z21" s="14">
        <v>140374254937.45499</v>
      </c>
      <c r="AA21" s="12"/>
      <c r="AB21" s="15">
        <v>5.43</v>
      </c>
      <c r="AC21" s="12"/>
      <c r="AD21" s="12"/>
      <c r="AE21" s="12"/>
    </row>
    <row r="22" spans="1:31" ht="21.75" customHeight="1" x14ac:dyDescent="0.2">
      <c r="A22" s="29" t="s">
        <v>32</v>
      </c>
      <c r="B22" s="29"/>
      <c r="C22" s="29"/>
      <c r="E22" s="30">
        <v>2000000</v>
      </c>
      <c r="F22" s="30"/>
      <c r="G22" s="12"/>
      <c r="H22" s="14">
        <v>49005434880</v>
      </c>
      <c r="I22" s="12"/>
      <c r="J22" s="14">
        <v>71372790000</v>
      </c>
      <c r="K22" s="12"/>
      <c r="L22" s="14">
        <v>0</v>
      </c>
      <c r="M22" s="12"/>
      <c r="N22" s="14">
        <v>0</v>
      </c>
      <c r="O22" s="12"/>
      <c r="P22" s="14">
        <v>0</v>
      </c>
      <c r="Q22" s="12"/>
      <c r="R22" s="14">
        <v>0</v>
      </c>
      <c r="S22" s="12"/>
      <c r="T22" s="14">
        <v>2000000</v>
      </c>
      <c r="U22" s="12"/>
      <c r="V22" s="14">
        <v>45280</v>
      </c>
      <c r="W22" s="12"/>
      <c r="X22" s="14">
        <v>49005434880</v>
      </c>
      <c r="Y22" s="12"/>
      <c r="Z22" s="14">
        <v>90021168000</v>
      </c>
      <c r="AA22" s="12"/>
      <c r="AB22" s="15">
        <v>3.49</v>
      </c>
      <c r="AC22" s="12"/>
      <c r="AD22" s="12"/>
      <c r="AE22" s="12"/>
    </row>
    <row r="23" spans="1:31" ht="21.75" customHeight="1" x14ac:dyDescent="0.2">
      <c r="A23" s="29" t="s">
        <v>33</v>
      </c>
      <c r="B23" s="29"/>
      <c r="C23" s="29"/>
      <c r="E23" s="30">
        <v>7500000</v>
      </c>
      <c r="F23" s="30"/>
      <c r="G23" s="12"/>
      <c r="H23" s="14">
        <v>34846410145</v>
      </c>
      <c r="I23" s="12"/>
      <c r="J23" s="14">
        <v>35957273625</v>
      </c>
      <c r="K23" s="12"/>
      <c r="L23" s="14">
        <v>2397543</v>
      </c>
      <c r="M23" s="12"/>
      <c r="N23" s="14">
        <v>13453290300</v>
      </c>
      <c r="O23" s="12"/>
      <c r="P23" s="14">
        <v>0</v>
      </c>
      <c r="Q23" s="12"/>
      <c r="R23" s="14">
        <v>0</v>
      </c>
      <c r="S23" s="12"/>
      <c r="T23" s="14">
        <v>9897543</v>
      </c>
      <c r="U23" s="12"/>
      <c r="V23" s="14">
        <v>6010</v>
      </c>
      <c r="W23" s="12"/>
      <c r="X23" s="14">
        <v>48299700445</v>
      </c>
      <c r="Y23" s="12"/>
      <c r="Z23" s="14">
        <v>59130302241.091499</v>
      </c>
      <c r="AA23" s="12"/>
      <c r="AB23" s="15">
        <v>2.29</v>
      </c>
      <c r="AC23" s="12"/>
      <c r="AD23" s="12"/>
      <c r="AE23" s="12"/>
    </row>
    <row r="24" spans="1:31" ht="21.75" customHeight="1" x14ac:dyDescent="0.2">
      <c r="A24" s="29" t="s">
        <v>34</v>
      </c>
      <c r="B24" s="29"/>
      <c r="C24" s="29"/>
      <c r="E24" s="30">
        <v>1694254</v>
      </c>
      <c r="F24" s="30"/>
      <c r="G24" s="12"/>
      <c r="H24" s="14">
        <v>37746115823</v>
      </c>
      <c r="I24" s="12"/>
      <c r="J24" s="14">
        <v>84023400384.242996</v>
      </c>
      <c r="K24" s="12"/>
      <c r="L24" s="14">
        <v>0</v>
      </c>
      <c r="M24" s="12"/>
      <c r="N24" s="14">
        <v>0</v>
      </c>
      <c r="O24" s="12"/>
      <c r="P24" s="14">
        <v>0</v>
      </c>
      <c r="Q24" s="12"/>
      <c r="R24" s="14">
        <v>0</v>
      </c>
      <c r="S24" s="12"/>
      <c r="T24" s="14">
        <v>1694254</v>
      </c>
      <c r="U24" s="12"/>
      <c r="V24" s="14">
        <v>59110</v>
      </c>
      <c r="W24" s="12"/>
      <c r="X24" s="14">
        <v>37746115823</v>
      </c>
      <c r="Y24" s="12"/>
      <c r="Z24" s="14">
        <v>99551477184.057007</v>
      </c>
      <c r="AA24" s="12"/>
      <c r="AB24" s="15">
        <v>3.85</v>
      </c>
      <c r="AC24" s="12"/>
      <c r="AD24" s="12"/>
      <c r="AE24" s="12"/>
    </row>
    <row r="25" spans="1:31" ht="21.75" customHeight="1" x14ac:dyDescent="0.2">
      <c r="A25" s="29" t="s">
        <v>35</v>
      </c>
      <c r="B25" s="29"/>
      <c r="C25" s="29"/>
      <c r="E25" s="30">
        <v>2224603</v>
      </c>
      <c r="F25" s="30"/>
      <c r="G25" s="12"/>
      <c r="H25" s="14">
        <v>35311027462</v>
      </c>
      <c r="I25" s="12"/>
      <c r="J25" s="14">
        <v>70166662603.519501</v>
      </c>
      <c r="K25" s="12"/>
      <c r="L25" s="14">
        <v>0</v>
      </c>
      <c r="M25" s="12"/>
      <c r="N25" s="14">
        <v>0</v>
      </c>
      <c r="O25" s="12"/>
      <c r="P25" s="14">
        <v>0</v>
      </c>
      <c r="Q25" s="12"/>
      <c r="R25" s="14">
        <v>0</v>
      </c>
      <c r="S25" s="12"/>
      <c r="T25" s="14">
        <v>2224603</v>
      </c>
      <c r="U25" s="12"/>
      <c r="V25" s="14">
        <v>34230</v>
      </c>
      <c r="W25" s="12"/>
      <c r="X25" s="14">
        <v>35311027462</v>
      </c>
      <c r="Y25" s="12"/>
      <c r="Z25" s="14">
        <v>75695079133.894501</v>
      </c>
      <c r="AA25" s="12"/>
      <c r="AB25" s="15">
        <v>2.93</v>
      </c>
      <c r="AC25" s="12"/>
      <c r="AD25" s="12"/>
      <c r="AE25" s="12"/>
    </row>
    <row r="26" spans="1:31" ht="21.75" customHeight="1" x14ac:dyDescent="0.2">
      <c r="A26" s="29" t="s">
        <v>36</v>
      </c>
      <c r="B26" s="29"/>
      <c r="C26" s="29"/>
      <c r="E26" s="30">
        <v>8554343</v>
      </c>
      <c r="F26" s="30"/>
      <c r="G26" s="12"/>
      <c r="H26" s="14">
        <v>51364889994</v>
      </c>
      <c r="I26" s="12"/>
      <c r="J26" s="14">
        <v>42746816301.547096</v>
      </c>
      <c r="K26" s="12"/>
      <c r="L26" s="14">
        <v>0</v>
      </c>
      <c r="M26" s="12"/>
      <c r="N26" s="14">
        <v>0</v>
      </c>
      <c r="O26" s="12"/>
      <c r="P26" s="14">
        <v>0</v>
      </c>
      <c r="Q26" s="12"/>
      <c r="R26" s="14">
        <v>0</v>
      </c>
      <c r="S26" s="12"/>
      <c r="T26" s="14">
        <v>8554343</v>
      </c>
      <c r="U26" s="12"/>
      <c r="V26" s="14">
        <v>5400</v>
      </c>
      <c r="W26" s="12"/>
      <c r="X26" s="14">
        <v>51364889994</v>
      </c>
      <c r="Y26" s="12"/>
      <c r="Z26" s="14">
        <v>45918601159.410004</v>
      </c>
      <c r="AA26" s="12"/>
      <c r="AB26" s="15">
        <v>1.78</v>
      </c>
      <c r="AC26" s="12"/>
      <c r="AD26" s="12"/>
      <c r="AE26" s="12"/>
    </row>
    <row r="27" spans="1:31" ht="21.75" customHeight="1" x14ac:dyDescent="0.2">
      <c r="A27" s="29" t="s">
        <v>37</v>
      </c>
      <c r="B27" s="29"/>
      <c r="C27" s="29"/>
      <c r="E27" s="30">
        <v>14604036</v>
      </c>
      <c r="F27" s="30"/>
      <c r="G27" s="12"/>
      <c r="H27" s="14">
        <v>60510520657</v>
      </c>
      <c r="I27" s="12"/>
      <c r="J27" s="14">
        <v>53277911087.886002</v>
      </c>
      <c r="K27" s="12"/>
      <c r="L27" s="14">
        <v>8534826</v>
      </c>
      <c r="M27" s="12"/>
      <c r="N27" s="14">
        <v>0</v>
      </c>
      <c r="O27" s="12"/>
      <c r="P27" s="14">
        <v>0</v>
      </c>
      <c r="Q27" s="12"/>
      <c r="R27" s="14">
        <v>0</v>
      </c>
      <c r="S27" s="12"/>
      <c r="T27" s="14">
        <v>23138862</v>
      </c>
      <c r="U27" s="12"/>
      <c r="V27" s="14">
        <v>2572</v>
      </c>
      <c r="W27" s="12"/>
      <c r="X27" s="14">
        <v>60510520657</v>
      </c>
      <c r="Y27" s="12"/>
      <c r="Z27" s="14">
        <v>59159049803.269203</v>
      </c>
      <c r="AA27" s="12"/>
      <c r="AB27" s="15">
        <v>2.29</v>
      </c>
      <c r="AC27" s="12"/>
      <c r="AD27" s="12"/>
      <c r="AE27" s="12"/>
    </row>
    <row r="28" spans="1:31" ht="21.75" customHeight="1" x14ac:dyDescent="0.2">
      <c r="A28" s="29" t="s">
        <v>38</v>
      </c>
      <c r="B28" s="29"/>
      <c r="C28" s="29"/>
      <c r="E28" s="30">
        <v>11406904</v>
      </c>
      <c r="F28" s="30"/>
      <c r="G28" s="12"/>
      <c r="H28" s="14">
        <v>40203297468</v>
      </c>
      <c r="I28" s="12"/>
      <c r="J28" s="14">
        <v>55810720038.1464</v>
      </c>
      <c r="K28" s="12"/>
      <c r="L28" s="14">
        <v>0</v>
      </c>
      <c r="M28" s="12"/>
      <c r="N28" s="14">
        <v>0</v>
      </c>
      <c r="O28" s="12"/>
      <c r="P28" s="14">
        <v>0</v>
      </c>
      <c r="Q28" s="12"/>
      <c r="R28" s="14">
        <v>0</v>
      </c>
      <c r="S28" s="12"/>
      <c r="T28" s="14">
        <v>11406904</v>
      </c>
      <c r="U28" s="12"/>
      <c r="V28" s="14">
        <v>6130</v>
      </c>
      <c r="W28" s="12"/>
      <c r="X28" s="14">
        <v>40203297468</v>
      </c>
      <c r="Y28" s="12"/>
      <c r="Z28" s="14">
        <v>69508271806.955994</v>
      </c>
      <c r="AA28" s="12"/>
      <c r="AB28" s="15">
        <v>2.69</v>
      </c>
      <c r="AC28" s="12"/>
      <c r="AD28" s="12"/>
      <c r="AE28" s="12"/>
    </row>
    <row r="29" spans="1:31" ht="21.75" customHeight="1" x14ac:dyDescent="0.2">
      <c r="A29" s="29" t="s">
        <v>39</v>
      </c>
      <c r="B29" s="29"/>
      <c r="C29" s="29"/>
      <c r="E29" s="30">
        <v>41521579</v>
      </c>
      <c r="F29" s="30"/>
      <c r="G29" s="12"/>
      <c r="H29" s="14">
        <v>125452184400</v>
      </c>
      <c r="I29" s="12"/>
      <c r="J29" s="14">
        <v>192917132677.53601</v>
      </c>
      <c r="K29" s="12"/>
      <c r="L29" s="14">
        <v>0</v>
      </c>
      <c r="M29" s="12"/>
      <c r="N29" s="14">
        <v>0</v>
      </c>
      <c r="O29" s="12"/>
      <c r="P29" s="14">
        <v>-1000000</v>
      </c>
      <c r="Q29" s="12"/>
      <c r="R29" s="14">
        <v>5069655042</v>
      </c>
      <c r="S29" s="12"/>
      <c r="T29" s="14">
        <v>40521579</v>
      </c>
      <c r="U29" s="12"/>
      <c r="V29" s="14">
        <v>5720</v>
      </c>
      <c r="W29" s="12"/>
      <c r="X29" s="14">
        <v>122430811240</v>
      </c>
      <c r="Y29" s="12"/>
      <c r="Z29" s="14">
        <v>230404320460.314</v>
      </c>
      <c r="AA29" s="12"/>
      <c r="AB29" s="15">
        <v>8.92</v>
      </c>
      <c r="AC29" s="12"/>
      <c r="AD29" s="12"/>
      <c r="AE29" s="12"/>
    </row>
    <row r="30" spans="1:31" ht="21.75" customHeight="1" x14ac:dyDescent="0.2">
      <c r="A30" s="29" t="s">
        <v>40</v>
      </c>
      <c r="B30" s="29"/>
      <c r="C30" s="29"/>
      <c r="E30" s="30">
        <v>5353304</v>
      </c>
      <c r="F30" s="30"/>
      <c r="G30" s="12"/>
      <c r="H30" s="14">
        <v>42996964933</v>
      </c>
      <c r="I30" s="12"/>
      <c r="J30" s="14">
        <v>36398730593.807999</v>
      </c>
      <c r="K30" s="12"/>
      <c r="L30" s="14">
        <v>0</v>
      </c>
      <c r="M30" s="12"/>
      <c r="N30" s="14">
        <v>0</v>
      </c>
      <c r="O30" s="12"/>
      <c r="P30" s="14">
        <v>0</v>
      </c>
      <c r="Q30" s="12"/>
      <c r="R30" s="14">
        <v>0</v>
      </c>
      <c r="S30" s="12"/>
      <c r="T30" s="14">
        <v>5353304</v>
      </c>
      <c r="U30" s="12"/>
      <c r="V30" s="14">
        <v>7540</v>
      </c>
      <c r="W30" s="12"/>
      <c r="X30" s="14">
        <v>42996964933</v>
      </c>
      <c r="Y30" s="12"/>
      <c r="Z30" s="14">
        <v>40123746882.648003</v>
      </c>
      <c r="AA30" s="12"/>
      <c r="AB30" s="15">
        <v>1.55</v>
      </c>
      <c r="AC30" s="12"/>
      <c r="AD30" s="12"/>
      <c r="AE30" s="12"/>
    </row>
    <row r="31" spans="1:31" ht="21.75" customHeight="1" x14ac:dyDescent="0.2">
      <c r="A31" s="29" t="s">
        <v>41</v>
      </c>
      <c r="B31" s="29"/>
      <c r="C31" s="29"/>
      <c r="E31" s="30">
        <v>30000000</v>
      </c>
      <c r="F31" s="30"/>
      <c r="G31" s="12"/>
      <c r="H31" s="14">
        <v>37594104480</v>
      </c>
      <c r="I31" s="12"/>
      <c r="J31" s="14">
        <v>43062246000</v>
      </c>
      <c r="K31" s="12"/>
      <c r="L31" s="14">
        <v>0</v>
      </c>
      <c r="M31" s="12"/>
      <c r="N31" s="14">
        <v>0</v>
      </c>
      <c r="O31" s="12"/>
      <c r="P31" s="14">
        <v>0</v>
      </c>
      <c r="Q31" s="12"/>
      <c r="R31" s="14">
        <v>0</v>
      </c>
      <c r="S31" s="12"/>
      <c r="T31" s="14">
        <v>30000000</v>
      </c>
      <c r="U31" s="12"/>
      <c r="V31" s="14">
        <v>1582</v>
      </c>
      <c r="W31" s="12"/>
      <c r="X31" s="14">
        <v>37594104480</v>
      </c>
      <c r="Y31" s="12"/>
      <c r="Z31" s="14">
        <v>47177613000</v>
      </c>
      <c r="AA31" s="12"/>
      <c r="AB31" s="15">
        <v>1.83</v>
      </c>
      <c r="AC31" s="12"/>
      <c r="AD31" s="12"/>
      <c r="AE31" s="12"/>
    </row>
    <row r="32" spans="1:31" ht="21.75" customHeight="1" x14ac:dyDescent="0.2">
      <c r="A32" s="29" t="s">
        <v>42</v>
      </c>
      <c r="B32" s="29"/>
      <c r="C32" s="29"/>
      <c r="E32" s="30">
        <v>19848641</v>
      </c>
      <c r="F32" s="30"/>
      <c r="G32" s="12"/>
      <c r="H32" s="14">
        <v>51795311782</v>
      </c>
      <c r="I32" s="12"/>
      <c r="J32" s="14">
        <v>34666561566.689796</v>
      </c>
      <c r="K32" s="12"/>
      <c r="L32" s="14">
        <v>0</v>
      </c>
      <c r="M32" s="12"/>
      <c r="N32" s="14">
        <v>0</v>
      </c>
      <c r="O32" s="12"/>
      <c r="P32" s="14">
        <v>-45000</v>
      </c>
      <c r="Q32" s="12"/>
      <c r="R32" s="14">
        <v>0</v>
      </c>
      <c r="S32" s="12"/>
      <c r="T32" s="14">
        <v>19803641</v>
      </c>
      <c r="U32" s="12"/>
      <c r="V32" s="14">
        <v>1778</v>
      </c>
      <c r="W32" s="12"/>
      <c r="X32" s="14">
        <v>51677883641</v>
      </c>
      <c r="Y32" s="12"/>
      <c r="Z32" s="14">
        <v>35001368999.496902</v>
      </c>
      <c r="AA32" s="12"/>
      <c r="AB32" s="15">
        <v>1.36</v>
      </c>
      <c r="AC32" s="12"/>
      <c r="AD32" s="12"/>
      <c r="AE32" s="12"/>
    </row>
    <row r="33" spans="1:31" ht="21.75" customHeight="1" x14ac:dyDescent="0.2">
      <c r="A33" s="29" t="s">
        <v>43</v>
      </c>
      <c r="B33" s="29"/>
      <c r="C33" s="29"/>
      <c r="E33" s="30">
        <v>17712</v>
      </c>
      <c r="F33" s="30"/>
      <c r="G33" s="12"/>
      <c r="H33" s="14">
        <v>83998563805</v>
      </c>
      <c r="I33" s="12"/>
      <c r="J33" s="14">
        <v>107167160399.155</v>
      </c>
      <c r="K33" s="12"/>
      <c r="L33" s="14">
        <v>0</v>
      </c>
      <c r="M33" s="12"/>
      <c r="N33" s="14">
        <v>0</v>
      </c>
      <c r="O33" s="12"/>
      <c r="P33" s="14">
        <v>-4000</v>
      </c>
      <c r="Q33" s="12"/>
      <c r="R33" s="14">
        <v>24572883200</v>
      </c>
      <c r="S33" s="12"/>
      <c r="T33" s="14">
        <v>13712</v>
      </c>
      <c r="U33" s="12"/>
      <c r="V33" s="14">
        <v>6628209</v>
      </c>
      <c r="W33" s="12"/>
      <c r="X33" s="14">
        <v>65028698447</v>
      </c>
      <c r="Y33" s="12"/>
      <c r="Z33" s="14">
        <v>90667875403.660797</v>
      </c>
      <c r="AA33" s="12"/>
      <c r="AB33" s="15">
        <v>3.51</v>
      </c>
      <c r="AC33" s="12"/>
      <c r="AD33" s="12"/>
      <c r="AE33" s="12"/>
    </row>
    <row r="34" spans="1:31" ht="21.75" customHeight="1" x14ac:dyDescent="0.2">
      <c r="A34" s="29" t="s">
        <v>44</v>
      </c>
      <c r="B34" s="29"/>
      <c r="C34" s="29"/>
      <c r="E34" s="30">
        <v>3800000</v>
      </c>
      <c r="F34" s="30"/>
      <c r="G34" s="12"/>
      <c r="H34" s="14">
        <v>27727707456</v>
      </c>
      <c r="I34" s="12"/>
      <c r="J34" s="14">
        <v>34298701200</v>
      </c>
      <c r="K34" s="12"/>
      <c r="L34" s="14">
        <v>0</v>
      </c>
      <c r="M34" s="12"/>
      <c r="N34" s="14">
        <v>0</v>
      </c>
      <c r="O34" s="12"/>
      <c r="P34" s="14">
        <v>-1329414</v>
      </c>
      <c r="Q34" s="12"/>
      <c r="R34" s="14">
        <v>12940770387</v>
      </c>
      <c r="S34" s="12"/>
      <c r="T34" s="14">
        <v>2470586</v>
      </c>
      <c r="U34" s="12"/>
      <c r="V34" s="14">
        <v>9520</v>
      </c>
      <c r="W34" s="12"/>
      <c r="X34" s="14">
        <v>18027285751</v>
      </c>
      <c r="Y34" s="12"/>
      <c r="Z34" s="14">
        <v>23380034846.616001</v>
      </c>
      <c r="AA34" s="12"/>
      <c r="AB34" s="15">
        <v>0.91</v>
      </c>
      <c r="AC34" s="12"/>
      <c r="AD34" s="12"/>
      <c r="AE34" s="12"/>
    </row>
    <row r="35" spans="1:31" ht="21.75" customHeight="1" x14ac:dyDescent="0.2">
      <c r="A35" s="29" t="s">
        <v>45</v>
      </c>
      <c r="B35" s="29"/>
      <c r="C35" s="29"/>
      <c r="E35" s="30">
        <v>18404889</v>
      </c>
      <c r="F35" s="30"/>
      <c r="G35" s="12"/>
      <c r="H35" s="14">
        <v>100882261636</v>
      </c>
      <c r="I35" s="12"/>
      <c r="J35" s="14">
        <v>119285877016.134</v>
      </c>
      <c r="K35" s="12"/>
      <c r="L35" s="14">
        <v>0</v>
      </c>
      <c r="M35" s="12"/>
      <c r="N35" s="14">
        <v>0</v>
      </c>
      <c r="O35" s="12"/>
      <c r="P35" s="14">
        <v>0</v>
      </c>
      <c r="Q35" s="12"/>
      <c r="R35" s="14">
        <v>0</v>
      </c>
      <c r="S35" s="12"/>
      <c r="T35" s="14">
        <v>18404889</v>
      </c>
      <c r="U35" s="12"/>
      <c r="V35" s="14">
        <v>7740</v>
      </c>
      <c r="W35" s="12"/>
      <c r="X35" s="14">
        <v>100882261636</v>
      </c>
      <c r="Y35" s="12"/>
      <c r="Z35" s="14">
        <v>141606240506.883</v>
      </c>
      <c r="AA35" s="12"/>
      <c r="AB35" s="15">
        <v>5.48</v>
      </c>
      <c r="AC35" s="12"/>
      <c r="AD35" s="12"/>
      <c r="AE35" s="12"/>
    </row>
    <row r="36" spans="1:31" ht="21.75" customHeight="1" x14ac:dyDescent="0.2">
      <c r="A36" s="29" t="s">
        <v>46</v>
      </c>
      <c r="B36" s="29"/>
      <c r="C36" s="29"/>
      <c r="E36" s="30">
        <v>3545504</v>
      </c>
      <c r="F36" s="30"/>
      <c r="G36" s="12"/>
      <c r="H36" s="14">
        <v>45667805170</v>
      </c>
      <c r="I36" s="12"/>
      <c r="J36" s="14">
        <v>47121338318.543999</v>
      </c>
      <c r="K36" s="12"/>
      <c r="L36" s="14">
        <v>0</v>
      </c>
      <c r="M36" s="12"/>
      <c r="N36" s="14">
        <v>0</v>
      </c>
      <c r="O36" s="12"/>
      <c r="P36" s="14">
        <v>0</v>
      </c>
      <c r="Q36" s="12"/>
      <c r="R36" s="14">
        <v>0</v>
      </c>
      <c r="S36" s="12"/>
      <c r="T36" s="14">
        <v>3545504</v>
      </c>
      <c r="U36" s="12"/>
      <c r="V36" s="14">
        <v>16170</v>
      </c>
      <c r="W36" s="12"/>
      <c r="X36" s="14">
        <v>45667805170</v>
      </c>
      <c r="Y36" s="12"/>
      <c r="Z36" s="14">
        <v>56989681421.903999</v>
      </c>
      <c r="AA36" s="12"/>
      <c r="AB36" s="15">
        <v>2.21</v>
      </c>
      <c r="AC36" s="12"/>
      <c r="AD36" s="12"/>
      <c r="AE36" s="12"/>
    </row>
    <row r="37" spans="1:31" ht="21.75" customHeight="1" x14ac:dyDescent="0.2">
      <c r="A37" s="29" t="s">
        <v>47</v>
      </c>
      <c r="B37" s="29"/>
      <c r="C37" s="29"/>
      <c r="E37" s="30">
        <v>1931644</v>
      </c>
      <c r="F37" s="30"/>
      <c r="G37" s="12"/>
      <c r="H37" s="14">
        <v>13681127618</v>
      </c>
      <c r="I37" s="12"/>
      <c r="J37" s="14">
        <v>16378885626.246</v>
      </c>
      <c r="K37" s="12"/>
      <c r="L37" s="14">
        <v>0</v>
      </c>
      <c r="M37" s="12"/>
      <c r="N37" s="14">
        <v>0</v>
      </c>
      <c r="O37" s="12"/>
      <c r="P37" s="14">
        <v>0</v>
      </c>
      <c r="Q37" s="12"/>
      <c r="R37" s="14">
        <v>0</v>
      </c>
      <c r="S37" s="12"/>
      <c r="T37" s="14">
        <v>1931644</v>
      </c>
      <c r="U37" s="12"/>
      <c r="V37" s="14">
        <v>10030</v>
      </c>
      <c r="W37" s="12"/>
      <c r="X37" s="14">
        <v>13681127618</v>
      </c>
      <c r="Y37" s="12"/>
      <c r="Z37" s="14">
        <v>19259111703.546001</v>
      </c>
      <c r="AA37" s="12"/>
      <c r="AB37" s="15">
        <v>0.75</v>
      </c>
      <c r="AC37" s="12"/>
      <c r="AD37" s="12"/>
      <c r="AE37" s="12"/>
    </row>
    <row r="38" spans="1:31" ht="21.75" customHeight="1" x14ac:dyDescent="0.2">
      <c r="A38" s="29" t="s">
        <v>48</v>
      </c>
      <c r="B38" s="29"/>
      <c r="C38" s="29"/>
      <c r="E38" s="30">
        <v>13759329</v>
      </c>
      <c r="F38" s="30"/>
      <c r="G38" s="12"/>
      <c r="H38" s="14">
        <v>55751038902</v>
      </c>
      <c r="I38" s="12"/>
      <c r="J38" s="14">
        <v>62916320565.269997</v>
      </c>
      <c r="K38" s="12"/>
      <c r="L38" s="14">
        <v>0</v>
      </c>
      <c r="M38" s="12"/>
      <c r="N38" s="14">
        <v>0</v>
      </c>
      <c r="O38" s="12"/>
      <c r="P38" s="14">
        <v>0</v>
      </c>
      <c r="Q38" s="12"/>
      <c r="R38" s="14">
        <v>0</v>
      </c>
      <c r="S38" s="12"/>
      <c r="T38" s="14">
        <v>13759329</v>
      </c>
      <c r="U38" s="12"/>
      <c r="V38" s="14">
        <v>5320</v>
      </c>
      <c r="W38" s="12"/>
      <c r="X38" s="14">
        <v>55751038902</v>
      </c>
      <c r="Y38" s="12"/>
      <c r="Z38" s="14">
        <v>72764092479.834</v>
      </c>
      <c r="AA38" s="12"/>
      <c r="AB38" s="15">
        <v>2.82</v>
      </c>
      <c r="AC38" s="12"/>
      <c r="AD38" s="12"/>
      <c r="AE38" s="12"/>
    </row>
    <row r="39" spans="1:31" ht="21.75" customHeight="1" x14ac:dyDescent="0.2">
      <c r="A39" s="29" t="s">
        <v>49</v>
      </c>
      <c r="B39" s="29"/>
      <c r="C39" s="29"/>
      <c r="E39" s="30">
        <v>8506949</v>
      </c>
      <c r="F39" s="30"/>
      <c r="G39" s="12"/>
      <c r="H39" s="14">
        <f>42315365591+18</f>
        <v>42315365609</v>
      </c>
      <c r="I39" s="12"/>
      <c r="J39" s="14">
        <v>68580857822</v>
      </c>
      <c r="K39" s="12"/>
      <c r="L39" s="14">
        <v>0</v>
      </c>
      <c r="M39" s="12"/>
      <c r="N39" s="14">
        <v>0</v>
      </c>
      <c r="O39" s="12"/>
      <c r="P39" s="14">
        <v>0</v>
      </c>
      <c r="Q39" s="12"/>
      <c r="R39" s="14">
        <v>0</v>
      </c>
      <c r="S39" s="12"/>
      <c r="T39" s="14">
        <v>8506949</v>
      </c>
      <c r="U39" s="12"/>
      <c r="V39" s="14">
        <v>10360</v>
      </c>
      <c r="W39" s="12"/>
      <c r="X39" s="14">
        <v>42315365591</v>
      </c>
      <c r="Y39" s="12"/>
      <c r="Z39" s="14">
        <v>87607606289.742004</v>
      </c>
      <c r="AA39" s="12"/>
      <c r="AB39" s="15">
        <v>3.39</v>
      </c>
      <c r="AC39" s="12"/>
      <c r="AD39" s="12"/>
      <c r="AE39" s="12"/>
    </row>
    <row r="40" spans="1:31" ht="21.75" customHeight="1" x14ac:dyDescent="0.2">
      <c r="A40" s="29" t="s">
        <v>50</v>
      </c>
      <c r="B40" s="29"/>
      <c r="C40" s="29"/>
      <c r="E40" s="30">
        <v>0</v>
      </c>
      <c r="F40" s="30"/>
      <c r="G40" s="12"/>
      <c r="H40" s="14">
        <v>0</v>
      </c>
      <c r="I40" s="12"/>
      <c r="J40" s="14">
        <v>0</v>
      </c>
      <c r="K40" s="12"/>
      <c r="L40" s="14">
        <v>1954300</v>
      </c>
      <c r="M40" s="12"/>
      <c r="N40" s="14">
        <v>44873245666</v>
      </c>
      <c r="O40" s="12"/>
      <c r="P40" s="14">
        <v>0</v>
      </c>
      <c r="Q40" s="12"/>
      <c r="R40" s="14">
        <v>0</v>
      </c>
      <c r="S40" s="12"/>
      <c r="T40" s="14">
        <v>1954300</v>
      </c>
      <c r="U40" s="12"/>
      <c r="V40" s="14">
        <v>22920</v>
      </c>
      <c r="W40" s="12"/>
      <c r="X40" s="14">
        <v>44873245666</v>
      </c>
      <c r="Y40" s="12"/>
      <c r="Z40" s="14">
        <f>44526040289</f>
        <v>44526040289</v>
      </c>
      <c r="AA40" s="12"/>
      <c r="AB40" s="15">
        <v>1.72</v>
      </c>
      <c r="AC40" s="12"/>
      <c r="AD40" s="12"/>
      <c r="AE40" s="12"/>
    </row>
    <row r="41" spans="1:31" ht="21.75" customHeight="1" x14ac:dyDescent="0.2">
      <c r="A41" s="29" t="s">
        <v>51</v>
      </c>
      <c r="B41" s="29"/>
      <c r="C41" s="29"/>
      <c r="E41" s="30">
        <v>0</v>
      </c>
      <c r="F41" s="30"/>
      <c r="G41" s="12"/>
      <c r="H41" s="14">
        <v>0</v>
      </c>
      <c r="I41" s="12"/>
      <c r="J41" s="14">
        <v>0</v>
      </c>
      <c r="K41" s="12"/>
      <c r="L41" s="14">
        <v>27000000</v>
      </c>
      <c r="M41" s="12"/>
      <c r="N41" s="14">
        <v>0</v>
      </c>
      <c r="O41" s="12"/>
      <c r="P41" s="14">
        <v>-27000000</v>
      </c>
      <c r="Q41" s="12"/>
      <c r="R41" s="14">
        <v>41493635100</v>
      </c>
      <c r="S41" s="12"/>
      <c r="T41" s="14">
        <v>0</v>
      </c>
      <c r="U41" s="12"/>
      <c r="V41" s="14">
        <v>0</v>
      </c>
      <c r="W41" s="12"/>
      <c r="X41" s="14">
        <v>0</v>
      </c>
      <c r="Y41" s="12"/>
      <c r="Z41" s="14">
        <v>0</v>
      </c>
      <c r="AA41" s="12"/>
      <c r="AB41" s="15">
        <v>0</v>
      </c>
      <c r="AC41" s="12"/>
      <c r="AD41" s="12"/>
      <c r="AE41" s="12"/>
    </row>
    <row r="42" spans="1:31" ht="21.75" customHeight="1" x14ac:dyDescent="0.2">
      <c r="A42" s="29" t="s">
        <v>52</v>
      </c>
      <c r="B42" s="29"/>
      <c r="C42" s="29"/>
      <c r="E42" s="30">
        <v>0</v>
      </c>
      <c r="F42" s="30"/>
      <c r="G42" s="12"/>
      <c r="H42" s="14">
        <v>0</v>
      </c>
      <c r="I42" s="12"/>
      <c r="J42" s="14">
        <v>0</v>
      </c>
      <c r="K42" s="12"/>
      <c r="L42" s="14">
        <v>2000000</v>
      </c>
      <c r="M42" s="12"/>
      <c r="N42" s="14">
        <v>11370314880</v>
      </c>
      <c r="O42" s="12"/>
      <c r="P42" s="14">
        <v>0</v>
      </c>
      <c r="Q42" s="12"/>
      <c r="R42" s="14">
        <v>0</v>
      </c>
      <c r="S42" s="12"/>
      <c r="T42" s="14">
        <v>2000000</v>
      </c>
      <c r="U42" s="12"/>
      <c r="V42" s="14">
        <v>6580</v>
      </c>
      <c r="W42" s="12"/>
      <c r="X42" s="14">
        <f>11370314880+18</f>
        <v>11370314898</v>
      </c>
      <c r="Y42" s="12"/>
      <c r="Z42" s="14">
        <v>13081698000</v>
      </c>
      <c r="AA42" s="12"/>
      <c r="AB42" s="15">
        <v>0.51</v>
      </c>
      <c r="AC42" s="12"/>
      <c r="AD42" s="12"/>
      <c r="AE42" s="12"/>
    </row>
    <row r="43" spans="1:31" ht="21.75" customHeight="1" x14ac:dyDescent="0.2">
      <c r="A43" s="29" t="s">
        <v>53</v>
      </c>
      <c r="B43" s="29"/>
      <c r="C43" s="29"/>
      <c r="E43" s="30">
        <v>0</v>
      </c>
      <c r="F43" s="30"/>
      <c r="G43" s="12"/>
      <c r="H43" s="14">
        <v>0</v>
      </c>
      <c r="I43" s="12"/>
      <c r="J43" s="14">
        <v>0</v>
      </c>
      <c r="K43" s="12"/>
      <c r="L43" s="14">
        <v>7000000</v>
      </c>
      <c r="M43" s="12"/>
      <c r="N43" s="14">
        <v>30394179565</v>
      </c>
      <c r="O43" s="12"/>
      <c r="P43" s="14">
        <v>-7000000</v>
      </c>
      <c r="Q43" s="12"/>
      <c r="R43" s="14">
        <v>0</v>
      </c>
      <c r="S43" s="12"/>
      <c r="T43" s="14">
        <v>0</v>
      </c>
      <c r="U43" s="12"/>
      <c r="V43" s="14">
        <v>0</v>
      </c>
      <c r="W43" s="12"/>
      <c r="X43" s="14">
        <v>0</v>
      </c>
      <c r="Y43" s="12"/>
      <c r="Z43" s="14">
        <v>0</v>
      </c>
      <c r="AA43" s="12"/>
      <c r="AB43" s="15">
        <v>0</v>
      </c>
      <c r="AC43" s="12"/>
      <c r="AD43" s="12"/>
      <c r="AE43" s="12"/>
    </row>
    <row r="44" spans="1:31" ht="21.75" customHeight="1" x14ac:dyDescent="0.2">
      <c r="A44" s="29" t="s">
        <v>54</v>
      </c>
      <c r="B44" s="29"/>
      <c r="C44" s="29"/>
      <c r="E44" s="30">
        <v>0</v>
      </c>
      <c r="F44" s="30"/>
      <c r="G44" s="12"/>
      <c r="H44" s="14">
        <v>0</v>
      </c>
      <c r="I44" s="12"/>
      <c r="J44" s="14">
        <v>0</v>
      </c>
      <c r="K44" s="12"/>
      <c r="L44" s="14">
        <v>500000</v>
      </c>
      <c r="M44" s="12"/>
      <c r="N44" s="14">
        <v>6656038200</v>
      </c>
      <c r="O44" s="12"/>
      <c r="P44" s="14">
        <v>0</v>
      </c>
      <c r="Q44" s="12"/>
      <c r="R44" s="14">
        <v>0</v>
      </c>
      <c r="S44" s="12"/>
      <c r="T44" s="14">
        <v>500000</v>
      </c>
      <c r="U44" s="12"/>
      <c r="V44" s="14">
        <v>18270</v>
      </c>
      <c r="W44" s="12"/>
      <c r="X44" s="14">
        <v>6656038200</v>
      </c>
      <c r="Y44" s="12"/>
      <c r="Z44" s="14">
        <v>9080646750</v>
      </c>
      <c r="AA44" s="12"/>
      <c r="AB44" s="15">
        <v>0.35</v>
      </c>
      <c r="AC44" s="12"/>
      <c r="AD44" s="12"/>
      <c r="AE44" s="12"/>
    </row>
    <row r="45" spans="1:31" ht="21.75" customHeight="1" x14ac:dyDescent="0.2">
      <c r="A45" s="29" t="s">
        <v>55</v>
      </c>
      <c r="B45" s="29"/>
      <c r="C45" s="29"/>
      <c r="E45" s="30">
        <v>0</v>
      </c>
      <c r="F45" s="30"/>
      <c r="G45" s="12"/>
      <c r="H45" s="14">
        <v>0</v>
      </c>
      <c r="I45" s="12"/>
      <c r="J45" s="14">
        <v>0</v>
      </c>
      <c r="K45" s="12"/>
      <c r="L45" s="14">
        <v>1186897</v>
      </c>
      <c r="M45" s="12"/>
      <c r="N45" s="14">
        <v>6213231792</v>
      </c>
      <c r="O45" s="12"/>
      <c r="P45" s="14">
        <v>-1186897</v>
      </c>
      <c r="Q45" s="12"/>
      <c r="R45" s="14">
        <v>6808038690</v>
      </c>
      <c r="S45" s="12"/>
      <c r="T45" s="14">
        <v>0</v>
      </c>
      <c r="U45" s="12"/>
      <c r="V45" s="14">
        <v>0</v>
      </c>
      <c r="W45" s="12"/>
      <c r="X45" s="14">
        <v>0</v>
      </c>
      <c r="Y45" s="12"/>
      <c r="Z45" s="14">
        <v>0</v>
      </c>
      <c r="AA45" s="12"/>
      <c r="AB45" s="15">
        <v>0</v>
      </c>
      <c r="AC45" s="12"/>
      <c r="AD45" s="12"/>
      <c r="AE45" s="12"/>
    </row>
    <row r="46" spans="1:31" ht="21.75" customHeight="1" x14ac:dyDescent="0.2">
      <c r="A46" s="29" t="s">
        <v>56</v>
      </c>
      <c r="B46" s="29"/>
      <c r="C46" s="29"/>
      <c r="E46" s="30">
        <v>0</v>
      </c>
      <c r="F46" s="30"/>
      <c r="G46" s="12"/>
      <c r="H46" s="14">
        <v>0</v>
      </c>
      <c r="I46" s="12"/>
      <c r="J46" s="14">
        <v>0</v>
      </c>
      <c r="K46" s="12"/>
      <c r="L46" s="14">
        <v>985221</v>
      </c>
      <c r="M46" s="12"/>
      <c r="N46" s="14">
        <v>30027219404</v>
      </c>
      <c r="O46" s="12"/>
      <c r="P46" s="14">
        <v>0</v>
      </c>
      <c r="Q46" s="12"/>
      <c r="R46" s="14">
        <v>0</v>
      </c>
      <c r="S46" s="12"/>
      <c r="T46" s="14">
        <v>985221</v>
      </c>
      <c r="U46" s="12"/>
      <c r="V46" s="14">
        <v>29700</v>
      </c>
      <c r="W46" s="12"/>
      <c r="X46" s="14">
        <v>30027219404</v>
      </c>
      <c r="Y46" s="12"/>
      <c r="Z46" s="14">
        <v>29086960370.985001</v>
      </c>
      <c r="AA46" s="12"/>
      <c r="AB46" s="15">
        <v>1.1299999999999999</v>
      </c>
      <c r="AC46" s="12"/>
      <c r="AD46" s="12"/>
      <c r="AE46" s="12"/>
    </row>
    <row r="47" spans="1:31" ht="21.75" customHeight="1" x14ac:dyDescent="0.2">
      <c r="A47" s="29" t="s">
        <v>57</v>
      </c>
      <c r="B47" s="29"/>
      <c r="C47" s="29"/>
      <c r="E47" s="30">
        <v>0</v>
      </c>
      <c r="F47" s="30"/>
      <c r="G47" s="12"/>
      <c r="H47" s="14">
        <v>0</v>
      </c>
      <c r="I47" s="12"/>
      <c r="J47" s="14">
        <v>0</v>
      </c>
      <c r="K47" s="12"/>
      <c r="L47" s="14">
        <v>9721</v>
      </c>
      <c r="M47" s="12"/>
      <c r="N47" s="14">
        <v>83872775</v>
      </c>
      <c r="O47" s="12"/>
      <c r="P47" s="14">
        <v>-9721</v>
      </c>
      <c r="Q47" s="12"/>
      <c r="R47" s="14">
        <v>85712232</v>
      </c>
      <c r="S47" s="12"/>
      <c r="T47" s="14">
        <v>0</v>
      </c>
      <c r="U47" s="12"/>
      <c r="V47" s="14">
        <v>0</v>
      </c>
      <c r="W47" s="12"/>
      <c r="X47" s="14">
        <v>0</v>
      </c>
      <c r="Y47" s="12"/>
      <c r="Z47" s="14">
        <v>0</v>
      </c>
      <c r="AA47" s="12"/>
      <c r="AB47" s="15">
        <v>0</v>
      </c>
      <c r="AC47" s="12"/>
      <c r="AD47" s="12"/>
      <c r="AE47" s="12"/>
    </row>
    <row r="48" spans="1:31" ht="21.75" customHeight="1" x14ac:dyDescent="0.2">
      <c r="A48" s="31" t="s">
        <v>58</v>
      </c>
      <c r="B48" s="31"/>
      <c r="C48" s="31"/>
      <c r="D48" s="8"/>
      <c r="E48" s="30">
        <v>0</v>
      </c>
      <c r="F48" s="32"/>
      <c r="G48" s="12"/>
      <c r="H48" s="16">
        <v>0</v>
      </c>
      <c r="I48" s="12"/>
      <c r="J48" s="16">
        <v>0</v>
      </c>
      <c r="K48" s="12"/>
      <c r="L48" s="16">
        <v>27000000</v>
      </c>
      <c r="M48" s="12"/>
      <c r="N48" s="16">
        <v>40294358496</v>
      </c>
      <c r="O48" s="12"/>
      <c r="P48" s="16">
        <v>-27000000</v>
      </c>
      <c r="Q48" s="12"/>
      <c r="R48" s="16">
        <v>0</v>
      </c>
      <c r="S48" s="12"/>
      <c r="T48" s="16">
        <v>0</v>
      </c>
      <c r="U48" s="12"/>
      <c r="V48" s="16">
        <v>0</v>
      </c>
      <c r="W48" s="12"/>
      <c r="X48" s="16">
        <v>0</v>
      </c>
      <c r="Y48" s="12"/>
      <c r="Z48" s="16">
        <v>0</v>
      </c>
      <c r="AA48" s="12"/>
      <c r="AB48" s="17">
        <v>0</v>
      </c>
      <c r="AC48" s="12"/>
      <c r="AD48" s="12"/>
      <c r="AE48" s="12"/>
    </row>
    <row r="49" spans="1:31" ht="21.75" customHeight="1" x14ac:dyDescent="0.2">
      <c r="A49" s="33" t="s">
        <v>59</v>
      </c>
      <c r="B49" s="33"/>
      <c r="C49" s="33"/>
      <c r="D49" s="33"/>
      <c r="E49" s="12"/>
      <c r="F49" s="18">
        <v>374480265</v>
      </c>
      <c r="G49" s="12"/>
      <c r="H49" s="18">
        <f>SUM(H9:H48)</f>
        <v>1774671242271</v>
      </c>
      <c r="I49" s="12"/>
      <c r="J49" s="18">
        <f>SUM(J9:J48)</f>
        <v>2182761396997.6892</v>
      </c>
      <c r="K49" s="12"/>
      <c r="L49" s="18">
        <v>107895532</v>
      </c>
      <c r="M49" s="12"/>
      <c r="N49" s="18">
        <v>300942218007</v>
      </c>
      <c r="O49" s="12"/>
      <c r="P49" s="18">
        <v>-104306305</v>
      </c>
      <c r="Q49" s="12"/>
      <c r="R49" s="18">
        <v>287486291522</v>
      </c>
      <c r="S49" s="12"/>
      <c r="T49" s="18">
        <v>378069492</v>
      </c>
      <c r="U49" s="12"/>
      <c r="V49" s="18"/>
      <c r="W49" s="12"/>
      <c r="X49" s="18">
        <f>SUM(X9:X48)</f>
        <v>1883434244656</v>
      </c>
      <c r="Y49" s="12"/>
      <c r="Z49" s="18">
        <f>SUM(Z9:Z48)</f>
        <v>2533293702535.1963</v>
      </c>
      <c r="AA49" s="12"/>
      <c r="AB49" s="19">
        <v>98.09</v>
      </c>
      <c r="AC49" s="12"/>
      <c r="AD49" s="12"/>
      <c r="AE49" s="12"/>
    </row>
    <row r="50" spans="1:31" x14ac:dyDescent="0.2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">
      <c r="J51" s="20"/>
      <c r="X51" s="20"/>
      <c r="Z51" s="20"/>
    </row>
    <row r="52" spans="1:31" x14ac:dyDescent="0.2">
      <c r="H52" s="20"/>
    </row>
    <row r="53" spans="1:31" x14ac:dyDescent="0.2">
      <c r="X53" s="20"/>
      <c r="Z53" s="20"/>
    </row>
    <row r="54" spans="1:31" x14ac:dyDescent="0.2">
      <c r="H54" s="20"/>
    </row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7"/>
  <sheetViews>
    <sheetView rightToLeft="1" topLeftCell="A40" workbookViewId="0">
      <selection activeCell="F50" sqref="F50:L63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39" t="s">
        <v>177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34" t="s">
        <v>93</v>
      </c>
      <c r="C6" s="34" t="s">
        <v>106</v>
      </c>
      <c r="D6" s="34"/>
      <c r="E6" s="34"/>
      <c r="F6" s="34"/>
      <c r="G6" s="34"/>
      <c r="H6" s="34"/>
      <c r="I6" s="34"/>
      <c r="K6" s="34" t="s">
        <v>107</v>
      </c>
      <c r="L6" s="34"/>
      <c r="M6" s="34"/>
      <c r="N6" s="34"/>
      <c r="O6" s="34"/>
      <c r="P6" s="34"/>
      <c r="Q6" s="34"/>
      <c r="R6" s="34"/>
    </row>
    <row r="7" spans="1:18" ht="43.5" customHeight="1" x14ac:dyDescent="0.2">
      <c r="A7" s="34"/>
      <c r="C7" s="10" t="s">
        <v>13</v>
      </c>
      <c r="D7" s="3"/>
      <c r="E7" s="10" t="s">
        <v>178</v>
      </c>
      <c r="F7" s="3"/>
      <c r="G7" s="10" t="s">
        <v>179</v>
      </c>
      <c r="H7" s="3"/>
      <c r="I7" s="10" t="s">
        <v>180</v>
      </c>
      <c r="K7" s="10" t="s">
        <v>13</v>
      </c>
      <c r="L7" s="3"/>
      <c r="M7" s="10" t="s">
        <v>178</v>
      </c>
      <c r="N7" s="3"/>
      <c r="O7" s="10" t="s">
        <v>179</v>
      </c>
      <c r="P7" s="3"/>
      <c r="Q7" s="44" t="s">
        <v>180</v>
      </c>
      <c r="R7" s="44"/>
    </row>
    <row r="8" spans="1:18" ht="21.75" customHeight="1" x14ac:dyDescent="0.2">
      <c r="A8" s="5" t="s">
        <v>55</v>
      </c>
      <c r="C8" s="11">
        <v>1186897</v>
      </c>
      <c r="D8" s="12"/>
      <c r="E8" s="11">
        <v>6808038690</v>
      </c>
      <c r="F8" s="12"/>
      <c r="G8" s="11">
        <v>6213231792</v>
      </c>
      <c r="H8" s="12"/>
      <c r="I8" s="47">
        <v>594806898</v>
      </c>
      <c r="J8" s="12"/>
      <c r="K8" s="11">
        <v>1186897</v>
      </c>
      <c r="L8" s="12"/>
      <c r="M8" s="11">
        <v>6808038690</v>
      </c>
      <c r="N8" s="12"/>
      <c r="O8" s="11">
        <v>6213231792</v>
      </c>
      <c r="P8" s="12"/>
      <c r="Q8" s="36">
        <v>594806898</v>
      </c>
      <c r="R8" s="36"/>
    </row>
    <row r="9" spans="1:18" ht="21.75" customHeight="1" x14ac:dyDescent="0.2">
      <c r="A9" s="6" t="s">
        <v>21</v>
      </c>
      <c r="C9" s="14">
        <v>1137454</v>
      </c>
      <c r="D9" s="12"/>
      <c r="E9" s="14">
        <v>53168468788</v>
      </c>
      <c r="F9" s="12"/>
      <c r="G9" s="14">
        <v>51412299264</v>
      </c>
      <c r="H9" s="12"/>
      <c r="I9" s="46">
        <f>1756169524+2023928289</f>
        <v>3780097813</v>
      </c>
      <c r="J9" s="12"/>
      <c r="K9" s="14">
        <v>1601232</v>
      </c>
      <c r="L9" s="12"/>
      <c r="M9" s="14">
        <v>72255846946</v>
      </c>
      <c r="N9" s="12"/>
      <c r="O9" s="14">
        <v>72374811326</v>
      </c>
      <c r="P9" s="12"/>
      <c r="Q9" s="30">
        <v>-118964380</v>
      </c>
      <c r="R9" s="30"/>
    </row>
    <row r="10" spans="1:18" ht="21.75" customHeight="1" x14ac:dyDescent="0.2">
      <c r="A10" s="6" t="s">
        <v>57</v>
      </c>
      <c r="C10" s="14">
        <v>9721</v>
      </c>
      <c r="D10" s="12"/>
      <c r="E10" s="14">
        <v>85712232</v>
      </c>
      <c r="F10" s="12"/>
      <c r="G10" s="14">
        <v>83872775</v>
      </c>
      <c r="H10" s="12"/>
      <c r="I10" s="46">
        <v>1839457</v>
      </c>
      <c r="J10" s="12"/>
      <c r="K10" s="14">
        <v>9721</v>
      </c>
      <c r="L10" s="12"/>
      <c r="M10" s="14">
        <v>85712232</v>
      </c>
      <c r="N10" s="12"/>
      <c r="O10" s="14">
        <v>83872775</v>
      </c>
      <c r="P10" s="12"/>
      <c r="Q10" s="30">
        <v>1839457</v>
      </c>
      <c r="R10" s="30"/>
    </row>
    <row r="11" spans="1:18" ht="21.75" customHeight="1" x14ac:dyDescent="0.2">
      <c r="A11" s="6" t="s">
        <v>19</v>
      </c>
      <c r="C11" s="14">
        <v>36502254</v>
      </c>
      <c r="D11" s="12"/>
      <c r="E11" s="14">
        <v>138955186747</v>
      </c>
      <c r="F11" s="12"/>
      <c r="G11" s="14">
        <v>107766644798</v>
      </c>
      <c r="H11" s="12"/>
      <c r="I11" s="46">
        <f>31188541949-19702790615</f>
        <v>11485751334</v>
      </c>
      <c r="J11" s="12"/>
      <c r="K11" s="14">
        <v>36502254</v>
      </c>
      <c r="L11" s="12"/>
      <c r="M11" s="14">
        <v>138955186747</v>
      </c>
      <c r="N11" s="12"/>
      <c r="O11" s="14">
        <v>107766644798</v>
      </c>
      <c r="P11" s="12"/>
      <c r="Q11" s="30">
        <v>31188541949</v>
      </c>
      <c r="R11" s="30"/>
    </row>
    <row r="12" spans="1:18" ht="21.75" customHeight="1" x14ac:dyDescent="0.2">
      <c r="A12" s="6" t="s">
        <v>20</v>
      </c>
      <c r="C12" s="14">
        <v>2091565</v>
      </c>
      <c r="D12" s="12"/>
      <c r="E12" s="14">
        <v>4391941336</v>
      </c>
      <c r="F12" s="12"/>
      <c r="G12" s="14">
        <v>5410367188</v>
      </c>
      <c r="H12" s="12"/>
      <c r="I12" s="46">
        <v>-1018425852</v>
      </c>
      <c r="J12" s="12"/>
      <c r="K12" s="14">
        <v>6216097</v>
      </c>
      <c r="L12" s="12"/>
      <c r="M12" s="14">
        <v>12153578540</v>
      </c>
      <c r="N12" s="12"/>
      <c r="O12" s="14">
        <v>16079522886</v>
      </c>
      <c r="P12" s="12"/>
      <c r="Q12" s="30">
        <v>-3925944346</v>
      </c>
      <c r="R12" s="30"/>
    </row>
    <row r="13" spans="1:18" ht="21.75" customHeight="1" x14ac:dyDescent="0.2">
      <c r="A13" s="6" t="s">
        <v>53</v>
      </c>
      <c r="C13" s="14">
        <v>7000000</v>
      </c>
      <c r="D13" s="12"/>
      <c r="E13" s="14">
        <v>30394179565</v>
      </c>
      <c r="F13" s="12"/>
      <c r="G13" s="14">
        <v>30394179565</v>
      </c>
      <c r="H13" s="12"/>
      <c r="I13" s="46">
        <v>0</v>
      </c>
      <c r="J13" s="12"/>
      <c r="K13" s="14">
        <v>11228650</v>
      </c>
      <c r="L13" s="12"/>
      <c r="M13" s="14">
        <v>42414278385</v>
      </c>
      <c r="N13" s="12"/>
      <c r="O13" s="14">
        <v>42414278385</v>
      </c>
      <c r="P13" s="12"/>
      <c r="Q13" s="30">
        <v>0</v>
      </c>
      <c r="R13" s="30"/>
    </row>
    <row r="14" spans="1:18" ht="21.75" customHeight="1" x14ac:dyDescent="0.2">
      <c r="A14" s="6" t="s">
        <v>58</v>
      </c>
      <c r="C14" s="14">
        <v>27000000</v>
      </c>
      <c r="D14" s="12"/>
      <c r="E14" s="14">
        <v>40294358496</v>
      </c>
      <c r="F14" s="12"/>
      <c r="G14" s="14">
        <v>40294358496</v>
      </c>
      <c r="H14" s="12"/>
      <c r="I14" s="46">
        <v>0</v>
      </c>
      <c r="J14" s="12"/>
      <c r="K14" s="14">
        <v>27000000</v>
      </c>
      <c r="L14" s="12"/>
      <c r="M14" s="14">
        <v>40294358496</v>
      </c>
      <c r="N14" s="12"/>
      <c r="O14" s="14">
        <v>40294358496</v>
      </c>
      <c r="P14" s="12"/>
      <c r="Q14" s="30">
        <v>0</v>
      </c>
      <c r="R14" s="30"/>
    </row>
    <row r="15" spans="1:18" ht="21.75" customHeight="1" x14ac:dyDescent="0.2">
      <c r="A15" s="6" t="s">
        <v>44</v>
      </c>
      <c r="C15" s="14">
        <v>1329414</v>
      </c>
      <c r="D15" s="12"/>
      <c r="E15" s="14">
        <v>12940770387</v>
      </c>
      <c r="F15" s="12"/>
      <c r="G15" s="14">
        <v>9700421705</v>
      </c>
      <c r="H15" s="12"/>
      <c r="I15" s="46">
        <v>3240348682</v>
      </c>
      <c r="J15" s="12"/>
      <c r="K15" s="14">
        <v>1329414</v>
      </c>
      <c r="L15" s="12"/>
      <c r="M15" s="14">
        <v>12940770387</v>
      </c>
      <c r="N15" s="12"/>
      <c r="O15" s="14">
        <v>9700421705</v>
      </c>
      <c r="P15" s="12"/>
      <c r="Q15" s="30">
        <v>3240348682</v>
      </c>
      <c r="R15" s="30"/>
    </row>
    <row r="16" spans="1:18" ht="21.75" customHeight="1" x14ac:dyDescent="0.2">
      <c r="A16" s="6" t="s">
        <v>51</v>
      </c>
      <c r="C16" s="14">
        <v>27000000</v>
      </c>
      <c r="D16" s="12"/>
      <c r="E16" s="14">
        <v>41493635100</v>
      </c>
      <c r="F16" s="12"/>
      <c r="G16" s="14">
        <v>40294358496</v>
      </c>
      <c r="H16" s="12"/>
      <c r="I16" s="46">
        <v>1199276604</v>
      </c>
      <c r="J16" s="12"/>
      <c r="K16" s="14">
        <v>27000000</v>
      </c>
      <c r="L16" s="12"/>
      <c r="M16" s="14">
        <v>41493635100</v>
      </c>
      <c r="N16" s="12"/>
      <c r="O16" s="14">
        <v>40294358496</v>
      </c>
      <c r="P16" s="12"/>
      <c r="Q16" s="30">
        <v>1199276604</v>
      </c>
      <c r="R16" s="30"/>
    </row>
    <row r="17" spans="1:18" ht="21.75" customHeight="1" x14ac:dyDescent="0.2">
      <c r="A17" s="6" t="s">
        <v>112</v>
      </c>
      <c r="C17" s="14">
        <v>4000</v>
      </c>
      <c r="D17" s="12"/>
      <c r="E17" s="14">
        <v>24572883200</v>
      </c>
      <c r="F17" s="12"/>
      <c r="G17" s="14">
        <v>18969865358</v>
      </c>
      <c r="H17" s="12"/>
      <c r="I17" s="46">
        <v>5603017842</v>
      </c>
      <c r="J17" s="12"/>
      <c r="K17" s="14">
        <v>4000</v>
      </c>
      <c r="L17" s="12"/>
      <c r="M17" s="14">
        <v>24572883200</v>
      </c>
      <c r="N17" s="12"/>
      <c r="O17" s="14">
        <v>18969865358</v>
      </c>
      <c r="P17" s="12"/>
      <c r="Q17" s="30">
        <v>5603017842</v>
      </c>
      <c r="R17" s="30"/>
    </row>
    <row r="18" spans="1:18" ht="21.75" customHeight="1" x14ac:dyDescent="0.2">
      <c r="A18" s="6" t="s">
        <v>39</v>
      </c>
      <c r="C18" s="14">
        <v>1000000</v>
      </c>
      <c r="D18" s="12"/>
      <c r="E18" s="14">
        <v>5069655042</v>
      </c>
      <c r="F18" s="12"/>
      <c r="G18" s="14">
        <v>4690443324</v>
      </c>
      <c r="H18" s="12"/>
      <c r="I18" s="46">
        <v>379211718</v>
      </c>
      <c r="J18" s="12"/>
      <c r="K18" s="14">
        <v>2716919</v>
      </c>
      <c r="L18" s="12"/>
      <c r="M18" s="14">
        <v>12082718382</v>
      </c>
      <c r="N18" s="12"/>
      <c r="O18" s="14">
        <v>12743554520</v>
      </c>
      <c r="P18" s="12"/>
      <c r="Q18" s="30">
        <v>-660836138</v>
      </c>
      <c r="R18" s="30"/>
    </row>
    <row r="19" spans="1:18" ht="21.75" customHeight="1" x14ac:dyDescent="0.2">
      <c r="A19" s="6" t="s">
        <v>113</v>
      </c>
      <c r="C19" s="14">
        <v>0</v>
      </c>
      <c r="D19" s="12"/>
      <c r="E19" s="14">
        <v>0</v>
      </c>
      <c r="F19" s="12"/>
      <c r="G19" s="14">
        <v>0</v>
      </c>
      <c r="H19" s="12"/>
      <c r="I19" s="46">
        <v>0</v>
      </c>
      <c r="J19" s="12"/>
      <c r="K19" s="14">
        <v>387000</v>
      </c>
      <c r="L19" s="12"/>
      <c r="M19" s="14">
        <v>10929959420</v>
      </c>
      <c r="N19" s="12"/>
      <c r="O19" s="14">
        <v>8160202737</v>
      </c>
      <c r="P19" s="12"/>
      <c r="Q19" s="30">
        <v>2769756683</v>
      </c>
      <c r="R19" s="30"/>
    </row>
    <row r="20" spans="1:18" ht="21.75" customHeight="1" x14ac:dyDescent="0.2">
      <c r="A20" s="6" t="s">
        <v>50</v>
      </c>
      <c r="C20" s="14">
        <v>0</v>
      </c>
      <c r="D20" s="12"/>
      <c r="E20" s="14">
        <v>0</v>
      </c>
      <c r="F20" s="12"/>
      <c r="G20" s="14">
        <v>0</v>
      </c>
      <c r="H20" s="12"/>
      <c r="I20" s="14">
        <v>0</v>
      </c>
      <c r="J20" s="12"/>
      <c r="K20" s="14">
        <v>5570365</v>
      </c>
      <c r="L20" s="12"/>
      <c r="M20" s="14">
        <v>93194494438</v>
      </c>
      <c r="N20" s="12"/>
      <c r="O20" s="14">
        <v>99195796407</v>
      </c>
      <c r="P20" s="12"/>
      <c r="Q20" s="30">
        <v>-6001301969</v>
      </c>
      <c r="R20" s="30"/>
    </row>
    <row r="21" spans="1:18" ht="21.75" customHeight="1" x14ac:dyDescent="0.2">
      <c r="A21" s="6" t="s">
        <v>114</v>
      </c>
      <c r="C21" s="14">
        <v>0</v>
      </c>
      <c r="D21" s="12"/>
      <c r="E21" s="14">
        <v>0</v>
      </c>
      <c r="F21" s="12"/>
      <c r="G21" s="14">
        <v>0</v>
      </c>
      <c r="H21" s="12"/>
      <c r="I21" s="14">
        <v>0</v>
      </c>
      <c r="J21" s="12"/>
      <c r="K21" s="14">
        <v>2589883</v>
      </c>
      <c r="L21" s="12"/>
      <c r="M21" s="14">
        <v>6691446881</v>
      </c>
      <c r="N21" s="12"/>
      <c r="O21" s="14">
        <v>6691446881</v>
      </c>
      <c r="P21" s="12"/>
      <c r="Q21" s="30">
        <v>0</v>
      </c>
      <c r="R21" s="30"/>
    </row>
    <row r="22" spans="1:18" ht="21.75" customHeight="1" x14ac:dyDescent="0.2">
      <c r="A22" s="6" t="s">
        <v>115</v>
      </c>
      <c r="C22" s="14">
        <v>0</v>
      </c>
      <c r="D22" s="12"/>
      <c r="E22" s="14">
        <v>0</v>
      </c>
      <c r="F22" s="12"/>
      <c r="G22" s="14">
        <v>0</v>
      </c>
      <c r="H22" s="12"/>
      <c r="I22" s="14">
        <v>0</v>
      </c>
      <c r="J22" s="12"/>
      <c r="K22" s="14">
        <v>888236</v>
      </c>
      <c r="L22" s="12"/>
      <c r="M22" s="14">
        <v>12624643312</v>
      </c>
      <c r="N22" s="12"/>
      <c r="O22" s="14">
        <v>13155969837</v>
      </c>
      <c r="P22" s="12"/>
      <c r="Q22" s="30">
        <v>-531326525</v>
      </c>
      <c r="R22" s="30"/>
    </row>
    <row r="23" spans="1:18" ht="21.75" customHeight="1" x14ac:dyDescent="0.2">
      <c r="A23" s="6" t="s">
        <v>116</v>
      </c>
      <c r="C23" s="14">
        <v>0</v>
      </c>
      <c r="D23" s="12"/>
      <c r="E23" s="14">
        <v>0</v>
      </c>
      <c r="F23" s="12"/>
      <c r="G23" s="14">
        <v>0</v>
      </c>
      <c r="H23" s="12"/>
      <c r="I23" s="14">
        <v>0</v>
      </c>
      <c r="J23" s="12"/>
      <c r="K23" s="14">
        <v>2421990</v>
      </c>
      <c r="L23" s="12"/>
      <c r="M23" s="14">
        <v>42175381148</v>
      </c>
      <c r="N23" s="12"/>
      <c r="O23" s="14">
        <v>43135793274</v>
      </c>
      <c r="P23" s="12"/>
      <c r="Q23" s="30">
        <v>-960412126</v>
      </c>
      <c r="R23" s="30"/>
    </row>
    <row r="24" spans="1:18" ht="21.75" customHeight="1" x14ac:dyDescent="0.2">
      <c r="A24" s="6" t="s">
        <v>117</v>
      </c>
      <c r="C24" s="14">
        <v>0</v>
      </c>
      <c r="D24" s="12"/>
      <c r="E24" s="14">
        <v>0</v>
      </c>
      <c r="F24" s="12"/>
      <c r="G24" s="14">
        <v>0</v>
      </c>
      <c r="H24" s="12"/>
      <c r="I24" s="14">
        <v>0</v>
      </c>
      <c r="J24" s="12"/>
      <c r="K24" s="14">
        <v>5000000</v>
      </c>
      <c r="L24" s="12"/>
      <c r="M24" s="14">
        <v>23800911789</v>
      </c>
      <c r="N24" s="12"/>
      <c r="O24" s="14">
        <v>43937010000</v>
      </c>
      <c r="P24" s="12"/>
      <c r="Q24" s="30">
        <v>-20136098211</v>
      </c>
      <c r="R24" s="30"/>
    </row>
    <row r="25" spans="1:18" ht="21.75" customHeight="1" x14ac:dyDescent="0.2">
      <c r="A25" s="6" t="s">
        <v>24</v>
      </c>
      <c r="C25" s="14">
        <v>0</v>
      </c>
      <c r="D25" s="12"/>
      <c r="E25" s="14">
        <v>0</v>
      </c>
      <c r="F25" s="12"/>
      <c r="G25" s="14">
        <v>0</v>
      </c>
      <c r="H25" s="12"/>
      <c r="I25" s="14">
        <v>0</v>
      </c>
      <c r="J25" s="12"/>
      <c r="K25" s="14">
        <v>886737</v>
      </c>
      <c r="L25" s="12"/>
      <c r="M25" s="14">
        <v>9451667285</v>
      </c>
      <c r="N25" s="12"/>
      <c r="O25" s="14">
        <v>15399122182</v>
      </c>
      <c r="P25" s="12"/>
      <c r="Q25" s="30">
        <v>-5947454897</v>
      </c>
      <c r="R25" s="30"/>
    </row>
    <row r="26" spans="1:18" ht="21.75" customHeight="1" x14ac:dyDescent="0.2">
      <c r="A26" s="6" t="s">
        <v>118</v>
      </c>
      <c r="C26" s="14">
        <v>0</v>
      </c>
      <c r="D26" s="12"/>
      <c r="E26" s="14">
        <v>0</v>
      </c>
      <c r="F26" s="12"/>
      <c r="G26" s="14">
        <v>0</v>
      </c>
      <c r="H26" s="12"/>
      <c r="I26" s="14">
        <v>0</v>
      </c>
      <c r="J26" s="12"/>
      <c r="K26" s="14">
        <v>220000</v>
      </c>
      <c r="L26" s="12"/>
      <c r="M26" s="14">
        <v>5562368095</v>
      </c>
      <c r="N26" s="12"/>
      <c r="O26" s="14">
        <v>4481065116</v>
      </c>
      <c r="P26" s="12"/>
      <c r="Q26" s="30">
        <v>1081302979</v>
      </c>
      <c r="R26" s="30"/>
    </row>
    <row r="27" spans="1:18" ht="21.75" customHeight="1" x14ac:dyDescent="0.2">
      <c r="A27" s="6" t="s">
        <v>119</v>
      </c>
      <c r="C27" s="14">
        <v>0</v>
      </c>
      <c r="D27" s="12"/>
      <c r="E27" s="14">
        <v>0</v>
      </c>
      <c r="F27" s="12"/>
      <c r="G27" s="14">
        <v>0</v>
      </c>
      <c r="H27" s="12"/>
      <c r="I27" s="14">
        <v>0</v>
      </c>
      <c r="J27" s="12"/>
      <c r="K27" s="14">
        <v>17703065</v>
      </c>
      <c r="L27" s="12"/>
      <c r="M27" s="14">
        <v>34850194417</v>
      </c>
      <c r="N27" s="12"/>
      <c r="O27" s="14">
        <v>36218105642</v>
      </c>
      <c r="P27" s="12"/>
      <c r="Q27" s="30">
        <v>-1367911225</v>
      </c>
      <c r="R27" s="30"/>
    </row>
    <row r="28" spans="1:18" ht="21.75" customHeight="1" x14ac:dyDescent="0.2">
      <c r="A28" s="6" t="s">
        <v>120</v>
      </c>
      <c r="C28" s="14">
        <v>0</v>
      </c>
      <c r="D28" s="12"/>
      <c r="E28" s="14">
        <v>0</v>
      </c>
      <c r="F28" s="12"/>
      <c r="G28" s="14">
        <v>0</v>
      </c>
      <c r="H28" s="12"/>
      <c r="I28" s="14">
        <v>0</v>
      </c>
      <c r="J28" s="12"/>
      <c r="K28" s="14">
        <v>1200000</v>
      </c>
      <c r="L28" s="12"/>
      <c r="M28" s="14">
        <v>15190078251</v>
      </c>
      <c r="N28" s="12"/>
      <c r="O28" s="14">
        <v>10561581216</v>
      </c>
      <c r="P28" s="12"/>
      <c r="Q28" s="30">
        <v>4628497035</v>
      </c>
      <c r="R28" s="30"/>
    </row>
    <row r="29" spans="1:18" ht="21.75" customHeight="1" x14ac:dyDescent="0.2">
      <c r="A29" s="6" t="s">
        <v>31</v>
      </c>
      <c r="C29" s="14">
        <v>0</v>
      </c>
      <c r="D29" s="12"/>
      <c r="E29" s="14">
        <v>0</v>
      </c>
      <c r="F29" s="12"/>
      <c r="G29" s="14">
        <v>0</v>
      </c>
      <c r="H29" s="12"/>
      <c r="I29" s="14">
        <v>0</v>
      </c>
      <c r="J29" s="12"/>
      <c r="K29" s="14">
        <v>6924087</v>
      </c>
      <c r="L29" s="12"/>
      <c r="M29" s="14">
        <v>87641860588</v>
      </c>
      <c r="N29" s="12"/>
      <c r="O29" s="14">
        <v>76537722147</v>
      </c>
      <c r="P29" s="12"/>
      <c r="Q29" s="30">
        <v>11104138441</v>
      </c>
      <c r="R29" s="30"/>
    </row>
    <row r="30" spans="1:18" ht="21.75" customHeight="1" x14ac:dyDescent="0.2">
      <c r="A30" s="6" t="s">
        <v>56</v>
      </c>
      <c r="C30" s="14">
        <v>0</v>
      </c>
      <c r="D30" s="12"/>
      <c r="E30" s="14">
        <v>0</v>
      </c>
      <c r="F30" s="12"/>
      <c r="G30" s="14">
        <v>0</v>
      </c>
      <c r="H30" s="12"/>
      <c r="I30" s="14">
        <v>0</v>
      </c>
      <c r="J30" s="12"/>
      <c r="K30" s="14">
        <v>1211824</v>
      </c>
      <c r="L30" s="12"/>
      <c r="M30" s="14">
        <v>36187517944</v>
      </c>
      <c r="N30" s="12"/>
      <c r="O30" s="14">
        <v>34061005209</v>
      </c>
      <c r="P30" s="12"/>
      <c r="Q30" s="30">
        <v>2126512735</v>
      </c>
      <c r="R30" s="30"/>
    </row>
    <row r="31" spans="1:18" ht="21.75" customHeight="1" x14ac:dyDescent="0.2">
      <c r="A31" s="6" t="s">
        <v>26</v>
      </c>
      <c r="C31" s="14">
        <v>0</v>
      </c>
      <c r="D31" s="12"/>
      <c r="E31" s="14">
        <v>0</v>
      </c>
      <c r="F31" s="12"/>
      <c r="G31" s="14">
        <v>0</v>
      </c>
      <c r="H31" s="12"/>
      <c r="I31" s="14">
        <v>0</v>
      </c>
      <c r="J31" s="12"/>
      <c r="K31" s="14">
        <v>1340249</v>
      </c>
      <c r="L31" s="12"/>
      <c r="M31" s="14">
        <v>9402357294</v>
      </c>
      <c r="N31" s="12"/>
      <c r="O31" s="14">
        <v>7447414552</v>
      </c>
      <c r="P31" s="12"/>
      <c r="Q31" s="30">
        <v>1954942742</v>
      </c>
      <c r="R31" s="30"/>
    </row>
    <row r="32" spans="1:18" ht="21.75" customHeight="1" x14ac:dyDescent="0.2">
      <c r="A32" s="6" t="s">
        <v>121</v>
      </c>
      <c r="C32" s="14">
        <v>0</v>
      </c>
      <c r="D32" s="12"/>
      <c r="E32" s="14">
        <v>0</v>
      </c>
      <c r="F32" s="12"/>
      <c r="G32" s="14">
        <v>0</v>
      </c>
      <c r="H32" s="12"/>
      <c r="I32" s="14">
        <v>0</v>
      </c>
      <c r="J32" s="12"/>
      <c r="K32" s="14">
        <v>233072</v>
      </c>
      <c r="L32" s="12"/>
      <c r="M32" s="14">
        <v>25387661994</v>
      </c>
      <c r="N32" s="12"/>
      <c r="O32" s="14">
        <v>14950955149</v>
      </c>
      <c r="P32" s="12"/>
      <c r="Q32" s="30">
        <v>10436706845</v>
      </c>
      <c r="R32" s="30"/>
    </row>
    <row r="33" spans="1:18" ht="21.75" customHeight="1" x14ac:dyDescent="0.2">
      <c r="A33" s="6" t="s">
        <v>122</v>
      </c>
      <c r="C33" s="14">
        <v>0</v>
      </c>
      <c r="D33" s="12"/>
      <c r="E33" s="14">
        <v>0</v>
      </c>
      <c r="F33" s="12"/>
      <c r="G33" s="14">
        <v>0</v>
      </c>
      <c r="H33" s="12"/>
      <c r="I33" s="14">
        <v>0</v>
      </c>
      <c r="J33" s="12"/>
      <c r="K33" s="14">
        <v>3147645</v>
      </c>
      <c r="L33" s="12"/>
      <c r="M33" s="14">
        <v>8516321654</v>
      </c>
      <c r="N33" s="12"/>
      <c r="O33" s="14">
        <v>7136379707</v>
      </c>
      <c r="P33" s="12"/>
      <c r="Q33" s="30">
        <v>1379941947</v>
      </c>
      <c r="R33" s="30"/>
    </row>
    <row r="34" spans="1:18" ht="21.75" customHeight="1" x14ac:dyDescent="0.2">
      <c r="A34" s="6" t="s">
        <v>123</v>
      </c>
      <c r="C34" s="14">
        <v>0</v>
      </c>
      <c r="D34" s="12"/>
      <c r="E34" s="14">
        <v>0</v>
      </c>
      <c r="F34" s="12"/>
      <c r="G34" s="14">
        <v>0</v>
      </c>
      <c r="H34" s="12"/>
      <c r="I34" s="14">
        <v>0</v>
      </c>
      <c r="J34" s="12"/>
      <c r="K34" s="14">
        <v>5050000</v>
      </c>
      <c r="L34" s="12"/>
      <c r="M34" s="14">
        <v>21700066630</v>
      </c>
      <c r="N34" s="12"/>
      <c r="O34" s="14">
        <v>20162741159</v>
      </c>
      <c r="P34" s="12"/>
      <c r="Q34" s="30">
        <v>1537325471</v>
      </c>
      <c r="R34" s="30"/>
    </row>
    <row r="35" spans="1:18" ht="21.75" customHeight="1" x14ac:dyDescent="0.2">
      <c r="A35" s="6" t="s">
        <v>124</v>
      </c>
      <c r="C35" s="14">
        <v>0</v>
      </c>
      <c r="D35" s="12"/>
      <c r="E35" s="14">
        <v>0</v>
      </c>
      <c r="F35" s="12"/>
      <c r="G35" s="14">
        <v>0</v>
      </c>
      <c r="H35" s="12"/>
      <c r="I35" s="14">
        <v>0</v>
      </c>
      <c r="J35" s="12"/>
      <c r="K35" s="14">
        <v>1800000</v>
      </c>
      <c r="L35" s="12"/>
      <c r="M35" s="14">
        <v>8298636969</v>
      </c>
      <c r="N35" s="12"/>
      <c r="O35" s="14">
        <v>9608487300</v>
      </c>
      <c r="P35" s="12"/>
      <c r="Q35" s="30">
        <v>-1309850331</v>
      </c>
      <c r="R35" s="30"/>
    </row>
    <row r="36" spans="1:18" ht="21.75" customHeight="1" x14ac:dyDescent="0.2">
      <c r="A36" s="6" t="s">
        <v>125</v>
      </c>
      <c r="C36" s="14">
        <v>0</v>
      </c>
      <c r="D36" s="12"/>
      <c r="E36" s="14">
        <v>0</v>
      </c>
      <c r="F36" s="12"/>
      <c r="G36" s="14">
        <v>0</v>
      </c>
      <c r="H36" s="12"/>
      <c r="I36" s="14">
        <v>0</v>
      </c>
      <c r="J36" s="12"/>
      <c r="K36" s="14">
        <v>872738</v>
      </c>
      <c r="L36" s="12"/>
      <c r="M36" s="14">
        <v>27779069882</v>
      </c>
      <c r="N36" s="12"/>
      <c r="O36" s="14">
        <v>45546123467</v>
      </c>
      <c r="P36" s="12"/>
      <c r="Q36" s="30">
        <v>-17767053585</v>
      </c>
      <c r="R36" s="30"/>
    </row>
    <row r="37" spans="1:18" ht="21.75" customHeight="1" x14ac:dyDescent="0.2">
      <c r="A37" s="6" t="s">
        <v>126</v>
      </c>
      <c r="C37" s="14">
        <v>0</v>
      </c>
      <c r="D37" s="12"/>
      <c r="E37" s="14">
        <v>0</v>
      </c>
      <c r="F37" s="12"/>
      <c r="G37" s="14">
        <v>0</v>
      </c>
      <c r="H37" s="12"/>
      <c r="I37" s="14">
        <v>0</v>
      </c>
      <c r="J37" s="12"/>
      <c r="K37" s="14">
        <v>14075329</v>
      </c>
      <c r="L37" s="12"/>
      <c r="M37" s="14">
        <v>65564547597</v>
      </c>
      <c r="N37" s="12"/>
      <c r="O37" s="14">
        <v>78472458373</v>
      </c>
      <c r="P37" s="12"/>
      <c r="Q37" s="30">
        <v>-12907910776</v>
      </c>
      <c r="R37" s="30"/>
    </row>
    <row r="38" spans="1:18" ht="21.75" customHeight="1" x14ac:dyDescent="0.2">
      <c r="A38" s="6" t="s">
        <v>127</v>
      </c>
      <c r="C38" s="14">
        <v>0</v>
      </c>
      <c r="D38" s="12"/>
      <c r="E38" s="14">
        <v>0</v>
      </c>
      <c r="F38" s="12"/>
      <c r="G38" s="14">
        <v>0</v>
      </c>
      <c r="H38" s="12"/>
      <c r="I38" s="14">
        <v>0</v>
      </c>
      <c r="J38" s="12"/>
      <c r="K38" s="14">
        <v>17609052</v>
      </c>
      <c r="L38" s="12"/>
      <c r="M38" s="14">
        <v>21355219867</v>
      </c>
      <c r="N38" s="12"/>
      <c r="O38" s="14">
        <v>52285855848</v>
      </c>
      <c r="P38" s="12"/>
      <c r="Q38" s="30">
        <v>-30930635981</v>
      </c>
      <c r="R38" s="30"/>
    </row>
    <row r="39" spans="1:18" ht="21.75" customHeight="1" x14ac:dyDescent="0.2">
      <c r="A39" s="6" t="s">
        <v>38</v>
      </c>
      <c r="C39" s="14">
        <v>0</v>
      </c>
      <c r="D39" s="12"/>
      <c r="E39" s="14">
        <v>0</v>
      </c>
      <c r="F39" s="12"/>
      <c r="G39" s="14">
        <v>0</v>
      </c>
      <c r="H39" s="12"/>
      <c r="I39" s="14">
        <v>0</v>
      </c>
      <c r="J39" s="12"/>
      <c r="K39" s="14">
        <v>1877391</v>
      </c>
      <c r="L39" s="12"/>
      <c r="M39" s="14">
        <v>11671973329</v>
      </c>
      <c r="N39" s="12"/>
      <c r="O39" s="14">
        <v>9965617594</v>
      </c>
      <c r="P39" s="12"/>
      <c r="Q39" s="30">
        <v>1706355735</v>
      </c>
      <c r="R39" s="30"/>
    </row>
    <row r="40" spans="1:18" ht="21.75" customHeight="1" x14ac:dyDescent="0.2">
      <c r="A40" s="6" t="s">
        <v>37</v>
      </c>
      <c r="C40" s="14">
        <v>0</v>
      </c>
      <c r="D40" s="12"/>
      <c r="E40" s="14">
        <v>0</v>
      </c>
      <c r="F40" s="12"/>
      <c r="G40" s="14">
        <v>0</v>
      </c>
      <c r="H40" s="12"/>
      <c r="I40" s="14">
        <v>0</v>
      </c>
      <c r="J40" s="12"/>
      <c r="K40" s="14">
        <v>3052955</v>
      </c>
      <c r="L40" s="12"/>
      <c r="M40" s="14">
        <v>13208414848</v>
      </c>
      <c r="N40" s="12"/>
      <c r="O40" s="14">
        <v>13638345857</v>
      </c>
      <c r="P40" s="12"/>
      <c r="Q40" s="30">
        <v>-429931009</v>
      </c>
      <c r="R40" s="30"/>
    </row>
    <row r="41" spans="1:18" ht="21.75" customHeight="1" x14ac:dyDescent="0.2">
      <c r="A41" s="6" t="s">
        <v>128</v>
      </c>
      <c r="C41" s="14">
        <v>0</v>
      </c>
      <c r="D41" s="12"/>
      <c r="E41" s="14">
        <v>0</v>
      </c>
      <c r="F41" s="12"/>
      <c r="G41" s="14">
        <v>0</v>
      </c>
      <c r="H41" s="12"/>
      <c r="I41" s="14">
        <v>0</v>
      </c>
      <c r="J41" s="12"/>
      <c r="K41" s="14">
        <v>1795135</v>
      </c>
      <c r="L41" s="12"/>
      <c r="M41" s="14">
        <v>33063626478</v>
      </c>
      <c r="N41" s="12"/>
      <c r="O41" s="14">
        <v>44968239458</v>
      </c>
      <c r="P41" s="12"/>
      <c r="Q41" s="30">
        <v>-11904612980</v>
      </c>
      <c r="R41" s="30"/>
    </row>
    <row r="42" spans="1:18" ht="21.75" customHeight="1" x14ac:dyDescent="0.2">
      <c r="A42" s="6" t="s">
        <v>129</v>
      </c>
      <c r="C42" s="14">
        <v>0</v>
      </c>
      <c r="D42" s="12"/>
      <c r="E42" s="14">
        <v>0</v>
      </c>
      <c r="F42" s="12"/>
      <c r="G42" s="14">
        <v>0</v>
      </c>
      <c r="H42" s="12"/>
      <c r="I42" s="14">
        <v>0</v>
      </c>
      <c r="J42" s="12"/>
      <c r="K42" s="14">
        <v>1800000</v>
      </c>
      <c r="L42" s="12"/>
      <c r="M42" s="14">
        <v>60853845610</v>
      </c>
      <c r="N42" s="12"/>
      <c r="O42" s="14">
        <v>46682297159</v>
      </c>
      <c r="P42" s="12"/>
      <c r="Q42" s="30">
        <v>14171548451</v>
      </c>
      <c r="R42" s="30"/>
    </row>
    <row r="43" spans="1:18" ht="21.75" customHeight="1" x14ac:dyDescent="0.2">
      <c r="A43" s="6" t="s">
        <v>48</v>
      </c>
      <c r="C43" s="14">
        <v>0</v>
      </c>
      <c r="D43" s="12"/>
      <c r="E43" s="14">
        <v>0</v>
      </c>
      <c r="F43" s="12"/>
      <c r="G43" s="14">
        <v>0</v>
      </c>
      <c r="H43" s="12"/>
      <c r="I43" s="14">
        <v>0</v>
      </c>
      <c r="J43" s="12"/>
      <c r="K43" s="14">
        <v>1</v>
      </c>
      <c r="L43" s="12"/>
      <c r="M43" s="14">
        <v>1</v>
      </c>
      <c r="N43" s="12"/>
      <c r="O43" s="14">
        <v>4777</v>
      </c>
      <c r="P43" s="12"/>
      <c r="Q43" s="30">
        <v>-4776</v>
      </c>
      <c r="R43" s="30"/>
    </row>
    <row r="44" spans="1:18" ht="21.75" customHeight="1" x14ac:dyDescent="0.2">
      <c r="A44" s="6" t="s">
        <v>130</v>
      </c>
      <c r="C44" s="14">
        <v>0</v>
      </c>
      <c r="D44" s="12"/>
      <c r="E44" s="14">
        <v>0</v>
      </c>
      <c r="F44" s="12"/>
      <c r="G44" s="14">
        <v>0</v>
      </c>
      <c r="H44" s="12"/>
      <c r="I44" s="14">
        <v>0</v>
      </c>
      <c r="J44" s="12"/>
      <c r="K44" s="14">
        <v>1236522</v>
      </c>
      <c r="L44" s="12"/>
      <c r="M44" s="14">
        <v>2251640897</v>
      </c>
      <c r="N44" s="12"/>
      <c r="O44" s="14">
        <v>2769308055</v>
      </c>
      <c r="P44" s="12"/>
      <c r="Q44" s="30">
        <v>-517667158</v>
      </c>
      <c r="R44" s="30"/>
    </row>
    <row r="45" spans="1:18" ht="21.75" customHeight="1" x14ac:dyDescent="0.2">
      <c r="A45" s="6" t="s">
        <v>131</v>
      </c>
      <c r="C45" s="14">
        <v>0</v>
      </c>
      <c r="D45" s="12"/>
      <c r="E45" s="14">
        <v>0</v>
      </c>
      <c r="F45" s="12"/>
      <c r="G45" s="14">
        <v>0</v>
      </c>
      <c r="H45" s="12"/>
      <c r="I45" s="14">
        <v>0</v>
      </c>
      <c r="J45" s="12"/>
      <c r="K45" s="14">
        <v>625000</v>
      </c>
      <c r="L45" s="12"/>
      <c r="M45" s="14">
        <v>5165953663</v>
      </c>
      <c r="N45" s="12"/>
      <c r="O45" s="14">
        <v>5292301050</v>
      </c>
      <c r="P45" s="12"/>
      <c r="Q45" s="30">
        <f>-126347387-3218</f>
        <v>-126350605</v>
      </c>
      <c r="R45" s="30"/>
    </row>
    <row r="46" spans="1:18" ht="21.75" customHeight="1" x14ac:dyDescent="0.2">
      <c r="A46" s="6" t="s">
        <v>132</v>
      </c>
      <c r="C46" s="14">
        <v>0</v>
      </c>
      <c r="D46" s="12"/>
      <c r="E46" s="14">
        <v>0</v>
      </c>
      <c r="F46" s="12"/>
      <c r="G46" s="14">
        <v>0</v>
      </c>
      <c r="H46" s="12"/>
      <c r="I46" s="14">
        <v>0</v>
      </c>
      <c r="J46" s="12"/>
      <c r="K46" s="14">
        <v>4853647</v>
      </c>
      <c r="L46" s="12"/>
      <c r="M46" s="14">
        <v>35048254312</v>
      </c>
      <c r="N46" s="12"/>
      <c r="O46" s="14">
        <v>36571739926</v>
      </c>
      <c r="P46" s="12"/>
      <c r="Q46" s="30">
        <v>-1523485614</v>
      </c>
      <c r="R46" s="30"/>
    </row>
    <row r="47" spans="1:18" ht="21.75" customHeight="1" x14ac:dyDescent="0.2">
      <c r="A47" s="7" t="s">
        <v>133</v>
      </c>
      <c r="C47" s="16">
        <v>0</v>
      </c>
      <c r="D47" s="12"/>
      <c r="E47" s="16">
        <v>0</v>
      </c>
      <c r="F47" s="12"/>
      <c r="G47" s="16">
        <v>0</v>
      </c>
      <c r="H47" s="12"/>
      <c r="I47" s="16">
        <v>0</v>
      </c>
      <c r="J47" s="12"/>
      <c r="K47" s="16">
        <v>17035092</v>
      </c>
      <c r="L47" s="12"/>
      <c r="M47" s="16">
        <v>30929923190</v>
      </c>
      <c r="N47" s="12"/>
      <c r="O47" s="16">
        <v>45094531518</v>
      </c>
      <c r="P47" s="12"/>
      <c r="Q47" s="32">
        <v>-14164608328</v>
      </c>
      <c r="R47" s="32"/>
    </row>
    <row r="48" spans="1:18" ht="21.75" customHeight="1" x14ac:dyDescent="0.2">
      <c r="A48" s="9" t="s">
        <v>59</v>
      </c>
      <c r="C48" s="18">
        <v>104261305</v>
      </c>
      <c r="D48" s="12"/>
      <c r="E48" s="18">
        <v>358174829583</v>
      </c>
      <c r="F48" s="12"/>
      <c r="G48" s="18">
        <v>315230042761</v>
      </c>
      <c r="H48" s="12"/>
      <c r="I48" s="18">
        <f>SUM(I8:I47)</f>
        <v>25265924496</v>
      </c>
      <c r="J48" s="12"/>
      <c r="K48" s="18">
        <v>236202199</v>
      </c>
      <c r="L48" s="12"/>
      <c r="M48" s="18">
        <v>1162555044888</v>
      </c>
      <c r="N48" s="12"/>
      <c r="O48" s="18">
        <v>1199062542134</v>
      </c>
      <c r="P48" s="12"/>
      <c r="Q48" s="45">
        <f t="shared" ref="Q48:R48" si="0">SUM(Q8:R47)</f>
        <v>-36507500464</v>
      </c>
      <c r="R48" s="45"/>
    </row>
    <row r="50" spans="5:15" x14ac:dyDescent="0.2">
      <c r="E50" s="20"/>
      <c r="F50" s="57"/>
      <c r="G50" s="57"/>
      <c r="H50" s="57"/>
      <c r="I50" s="58"/>
      <c r="J50" s="57"/>
      <c r="K50" s="57"/>
      <c r="L50" s="57"/>
    </row>
    <row r="51" spans="5:15" x14ac:dyDescent="0.2">
      <c r="F51" s="57"/>
      <c r="G51" s="57"/>
      <c r="H51" s="57"/>
      <c r="I51" s="58"/>
      <c r="J51" s="57"/>
      <c r="K51" s="57"/>
      <c r="L51" s="57"/>
      <c r="O51" s="20"/>
    </row>
    <row r="52" spans="5:15" x14ac:dyDescent="0.2">
      <c r="F52" s="57"/>
      <c r="G52" s="58"/>
      <c r="H52" s="57"/>
      <c r="I52" s="58"/>
      <c r="J52" s="57"/>
      <c r="K52" s="57"/>
      <c r="L52" s="57"/>
      <c r="O52" s="20"/>
    </row>
    <row r="53" spans="5:15" x14ac:dyDescent="0.2">
      <c r="F53" s="57"/>
      <c r="G53" s="58"/>
      <c r="H53" s="57"/>
      <c r="I53" s="57"/>
      <c r="J53" s="57"/>
      <c r="K53" s="58"/>
      <c r="L53" s="57"/>
      <c r="O53" s="20"/>
    </row>
    <row r="54" spans="5:15" x14ac:dyDescent="0.2">
      <c r="F54" s="57"/>
      <c r="G54" s="58"/>
      <c r="H54" s="57"/>
      <c r="I54" s="57"/>
      <c r="J54" s="57"/>
      <c r="K54" s="57"/>
      <c r="L54" s="57"/>
      <c r="O54" s="20"/>
    </row>
    <row r="55" spans="5:15" x14ac:dyDescent="0.2">
      <c r="F55" s="57"/>
      <c r="G55" s="58"/>
      <c r="H55" s="57"/>
      <c r="I55" s="58"/>
      <c r="J55" s="57"/>
      <c r="K55" s="57"/>
      <c r="L55" s="57"/>
    </row>
    <row r="56" spans="5:15" x14ac:dyDescent="0.2">
      <c r="F56" s="57"/>
      <c r="G56" s="57"/>
      <c r="H56" s="57"/>
      <c r="I56" s="57"/>
      <c r="J56" s="57"/>
      <c r="K56" s="57"/>
      <c r="L56" s="57"/>
    </row>
    <row r="57" spans="5:15" x14ac:dyDescent="0.2">
      <c r="F57" s="57"/>
      <c r="G57" s="58"/>
      <c r="H57" s="57"/>
      <c r="I57" s="57"/>
      <c r="J57" s="57"/>
      <c r="K57" s="57"/>
      <c r="L57" s="57"/>
      <c r="M57" s="20"/>
      <c r="O57" s="20"/>
    </row>
    <row r="58" spans="5:15" x14ac:dyDescent="0.2">
      <c r="F58" s="57"/>
      <c r="G58" s="58"/>
      <c r="H58" s="57"/>
      <c r="I58" s="57"/>
      <c r="J58" s="57"/>
      <c r="K58" s="57"/>
      <c r="L58" s="57"/>
      <c r="M58" s="20"/>
    </row>
    <row r="59" spans="5:15" x14ac:dyDescent="0.2">
      <c r="F59" s="57"/>
      <c r="G59" s="58"/>
      <c r="H59" s="57"/>
      <c r="I59" s="57"/>
      <c r="J59" s="57"/>
      <c r="K59" s="57"/>
      <c r="L59" s="57"/>
      <c r="M59" s="20"/>
    </row>
    <row r="60" spans="5:15" x14ac:dyDescent="0.2">
      <c r="F60" s="57"/>
      <c r="G60" s="57"/>
      <c r="H60" s="57"/>
      <c r="I60" s="57"/>
      <c r="J60" s="57"/>
      <c r="K60" s="57"/>
      <c r="L60" s="57"/>
      <c r="O60" s="20"/>
    </row>
    <row r="61" spans="5:15" x14ac:dyDescent="0.2">
      <c r="F61" s="57"/>
      <c r="G61" s="57"/>
      <c r="H61" s="57"/>
      <c r="I61" s="57"/>
      <c r="J61" s="57"/>
      <c r="K61" s="57"/>
      <c r="L61" s="57"/>
      <c r="M61" s="20"/>
    </row>
    <row r="62" spans="5:15" x14ac:dyDescent="0.2">
      <c r="F62" s="57"/>
      <c r="G62" s="57"/>
      <c r="H62" s="57"/>
      <c r="I62" s="57"/>
      <c r="J62" s="57"/>
      <c r="K62" s="57"/>
      <c r="L62" s="57"/>
      <c r="M62" s="20"/>
    </row>
    <row r="63" spans="5:15" x14ac:dyDescent="0.2">
      <c r="F63" s="57"/>
      <c r="G63" s="57"/>
      <c r="H63" s="57"/>
      <c r="I63" s="57"/>
      <c r="J63" s="57"/>
      <c r="K63" s="57"/>
      <c r="L63" s="57"/>
    </row>
    <row r="64" spans="5:15" x14ac:dyDescent="0.2">
      <c r="O64" s="20"/>
    </row>
    <row r="67" spans="15:15" x14ac:dyDescent="0.2">
      <c r="O67" s="20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15"/>
  <sheetViews>
    <sheetView rightToLeft="1" topLeftCell="A10" workbookViewId="0">
      <selection activeCell="C10" sqref="C10"/>
    </sheetView>
  </sheetViews>
  <sheetFormatPr defaultRowHeight="12.75" x14ac:dyDescent="0.2"/>
  <cols>
    <col min="1" max="1" width="8.8554687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6" bestFit="1" customWidth="1"/>
    <col min="26" max="26" width="0.28515625" customWidth="1"/>
  </cols>
  <sheetData>
    <row r="1" spans="1:3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30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3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30" ht="7.35" customHeight="1" x14ac:dyDescent="0.2"/>
    <row r="5" spans="1:30" ht="31.5" customHeight="1" x14ac:dyDescent="0.2">
      <c r="A5" s="59" t="s">
        <v>102</v>
      </c>
      <c r="B5" s="1" t="s">
        <v>105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U5" s="55"/>
      <c r="V5" s="55"/>
      <c r="W5" s="55"/>
      <c r="X5" s="55"/>
      <c r="Y5" s="55"/>
    </row>
    <row r="6" spans="1:30" ht="7.35" customHeight="1" x14ac:dyDescent="0.2"/>
    <row r="7" spans="1:30" ht="14.45" customHeight="1" x14ac:dyDescent="0.2">
      <c r="E7" s="34" t="s">
        <v>106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Y7" s="2" t="s">
        <v>107</v>
      </c>
    </row>
    <row r="8" spans="1:30" ht="43.5" customHeight="1" x14ac:dyDescent="0.2">
      <c r="A8" s="2" t="s">
        <v>182</v>
      </c>
      <c r="C8" s="2" t="s">
        <v>183</v>
      </c>
      <c r="E8" s="10" t="s">
        <v>64</v>
      </c>
      <c r="F8" s="3"/>
      <c r="G8" s="10" t="s">
        <v>13</v>
      </c>
      <c r="H8" s="3"/>
      <c r="I8" s="10" t="s">
        <v>63</v>
      </c>
      <c r="J8" s="3"/>
      <c r="K8" s="10" t="s">
        <v>184</v>
      </c>
      <c r="L8" s="3"/>
      <c r="M8" s="10" t="s">
        <v>185</v>
      </c>
      <c r="N8" s="3"/>
      <c r="O8" s="10" t="s">
        <v>186</v>
      </c>
      <c r="P8" s="3"/>
      <c r="Q8" s="10" t="s">
        <v>187</v>
      </c>
      <c r="R8" s="3"/>
      <c r="S8" s="10" t="s">
        <v>188</v>
      </c>
      <c r="T8" s="3"/>
      <c r="U8" s="10" t="s">
        <v>189</v>
      </c>
      <c r="V8" s="3"/>
      <c r="W8" s="10" t="s">
        <v>190</v>
      </c>
      <c r="Y8" s="10" t="s">
        <v>190</v>
      </c>
    </row>
    <row r="9" spans="1:30" ht="21.75" customHeight="1" x14ac:dyDescent="0.2">
      <c r="A9" s="5" t="s">
        <v>191</v>
      </c>
      <c r="C9" s="5" t="s">
        <v>192</v>
      </c>
      <c r="E9" s="25" t="s">
        <v>193</v>
      </c>
      <c r="F9" s="12"/>
      <c r="G9" s="11">
        <v>45000</v>
      </c>
      <c r="H9" s="12"/>
      <c r="I9" s="11">
        <v>1300</v>
      </c>
      <c r="J9" s="12"/>
      <c r="K9" s="11">
        <v>58500000</v>
      </c>
      <c r="L9" s="12"/>
      <c r="M9" s="11">
        <v>11250000</v>
      </c>
      <c r="N9" s="12"/>
      <c r="O9" s="11">
        <v>88972444</v>
      </c>
      <c r="P9" s="12"/>
      <c r="Q9" s="11">
        <v>29250</v>
      </c>
      <c r="R9" s="12"/>
      <c r="S9" s="11">
        <v>292500</v>
      </c>
      <c r="T9" s="12"/>
      <c r="U9" s="11">
        <v>0</v>
      </c>
      <c r="V9" s="12"/>
      <c r="W9" s="11">
        <v>-19544194</v>
      </c>
      <c r="X9" s="12"/>
      <c r="Y9" s="11">
        <f>-19544194+10194154</f>
        <v>-9350040</v>
      </c>
      <c r="Z9" s="12"/>
      <c r="AA9" s="12"/>
      <c r="AB9" s="12"/>
      <c r="AC9" s="12"/>
      <c r="AD9" s="12"/>
    </row>
    <row r="10" spans="1:30" ht="21.75" customHeight="1" x14ac:dyDescent="0.2">
      <c r="A10" s="7" t="s">
        <v>191</v>
      </c>
      <c r="B10" s="8"/>
      <c r="C10" s="7" t="s">
        <v>192</v>
      </c>
      <c r="E10" s="48" t="s">
        <v>193</v>
      </c>
      <c r="F10" s="12"/>
      <c r="G10" s="16">
        <v>5000</v>
      </c>
      <c r="H10" s="12"/>
      <c r="I10" s="16">
        <v>0</v>
      </c>
      <c r="J10" s="12"/>
      <c r="K10" s="16">
        <v>0</v>
      </c>
      <c r="L10" s="12"/>
      <c r="M10" s="16">
        <v>1250000</v>
      </c>
      <c r="N10" s="12"/>
      <c r="O10" s="16">
        <v>0</v>
      </c>
      <c r="P10" s="12"/>
      <c r="Q10" s="16">
        <v>0</v>
      </c>
      <c r="R10" s="12"/>
      <c r="S10" s="16">
        <v>0</v>
      </c>
      <c r="T10" s="12"/>
      <c r="U10" s="16">
        <v>0</v>
      </c>
      <c r="V10" s="12"/>
      <c r="W10" s="16">
        <v>1250000</v>
      </c>
      <c r="X10" s="12"/>
      <c r="Y10" s="16">
        <v>1250000</v>
      </c>
      <c r="Z10" s="12"/>
      <c r="AA10" s="12"/>
      <c r="AB10" s="12"/>
      <c r="AC10" s="12"/>
      <c r="AD10" s="12"/>
    </row>
    <row r="11" spans="1:30" ht="21.75" customHeight="1" x14ac:dyDescent="0.2">
      <c r="A11" s="33" t="s">
        <v>59</v>
      </c>
      <c r="B11" s="33"/>
      <c r="C11" s="33"/>
      <c r="E11" s="18"/>
      <c r="F11" s="12"/>
      <c r="G11" s="18"/>
      <c r="H11" s="12"/>
      <c r="I11" s="18"/>
      <c r="J11" s="12"/>
      <c r="K11" s="18">
        <v>58500000</v>
      </c>
      <c r="L11" s="12"/>
      <c r="M11" s="18">
        <v>12500000</v>
      </c>
      <c r="N11" s="12"/>
      <c r="O11" s="18">
        <v>88972444</v>
      </c>
      <c r="P11" s="12"/>
      <c r="Q11" s="18">
        <v>29250</v>
      </c>
      <c r="R11" s="12"/>
      <c r="S11" s="18">
        <v>292500</v>
      </c>
      <c r="T11" s="12"/>
      <c r="U11" s="18">
        <v>0</v>
      </c>
      <c r="V11" s="12"/>
      <c r="W11" s="18">
        <v>-18294194</v>
      </c>
      <c r="X11" s="12"/>
      <c r="Y11" s="18">
        <f>SUM(Y9:Y10)</f>
        <v>-8100040</v>
      </c>
      <c r="Z11" s="12"/>
      <c r="AA11" s="12"/>
      <c r="AB11" s="12"/>
      <c r="AC11" s="12"/>
      <c r="AD11" s="12"/>
    </row>
    <row r="12" spans="1:30" x14ac:dyDescent="0.2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x14ac:dyDescent="0.2"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"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x14ac:dyDescent="0.2"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</sheetData>
  <mergeCells count="5">
    <mergeCell ref="A11:C11"/>
    <mergeCell ref="A1:Y1"/>
    <mergeCell ref="A2:Y2"/>
    <mergeCell ref="A3:Y3"/>
    <mergeCell ref="E7:W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7"/>
  <sheetViews>
    <sheetView rightToLeft="1" workbookViewId="0">
      <selection activeCell="G47" sqref="G47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16.140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25.5" customHeight="1" x14ac:dyDescent="0.2">
      <c r="A5" s="39" t="s">
        <v>194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24" customHeight="1" x14ac:dyDescent="0.2">
      <c r="A6" s="34" t="s">
        <v>93</v>
      </c>
      <c r="C6" s="34" t="s">
        <v>106</v>
      </c>
      <c r="D6" s="34"/>
      <c r="E6" s="34"/>
      <c r="F6" s="34"/>
      <c r="G6" s="34"/>
      <c r="H6" s="34"/>
      <c r="I6" s="34"/>
      <c r="K6" s="34" t="s">
        <v>107</v>
      </c>
      <c r="L6" s="34"/>
      <c r="M6" s="34"/>
      <c r="N6" s="34"/>
      <c r="O6" s="34"/>
      <c r="P6" s="34"/>
      <c r="Q6" s="34"/>
      <c r="R6" s="34"/>
    </row>
    <row r="7" spans="1:18" ht="44.25" customHeight="1" x14ac:dyDescent="0.2">
      <c r="A7" s="34"/>
      <c r="C7" s="10" t="s">
        <v>13</v>
      </c>
      <c r="D7" s="3"/>
      <c r="E7" s="10" t="s">
        <v>15</v>
      </c>
      <c r="F7" s="3"/>
      <c r="G7" s="10" t="s">
        <v>179</v>
      </c>
      <c r="H7" s="3"/>
      <c r="I7" s="10" t="s">
        <v>195</v>
      </c>
      <c r="K7" s="10" t="s">
        <v>13</v>
      </c>
      <c r="L7" s="3"/>
      <c r="M7" s="10" t="s">
        <v>15</v>
      </c>
      <c r="N7" s="3"/>
      <c r="O7" s="10" t="s">
        <v>179</v>
      </c>
      <c r="P7" s="3"/>
      <c r="Q7" s="44" t="s">
        <v>195</v>
      </c>
      <c r="R7" s="44"/>
    </row>
    <row r="8" spans="1:18" ht="21.75" customHeight="1" x14ac:dyDescent="0.2">
      <c r="A8" s="5" t="s">
        <v>33</v>
      </c>
      <c r="C8" s="11">
        <v>9897543</v>
      </c>
      <c r="D8" s="12"/>
      <c r="E8" s="11">
        <v>59130302241</v>
      </c>
      <c r="F8" s="12"/>
      <c r="G8" s="11">
        <v>49410563925</v>
      </c>
      <c r="H8" s="12"/>
      <c r="I8" s="11">
        <v>9719738316</v>
      </c>
      <c r="J8" s="12"/>
      <c r="K8" s="11">
        <v>9897543</v>
      </c>
      <c r="L8" s="12"/>
      <c r="M8" s="11">
        <v>59130302241</v>
      </c>
      <c r="N8" s="12"/>
      <c r="O8" s="11">
        <v>48299700445</v>
      </c>
      <c r="P8" s="12"/>
      <c r="Q8" s="36">
        <v>10830601796</v>
      </c>
      <c r="R8" s="36"/>
    </row>
    <row r="9" spans="1:18" ht="21.75" customHeight="1" x14ac:dyDescent="0.2">
      <c r="A9" s="6" t="s">
        <v>47</v>
      </c>
      <c r="C9" s="14">
        <v>1931644</v>
      </c>
      <c r="D9" s="12"/>
      <c r="E9" s="14">
        <v>19259111703</v>
      </c>
      <c r="F9" s="12"/>
      <c r="G9" s="14">
        <v>16378885626</v>
      </c>
      <c r="H9" s="12"/>
      <c r="I9" s="14">
        <v>2880226077</v>
      </c>
      <c r="J9" s="12"/>
      <c r="K9" s="14">
        <v>1931644</v>
      </c>
      <c r="L9" s="12"/>
      <c r="M9" s="14">
        <v>19259111703</v>
      </c>
      <c r="N9" s="12"/>
      <c r="O9" s="14">
        <v>13681127618</v>
      </c>
      <c r="P9" s="12"/>
      <c r="Q9" s="30">
        <v>5577984085</v>
      </c>
      <c r="R9" s="30"/>
    </row>
    <row r="10" spans="1:18" ht="21.75" customHeight="1" x14ac:dyDescent="0.2">
      <c r="A10" s="6" t="s">
        <v>50</v>
      </c>
      <c r="C10" s="14">
        <v>1954300</v>
      </c>
      <c r="D10" s="12"/>
      <c r="E10" s="14">
        <v>44526040291</v>
      </c>
      <c r="F10" s="12"/>
      <c r="G10" s="14">
        <v>44873245666</v>
      </c>
      <c r="H10" s="12"/>
      <c r="I10" s="14">
        <v>-347205374</v>
      </c>
      <c r="J10" s="12"/>
      <c r="K10" s="14">
        <v>1954300</v>
      </c>
      <c r="L10" s="12"/>
      <c r="M10" s="14">
        <v>44526040291</v>
      </c>
      <c r="N10" s="12"/>
      <c r="O10" s="14">
        <v>44873245666</v>
      </c>
      <c r="P10" s="12"/>
      <c r="Q10" s="30">
        <v>-347205374</v>
      </c>
      <c r="R10" s="30"/>
    </row>
    <row r="11" spans="1:18" ht="21.75" customHeight="1" x14ac:dyDescent="0.2">
      <c r="A11" s="6" t="s">
        <v>31</v>
      </c>
      <c r="C11" s="14">
        <v>20377270</v>
      </c>
      <c r="D11" s="12"/>
      <c r="E11" s="14">
        <v>140374254937</v>
      </c>
      <c r="F11" s="12"/>
      <c r="G11" s="14">
        <v>118092627169</v>
      </c>
      <c r="H11" s="12"/>
      <c r="I11" s="14">
        <v>22281627768</v>
      </c>
      <c r="J11" s="12"/>
      <c r="K11" s="14">
        <v>20377270</v>
      </c>
      <c r="L11" s="12"/>
      <c r="M11" s="14">
        <v>140374254937</v>
      </c>
      <c r="N11" s="12"/>
      <c r="O11" s="14">
        <v>101538049416</v>
      </c>
      <c r="P11" s="12"/>
      <c r="Q11" s="30">
        <v>38836205521</v>
      </c>
      <c r="R11" s="30"/>
    </row>
    <row r="12" spans="1:18" ht="21.75" customHeight="1" x14ac:dyDescent="0.2">
      <c r="A12" s="6" t="s">
        <v>24</v>
      </c>
      <c r="C12" s="14">
        <v>3497266</v>
      </c>
      <c r="D12" s="12"/>
      <c r="E12" s="14">
        <v>39040615111</v>
      </c>
      <c r="F12" s="12"/>
      <c r="G12" s="14">
        <v>38206265367</v>
      </c>
      <c r="H12" s="12"/>
      <c r="I12" s="14">
        <v>834349744</v>
      </c>
      <c r="J12" s="12"/>
      <c r="K12" s="14">
        <v>3497266</v>
      </c>
      <c r="L12" s="12"/>
      <c r="M12" s="14">
        <v>39040615111</v>
      </c>
      <c r="N12" s="12"/>
      <c r="O12" s="14">
        <v>60733708460</v>
      </c>
      <c r="P12" s="12"/>
      <c r="Q12" s="30">
        <v>-21693093348</v>
      </c>
      <c r="R12" s="30"/>
    </row>
    <row r="13" spans="1:18" ht="21.75" customHeight="1" x14ac:dyDescent="0.2">
      <c r="A13" s="6" t="s">
        <v>44</v>
      </c>
      <c r="C13" s="14">
        <v>2470586</v>
      </c>
      <c r="D13" s="12"/>
      <c r="E13" s="14">
        <v>23380034846</v>
      </c>
      <c r="F13" s="12"/>
      <c r="G13" s="14">
        <v>24598279495</v>
      </c>
      <c r="H13" s="12"/>
      <c r="I13" s="14">
        <v>-1218244648</v>
      </c>
      <c r="J13" s="12"/>
      <c r="K13" s="14">
        <v>2470586</v>
      </c>
      <c r="L13" s="12"/>
      <c r="M13" s="14">
        <v>23380034846</v>
      </c>
      <c r="N13" s="12"/>
      <c r="O13" s="14">
        <v>18027285751</v>
      </c>
      <c r="P13" s="12"/>
      <c r="Q13" s="30">
        <v>5352749095</v>
      </c>
      <c r="R13" s="30"/>
    </row>
    <row r="14" spans="1:18" ht="21.75" customHeight="1" x14ac:dyDescent="0.2">
      <c r="A14" s="6" t="s">
        <v>40</v>
      </c>
      <c r="C14" s="14">
        <v>5353304</v>
      </c>
      <c r="D14" s="12"/>
      <c r="E14" s="14">
        <v>40123746882</v>
      </c>
      <c r="F14" s="12"/>
      <c r="G14" s="14">
        <v>36398730593</v>
      </c>
      <c r="H14" s="12"/>
      <c r="I14" s="14">
        <v>3725016289</v>
      </c>
      <c r="J14" s="12"/>
      <c r="K14" s="14">
        <v>5353304</v>
      </c>
      <c r="L14" s="12"/>
      <c r="M14" s="14">
        <v>40123746882</v>
      </c>
      <c r="N14" s="12"/>
      <c r="O14" s="14">
        <v>41294466287</v>
      </c>
      <c r="P14" s="12"/>
      <c r="Q14" s="30">
        <v>-1170719404</v>
      </c>
      <c r="R14" s="30"/>
    </row>
    <row r="15" spans="1:18" ht="21.75" customHeight="1" x14ac:dyDescent="0.2">
      <c r="A15" s="6" t="s">
        <v>48</v>
      </c>
      <c r="C15" s="14">
        <v>13759329</v>
      </c>
      <c r="D15" s="12"/>
      <c r="E15" s="14">
        <v>72764092479</v>
      </c>
      <c r="F15" s="12"/>
      <c r="G15" s="14">
        <v>62916320565</v>
      </c>
      <c r="H15" s="12"/>
      <c r="I15" s="14">
        <v>9847771914</v>
      </c>
      <c r="J15" s="12"/>
      <c r="K15" s="14">
        <v>13759329</v>
      </c>
      <c r="L15" s="12"/>
      <c r="M15" s="14">
        <v>72764092479</v>
      </c>
      <c r="N15" s="12"/>
      <c r="O15" s="14">
        <v>65715659177</v>
      </c>
      <c r="P15" s="12"/>
      <c r="Q15" s="30">
        <v>7048433302</v>
      </c>
      <c r="R15" s="30"/>
    </row>
    <row r="16" spans="1:18" ht="21.75" customHeight="1" x14ac:dyDescent="0.2">
      <c r="A16" s="6" t="s">
        <v>34</v>
      </c>
      <c r="C16" s="14">
        <v>1694254</v>
      </c>
      <c r="D16" s="12"/>
      <c r="E16" s="14">
        <v>99551477184</v>
      </c>
      <c r="F16" s="12"/>
      <c r="G16" s="14">
        <v>84023400384</v>
      </c>
      <c r="H16" s="12"/>
      <c r="I16" s="14">
        <v>15528076800</v>
      </c>
      <c r="J16" s="12"/>
      <c r="K16" s="14">
        <v>1694254</v>
      </c>
      <c r="L16" s="12"/>
      <c r="M16" s="14">
        <v>99551477184</v>
      </c>
      <c r="N16" s="12"/>
      <c r="O16" s="14">
        <v>56318751430</v>
      </c>
      <c r="P16" s="12"/>
      <c r="Q16" s="30">
        <v>43232725754</v>
      </c>
      <c r="R16" s="30"/>
    </row>
    <row r="17" spans="1:18" ht="21.75" customHeight="1" x14ac:dyDescent="0.2">
      <c r="A17" s="6" t="s">
        <v>27</v>
      </c>
      <c r="C17" s="14">
        <v>1738651</v>
      </c>
      <c r="D17" s="12"/>
      <c r="E17" s="14">
        <v>50414686794</v>
      </c>
      <c r="F17" s="12"/>
      <c r="G17" s="14">
        <v>44538446304</v>
      </c>
      <c r="H17" s="12"/>
      <c r="I17" s="14">
        <v>5876240490</v>
      </c>
      <c r="J17" s="12"/>
      <c r="K17" s="14">
        <v>1738651</v>
      </c>
      <c r="L17" s="12"/>
      <c r="M17" s="14">
        <v>50414686794</v>
      </c>
      <c r="N17" s="12"/>
      <c r="O17" s="14">
        <v>55978017495</v>
      </c>
      <c r="P17" s="12"/>
      <c r="Q17" s="30">
        <v>-5563330700</v>
      </c>
      <c r="R17" s="30"/>
    </row>
    <row r="18" spans="1:18" ht="21.75" customHeight="1" x14ac:dyDescent="0.2">
      <c r="A18" s="6" t="s">
        <v>22</v>
      </c>
      <c r="C18" s="14">
        <v>21204181</v>
      </c>
      <c r="D18" s="12"/>
      <c r="E18" s="14">
        <v>100478902858</v>
      </c>
      <c r="F18" s="12"/>
      <c r="G18" s="14">
        <v>77482787268</v>
      </c>
      <c r="H18" s="12"/>
      <c r="I18" s="14">
        <v>22996115590</v>
      </c>
      <c r="J18" s="12"/>
      <c r="K18" s="14">
        <v>21204181</v>
      </c>
      <c r="L18" s="12"/>
      <c r="M18" s="14">
        <v>100478902858</v>
      </c>
      <c r="N18" s="12"/>
      <c r="O18" s="14">
        <v>111752285058</v>
      </c>
      <c r="P18" s="12"/>
      <c r="Q18" s="30">
        <v>-11273382199</v>
      </c>
      <c r="R18" s="30"/>
    </row>
    <row r="19" spans="1:18" ht="21.75" customHeight="1" x14ac:dyDescent="0.2">
      <c r="A19" s="6" t="s">
        <v>25</v>
      </c>
      <c r="C19" s="14">
        <v>33555674</v>
      </c>
      <c r="D19" s="12"/>
      <c r="E19" s="14">
        <v>175452653310</v>
      </c>
      <c r="F19" s="12"/>
      <c r="G19" s="14">
        <v>174584128652</v>
      </c>
      <c r="H19" s="12"/>
      <c r="I19" s="14">
        <v>868524658</v>
      </c>
      <c r="J19" s="12"/>
      <c r="K19" s="14">
        <v>33555674</v>
      </c>
      <c r="L19" s="12"/>
      <c r="M19" s="14">
        <v>175452653310</v>
      </c>
      <c r="N19" s="12"/>
      <c r="O19" s="14">
        <v>171219395314</v>
      </c>
      <c r="P19" s="12"/>
      <c r="Q19" s="30">
        <v>4233257996</v>
      </c>
      <c r="R19" s="30"/>
    </row>
    <row r="20" spans="1:18" ht="21.75" customHeight="1" x14ac:dyDescent="0.2">
      <c r="A20" s="6" t="s">
        <v>45</v>
      </c>
      <c r="C20" s="14">
        <v>18404889</v>
      </c>
      <c r="D20" s="12"/>
      <c r="E20" s="14">
        <v>141606240506</v>
      </c>
      <c r="F20" s="12"/>
      <c r="G20" s="14">
        <v>119285877016</v>
      </c>
      <c r="H20" s="12"/>
      <c r="I20" s="14">
        <v>22320363490</v>
      </c>
      <c r="J20" s="12"/>
      <c r="K20" s="14">
        <v>18404889</v>
      </c>
      <c r="L20" s="12"/>
      <c r="M20" s="14">
        <v>141606240506</v>
      </c>
      <c r="N20" s="12"/>
      <c r="O20" s="14">
        <v>109068611597</v>
      </c>
      <c r="P20" s="12"/>
      <c r="Q20" s="30">
        <v>32537628909</v>
      </c>
      <c r="R20" s="30"/>
    </row>
    <row r="21" spans="1:18" ht="21.75" customHeight="1" x14ac:dyDescent="0.2">
      <c r="A21" s="6" t="s">
        <v>38</v>
      </c>
      <c r="C21" s="14">
        <v>11406904</v>
      </c>
      <c r="D21" s="12"/>
      <c r="E21" s="14">
        <v>69508271806</v>
      </c>
      <c r="F21" s="12"/>
      <c r="G21" s="14">
        <v>55810720038</v>
      </c>
      <c r="H21" s="12"/>
      <c r="I21" s="14">
        <v>13697551768</v>
      </c>
      <c r="J21" s="12"/>
      <c r="K21" s="14">
        <v>11406904</v>
      </c>
      <c r="L21" s="12"/>
      <c r="M21" s="14">
        <v>69508271806</v>
      </c>
      <c r="N21" s="12"/>
      <c r="O21" s="14">
        <v>43038346652</v>
      </c>
      <c r="P21" s="12"/>
      <c r="Q21" s="30">
        <v>26469925154</v>
      </c>
      <c r="R21" s="30"/>
    </row>
    <row r="22" spans="1:18" ht="21.75" customHeight="1" x14ac:dyDescent="0.2">
      <c r="A22" s="6" t="s">
        <v>35</v>
      </c>
      <c r="C22" s="14">
        <v>2224603</v>
      </c>
      <c r="D22" s="12"/>
      <c r="E22" s="14">
        <v>75695079133</v>
      </c>
      <c r="F22" s="12"/>
      <c r="G22" s="14">
        <v>70166662603</v>
      </c>
      <c r="H22" s="12"/>
      <c r="I22" s="14">
        <v>5528416530</v>
      </c>
      <c r="J22" s="12"/>
      <c r="K22" s="14">
        <v>2224603</v>
      </c>
      <c r="L22" s="12"/>
      <c r="M22" s="14">
        <v>75695079133</v>
      </c>
      <c r="N22" s="12"/>
      <c r="O22" s="14">
        <v>58910806547</v>
      </c>
      <c r="P22" s="12"/>
      <c r="Q22" s="30">
        <v>16784272586</v>
      </c>
      <c r="R22" s="30"/>
    </row>
    <row r="23" spans="1:18" ht="21.75" customHeight="1" x14ac:dyDescent="0.2">
      <c r="A23" s="6" t="s">
        <v>36</v>
      </c>
      <c r="C23" s="14">
        <v>8554343</v>
      </c>
      <c r="D23" s="12"/>
      <c r="E23" s="14">
        <v>45918601159</v>
      </c>
      <c r="F23" s="12"/>
      <c r="G23" s="14">
        <v>42746816301</v>
      </c>
      <c r="H23" s="12"/>
      <c r="I23" s="46">
        <v>3171784858</v>
      </c>
      <c r="J23" s="12"/>
      <c r="K23" s="14">
        <v>8554343</v>
      </c>
      <c r="L23" s="12"/>
      <c r="M23" s="14">
        <v>45918601159</v>
      </c>
      <c r="N23" s="12"/>
      <c r="O23" s="14">
        <v>48894809076</v>
      </c>
      <c r="P23" s="12"/>
      <c r="Q23" s="30">
        <v>-2976207916</v>
      </c>
      <c r="R23" s="30"/>
    </row>
    <row r="24" spans="1:18" ht="21.75" customHeight="1" x14ac:dyDescent="0.2">
      <c r="A24" s="6" t="s">
        <v>41</v>
      </c>
      <c r="C24" s="14">
        <v>30000000</v>
      </c>
      <c r="D24" s="12"/>
      <c r="E24" s="14">
        <v>47177613000</v>
      </c>
      <c r="F24" s="12"/>
      <c r="G24" s="14">
        <v>43062246000</v>
      </c>
      <c r="H24" s="12"/>
      <c r="I24" s="14">
        <v>4115367000</v>
      </c>
      <c r="J24" s="12"/>
      <c r="K24" s="14">
        <v>30000000</v>
      </c>
      <c r="L24" s="12"/>
      <c r="M24" s="14">
        <v>47177613000</v>
      </c>
      <c r="N24" s="12"/>
      <c r="O24" s="14">
        <v>37594104480</v>
      </c>
      <c r="P24" s="12"/>
      <c r="Q24" s="30">
        <v>9583508520</v>
      </c>
      <c r="R24" s="30"/>
    </row>
    <row r="25" spans="1:18" ht="21.75" customHeight="1" x14ac:dyDescent="0.2">
      <c r="A25" s="6" t="s">
        <v>54</v>
      </c>
      <c r="C25" s="14">
        <v>500000</v>
      </c>
      <c r="D25" s="12"/>
      <c r="E25" s="14">
        <v>9080646750</v>
      </c>
      <c r="F25" s="12"/>
      <c r="G25" s="14">
        <v>6656038200</v>
      </c>
      <c r="H25" s="12"/>
      <c r="I25" s="14">
        <v>2424608550</v>
      </c>
      <c r="J25" s="12"/>
      <c r="K25" s="14">
        <v>500000</v>
      </c>
      <c r="L25" s="12"/>
      <c r="M25" s="14">
        <v>9080646750</v>
      </c>
      <c r="N25" s="12"/>
      <c r="O25" s="14">
        <v>6656038200</v>
      </c>
      <c r="P25" s="12"/>
      <c r="Q25" s="30">
        <v>2424608550</v>
      </c>
      <c r="R25" s="30"/>
    </row>
    <row r="26" spans="1:18" ht="21.75" customHeight="1" x14ac:dyDescent="0.2">
      <c r="A26" s="6" t="s">
        <v>32</v>
      </c>
      <c r="C26" s="14">
        <v>2000000</v>
      </c>
      <c r="D26" s="12"/>
      <c r="E26" s="14">
        <v>90021168000</v>
      </c>
      <c r="F26" s="12"/>
      <c r="G26" s="14">
        <v>71372790000</v>
      </c>
      <c r="H26" s="12"/>
      <c r="I26" s="14">
        <v>18648378000</v>
      </c>
      <c r="J26" s="12"/>
      <c r="K26" s="14">
        <v>2000000</v>
      </c>
      <c r="L26" s="12"/>
      <c r="M26" s="14">
        <v>90021168000</v>
      </c>
      <c r="N26" s="12"/>
      <c r="O26" s="14">
        <v>75468276000</v>
      </c>
      <c r="P26" s="12"/>
      <c r="Q26" s="30">
        <v>14552892000</v>
      </c>
      <c r="R26" s="30"/>
    </row>
    <row r="27" spans="1:18" ht="21.75" customHeight="1" x14ac:dyDescent="0.2">
      <c r="A27" s="6" t="s">
        <v>30</v>
      </c>
      <c r="C27" s="14">
        <v>11509789</v>
      </c>
      <c r="D27" s="12"/>
      <c r="E27" s="14">
        <v>129629994209</v>
      </c>
      <c r="F27" s="12"/>
      <c r="G27" s="14">
        <v>115557188130</v>
      </c>
      <c r="H27" s="12"/>
      <c r="I27" s="14">
        <v>14072806079</v>
      </c>
      <c r="J27" s="12"/>
      <c r="K27" s="14">
        <v>11509789</v>
      </c>
      <c r="L27" s="12"/>
      <c r="M27" s="14">
        <v>129629994209</v>
      </c>
      <c r="N27" s="12"/>
      <c r="O27" s="14">
        <v>101598795108</v>
      </c>
      <c r="P27" s="12"/>
      <c r="Q27" s="30">
        <v>28031199101</v>
      </c>
      <c r="R27" s="30"/>
    </row>
    <row r="28" spans="1:18" ht="21.75" customHeight="1" x14ac:dyDescent="0.2">
      <c r="A28" s="6" t="s">
        <v>39</v>
      </c>
      <c r="C28" s="14">
        <v>40521579</v>
      </c>
      <c r="D28" s="12"/>
      <c r="E28" s="14">
        <v>230404320460</v>
      </c>
      <c r="F28" s="12"/>
      <c r="G28" s="14">
        <v>188226689353</v>
      </c>
      <c r="H28" s="12"/>
      <c r="I28" s="14">
        <v>42177631107</v>
      </c>
      <c r="J28" s="12"/>
      <c r="K28" s="14">
        <v>40521579</v>
      </c>
      <c r="L28" s="12"/>
      <c r="M28" s="14">
        <v>230404320460</v>
      </c>
      <c r="N28" s="12"/>
      <c r="O28" s="14">
        <v>190064169932</v>
      </c>
      <c r="P28" s="12"/>
      <c r="Q28" s="30">
        <v>40340150528</v>
      </c>
      <c r="R28" s="30"/>
    </row>
    <row r="29" spans="1:18" ht="21.75" customHeight="1" x14ac:dyDescent="0.2">
      <c r="A29" s="6" t="s">
        <v>28</v>
      </c>
      <c r="C29" s="14">
        <v>3622000</v>
      </c>
      <c r="D29" s="12"/>
      <c r="E29" s="14">
        <v>70676815833</v>
      </c>
      <c r="F29" s="12"/>
      <c r="G29" s="14">
        <v>53610687099</v>
      </c>
      <c r="H29" s="12"/>
      <c r="I29" s="14">
        <v>17066128734</v>
      </c>
      <c r="J29" s="12"/>
      <c r="K29" s="14">
        <v>3622000</v>
      </c>
      <c r="L29" s="12"/>
      <c r="M29" s="14">
        <v>70676815833</v>
      </c>
      <c r="N29" s="12"/>
      <c r="O29" s="14">
        <v>60013100519</v>
      </c>
      <c r="P29" s="12"/>
      <c r="Q29" s="30">
        <v>10663715314</v>
      </c>
      <c r="R29" s="30"/>
    </row>
    <row r="30" spans="1:18" ht="21.75" customHeight="1" x14ac:dyDescent="0.2">
      <c r="A30" s="6" t="s">
        <v>56</v>
      </c>
      <c r="C30" s="14">
        <v>985221</v>
      </c>
      <c r="D30" s="12"/>
      <c r="E30" s="14">
        <v>29086960370</v>
      </c>
      <c r="F30" s="12"/>
      <c r="G30" s="14">
        <v>30027219404</v>
      </c>
      <c r="H30" s="12"/>
      <c r="I30" s="14">
        <v>-940259033</v>
      </c>
      <c r="J30" s="12"/>
      <c r="K30" s="14">
        <v>985221</v>
      </c>
      <c r="L30" s="12"/>
      <c r="M30" s="14">
        <v>29086960370</v>
      </c>
      <c r="N30" s="12"/>
      <c r="O30" s="14">
        <v>30027219404</v>
      </c>
      <c r="P30" s="12"/>
      <c r="Q30" s="30">
        <v>-940259033</v>
      </c>
      <c r="R30" s="30"/>
    </row>
    <row r="31" spans="1:18" ht="21.75" customHeight="1" x14ac:dyDescent="0.2">
      <c r="A31" s="6" t="s">
        <v>23</v>
      </c>
      <c r="C31" s="14">
        <v>700982</v>
      </c>
      <c r="D31" s="12"/>
      <c r="E31" s="14">
        <v>143954216945</v>
      </c>
      <c r="F31" s="12"/>
      <c r="G31" s="14">
        <v>158301558669</v>
      </c>
      <c r="H31" s="12"/>
      <c r="I31" s="14">
        <v>-14347341723</v>
      </c>
      <c r="J31" s="12"/>
      <c r="K31" s="14">
        <v>700982</v>
      </c>
      <c r="L31" s="12"/>
      <c r="M31" s="14">
        <v>143954216945</v>
      </c>
      <c r="N31" s="12"/>
      <c r="O31" s="14">
        <v>115763046169</v>
      </c>
      <c r="P31" s="12"/>
      <c r="Q31" s="30">
        <v>28191170776</v>
      </c>
      <c r="R31" s="30"/>
    </row>
    <row r="32" spans="1:18" ht="21.75" customHeight="1" x14ac:dyDescent="0.2">
      <c r="A32" s="6" t="s">
        <v>26</v>
      </c>
      <c r="C32" s="14">
        <v>19537091</v>
      </c>
      <c r="D32" s="12"/>
      <c r="E32" s="14">
        <v>117301905663</v>
      </c>
      <c r="F32" s="12"/>
      <c r="G32" s="14">
        <v>100891291377</v>
      </c>
      <c r="H32" s="12"/>
      <c r="I32" s="14">
        <v>16410614286</v>
      </c>
      <c r="J32" s="12"/>
      <c r="K32" s="14">
        <v>19537091</v>
      </c>
      <c r="L32" s="12"/>
      <c r="M32" s="14">
        <v>117301905663</v>
      </c>
      <c r="N32" s="12"/>
      <c r="O32" s="14">
        <v>76632372095</v>
      </c>
      <c r="P32" s="12"/>
      <c r="Q32" s="30">
        <v>40669533568</v>
      </c>
      <c r="R32" s="30"/>
    </row>
    <row r="33" spans="1:18" ht="21.75" customHeight="1" x14ac:dyDescent="0.2">
      <c r="A33" s="6" t="s">
        <v>52</v>
      </c>
      <c r="C33" s="14">
        <v>2000000</v>
      </c>
      <c r="D33" s="12"/>
      <c r="E33" s="14">
        <v>13081698000</v>
      </c>
      <c r="F33" s="12"/>
      <c r="G33" s="14">
        <v>11370314880</v>
      </c>
      <c r="H33" s="12"/>
      <c r="I33" s="14">
        <v>1711383120</v>
      </c>
      <c r="J33" s="12"/>
      <c r="K33" s="14">
        <v>2000000</v>
      </c>
      <c r="L33" s="12"/>
      <c r="M33" s="14">
        <v>13081698000</v>
      </c>
      <c r="N33" s="12"/>
      <c r="O33" s="14">
        <v>11370314880</v>
      </c>
      <c r="P33" s="12"/>
      <c r="Q33" s="30">
        <v>1711383120</v>
      </c>
      <c r="R33" s="30"/>
    </row>
    <row r="34" spans="1:18" ht="21.75" customHeight="1" x14ac:dyDescent="0.2">
      <c r="A34" s="6" t="s">
        <v>42</v>
      </c>
      <c r="C34" s="14">
        <v>19803641</v>
      </c>
      <c r="D34" s="12"/>
      <c r="E34" s="14">
        <v>35001368999</v>
      </c>
      <c r="F34" s="12"/>
      <c r="G34" s="14">
        <v>34577589122</v>
      </c>
      <c r="H34" s="12"/>
      <c r="I34" s="14">
        <v>423779877</v>
      </c>
      <c r="J34" s="12"/>
      <c r="K34" s="14">
        <v>19803641</v>
      </c>
      <c r="L34" s="12"/>
      <c r="M34" s="14">
        <v>35001368999</v>
      </c>
      <c r="N34" s="12"/>
      <c r="O34" s="14">
        <v>39155074770</v>
      </c>
      <c r="P34" s="12"/>
      <c r="Q34" s="30">
        <v>-4153705770</v>
      </c>
      <c r="R34" s="30"/>
    </row>
    <row r="35" spans="1:18" ht="21.75" customHeight="1" x14ac:dyDescent="0.2">
      <c r="A35" s="6" t="s">
        <v>37</v>
      </c>
      <c r="C35" s="14">
        <v>23138862</v>
      </c>
      <c r="D35" s="12"/>
      <c r="E35" s="14">
        <v>59159049803</v>
      </c>
      <c r="F35" s="12"/>
      <c r="G35" s="14">
        <v>53277911087</v>
      </c>
      <c r="H35" s="12"/>
      <c r="I35" s="14">
        <v>5881138716</v>
      </c>
      <c r="J35" s="12"/>
      <c r="K35" s="14">
        <v>23138862</v>
      </c>
      <c r="L35" s="12"/>
      <c r="M35" s="14">
        <v>59159049803</v>
      </c>
      <c r="N35" s="12"/>
      <c r="O35" s="14">
        <v>63718198793</v>
      </c>
      <c r="P35" s="12"/>
      <c r="Q35" s="30">
        <v>-4559148989</v>
      </c>
      <c r="R35" s="30"/>
    </row>
    <row r="36" spans="1:18" ht="21.75" customHeight="1" x14ac:dyDescent="0.2">
      <c r="A36" s="6" t="s">
        <v>46</v>
      </c>
      <c r="C36" s="14">
        <v>3545504</v>
      </c>
      <c r="D36" s="12"/>
      <c r="E36" s="14">
        <v>56989681421</v>
      </c>
      <c r="F36" s="12"/>
      <c r="G36" s="14">
        <v>47121338318</v>
      </c>
      <c r="H36" s="12"/>
      <c r="I36" s="14">
        <v>9868343103</v>
      </c>
      <c r="J36" s="12"/>
      <c r="K36" s="14">
        <v>3545504</v>
      </c>
      <c r="L36" s="12"/>
      <c r="M36" s="14">
        <v>56989681421</v>
      </c>
      <c r="N36" s="12"/>
      <c r="O36" s="14">
        <v>53581781019</v>
      </c>
      <c r="P36" s="12"/>
      <c r="Q36" s="30">
        <v>3407900402</v>
      </c>
      <c r="R36" s="30"/>
    </row>
    <row r="37" spans="1:18" ht="21.75" customHeight="1" x14ac:dyDescent="0.2">
      <c r="A37" s="6" t="s">
        <v>49</v>
      </c>
      <c r="C37" s="14">
        <v>8506949</v>
      </c>
      <c r="D37" s="12"/>
      <c r="E37" s="14">
        <v>87607606289</v>
      </c>
      <c r="F37" s="12"/>
      <c r="G37" s="14">
        <v>68580857819</v>
      </c>
      <c r="H37" s="12"/>
      <c r="I37" s="14">
        <v>19026748470</v>
      </c>
      <c r="J37" s="12"/>
      <c r="K37" s="14">
        <v>8506949</v>
      </c>
      <c r="L37" s="12"/>
      <c r="M37" s="14">
        <v>87607606289</v>
      </c>
      <c r="N37" s="12"/>
      <c r="O37" s="14">
        <v>54458782288</v>
      </c>
      <c r="P37" s="12"/>
      <c r="Q37" s="30">
        <v>33148824001</v>
      </c>
      <c r="R37" s="30"/>
    </row>
    <row r="38" spans="1:18" ht="21.75" customHeight="1" x14ac:dyDescent="0.2">
      <c r="A38" s="6" t="s">
        <v>112</v>
      </c>
      <c r="C38" s="14">
        <v>13712</v>
      </c>
      <c r="D38" s="12"/>
      <c r="E38" s="14">
        <v>90667875403</v>
      </c>
      <c r="F38" s="12"/>
      <c r="G38" s="14">
        <v>88197295041</v>
      </c>
      <c r="H38" s="12"/>
      <c r="I38" s="14">
        <v>2470580362</v>
      </c>
      <c r="J38" s="12"/>
      <c r="K38" s="14">
        <v>13712</v>
      </c>
      <c r="L38" s="12"/>
      <c r="M38" s="14">
        <v>90667875403</v>
      </c>
      <c r="N38" s="12"/>
      <c r="O38" s="14">
        <v>65028698447</v>
      </c>
      <c r="P38" s="12"/>
      <c r="Q38" s="30">
        <f>25639176956-10</f>
        <v>25639176946</v>
      </c>
      <c r="R38" s="30"/>
    </row>
    <row r="39" spans="1:18" ht="21.75" customHeight="1" x14ac:dyDescent="0.2">
      <c r="A39" s="6" t="s">
        <v>29</v>
      </c>
      <c r="C39" s="14">
        <v>38750986</v>
      </c>
      <c r="D39" s="12"/>
      <c r="E39" s="14">
        <v>93951298607</v>
      </c>
      <c r="F39" s="12"/>
      <c r="G39" s="14">
        <v>73920681438</v>
      </c>
      <c r="H39" s="12"/>
      <c r="I39" s="14">
        <v>20030617169</v>
      </c>
      <c r="J39" s="12"/>
      <c r="K39" s="14">
        <v>38750986</v>
      </c>
      <c r="L39" s="12"/>
      <c r="M39" s="14">
        <v>93951298607</v>
      </c>
      <c r="N39" s="12"/>
      <c r="O39" s="14">
        <v>74531328949</v>
      </c>
      <c r="P39" s="12"/>
      <c r="Q39" s="30">
        <v>19419969658</v>
      </c>
      <c r="R39" s="30"/>
    </row>
    <row r="40" spans="1:18" ht="21.75" customHeight="1" x14ac:dyDescent="0.2">
      <c r="A40" s="7" t="s">
        <v>20</v>
      </c>
      <c r="C40" s="16">
        <v>14908435</v>
      </c>
      <c r="D40" s="12"/>
      <c r="E40" s="16">
        <v>32277371529</v>
      </c>
      <c r="F40" s="12"/>
      <c r="G40" s="16">
        <v>24128822612</v>
      </c>
      <c r="H40" s="12"/>
      <c r="I40" s="16">
        <v>8148548917</v>
      </c>
      <c r="J40" s="12"/>
      <c r="K40" s="16">
        <v>14908435</v>
      </c>
      <c r="L40" s="12"/>
      <c r="M40" s="16">
        <v>32277371529</v>
      </c>
      <c r="N40" s="12"/>
      <c r="O40" s="16">
        <v>38564475720</v>
      </c>
      <c r="P40" s="12"/>
      <c r="Q40" s="32">
        <v>-6287104190</v>
      </c>
      <c r="R40" s="32"/>
    </row>
    <row r="41" spans="1:18" ht="21.75" customHeight="1" x14ac:dyDescent="0.2">
      <c r="A41" s="27" t="s">
        <v>59</v>
      </c>
      <c r="C41" s="18">
        <v>378069492</v>
      </c>
      <c r="D41" s="12"/>
      <c r="E41" s="18">
        <v>2533293702521</v>
      </c>
      <c r="F41" s="12"/>
      <c r="G41" s="18">
        <v>2228394275521</v>
      </c>
      <c r="H41" s="12"/>
      <c r="I41" s="18">
        <v>304899427004</v>
      </c>
      <c r="J41" s="12"/>
      <c r="K41" s="18">
        <v>378069492</v>
      </c>
      <c r="L41" s="12"/>
      <c r="M41" s="18">
        <v>2533293702521</v>
      </c>
      <c r="N41" s="12"/>
      <c r="O41" s="18">
        <v>2143570042762</v>
      </c>
      <c r="P41" s="12"/>
      <c r="Q41" s="45">
        <f t="shared" ref="Q41" si="0">SUM(Q8:R40)</f>
        <v>389723659759</v>
      </c>
      <c r="R41" s="45"/>
    </row>
    <row r="42" spans="1:18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">
      <c r="C43" s="12"/>
      <c r="D43" s="12"/>
      <c r="E43" s="12"/>
      <c r="F43" s="12"/>
      <c r="G43" s="12"/>
      <c r="H43" s="12"/>
      <c r="I43" s="28"/>
      <c r="J43" s="12"/>
      <c r="K43" s="12"/>
      <c r="L43" s="12"/>
      <c r="M43" s="12"/>
      <c r="N43" s="12"/>
      <c r="O43" s="12"/>
      <c r="P43" s="12"/>
      <c r="Q43" s="28"/>
      <c r="R43" s="12"/>
    </row>
    <row r="44" spans="1:18" x14ac:dyDescent="0.2">
      <c r="G44" s="20"/>
    </row>
    <row r="45" spans="1:18" x14ac:dyDescent="0.2">
      <c r="G45" s="20"/>
      <c r="Q45" s="20"/>
    </row>
    <row r="46" spans="1:18" x14ac:dyDescent="0.2">
      <c r="G46" s="20"/>
      <c r="I46" s="20"/>
    </row>
    <row r="47" spans="1:18" x14ac:dyDescent="0.2">
      <c r="G47" s="20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5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</row>
    <row r="2" spans="1:49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49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spans="1:49" ht="14.45" customHeight="1" x14ac:dyDescent="0.2"/>
    <row r="5" spans="1:49" ht="14.45" customHeight="1" x14ac:dyDescent="0.2">
      <c r="A5" s="39" t="s">
        <v>60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</row>
    <row r="6" spans="1:49" ht="14.45" customHeight="1" x14ac:dyDescent="0.2">
      <c r="I6" s="34" t="s">
        <v>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C6" s="34" t="s">
        <v>9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4" t="s">
        <v>61</v>
      </c>
      <c r="B8" s="34"/>
      <c r="C8" s="34"/>
      <c r="D8" s="34"/>
      <c r="E8" s="34"/>
      <c r="F8" s="34"/>
      <c r="G8" s="34"/>
      <c r="I8" s="34" t="s">
        <v>62</v>
      </c>
      <c r="J8" s="34"/>
      <c r="K8" s="34"/>
      <c r="M8" s="34" t="s">
        <v>63</v>
      </c>
      <c r="N8" s="34"/>
      <c r="O8" s="34"/>
      <c r="Q8" s="34" t="s">
        <v>64</v>
      </c>
      <c r="R8" s="34"/>
      <c r="S8" s="34"/>
      <c r="T8" s="34"/>
      <c r="U8" s="34"/>
      <c r="W8" s="34" t="s">
        <v>65</v>
      </c>
      <c r="X8" s="34"/>
      <c r="Y8" s="34"/>
      <c r="Z8" s="34"/>
      <c r="AA8" s="34"/>
      <c r="AC8" s="34" t="s">
        <v>62</v>
      </c>
      <c r="AD8" s="34"/>
      <c r="AE8" s="34"/>
      <c r="AF8" s="34"/>
      <c r="AG8" s="34"/>
      <c r="AI8" s="34" t="s">
        <v>63</v>
      </c>
      <c r="AJ8" s="34"/>
      <c r="AK8" s="34"/>
      <c r="AM8" s="34" t="s">
        <v>64</v>
      </c>
      <c r="AN8" s="34"/>
      <c r="AO8" s="34"/>
      <c r="AQ8" s="34" t="s">
        <v>65</v>
      </c>
      <c r="AR8" s="34"/>
      <c r="AS8" s="34"/>
    </row>
    <row r="9" spans="1:49" ht="14.45" customHeight="1" x14ac:dyDescent="0.2">
      <c r="A9" s="39" t="s">
        <v>66</v>
      </c>
      <c r="B9" s="41"/>
      <c r="C9" s="41"/>
      <c r="D9" s="41"/>
      <c r="E9" s="41"/>
      <c r="F9" s="41"/>
      <c r="G9" s="41"/>
      <c r="H9" s="39"/>
      <c r="I9" s="41"/>
      <c r="J9" s="41"/>
      <c r="K9" s="41"/>
      <c r="L9" s="39"/>
      <c r="M9" s="41"/>
      <c r="N9" s="41"/>
      <c r="O9" s="41"/>
      <c r="P9" s="39"/>
      <c r="Q9" s="41"/>
      <c r="R9" s="41"/>
      <c r="S9" s="41"/>
      <c r="T9" s="41"/>
      <c r="U9" s="41"/>
      <c r="V9" s="39"/>
      <c r="W9" s="41"/>
      <c r="X9" s="41"/>
      <c r="Y9" s="41"/>
      <c r="Z9" s="41"/>
      <c r="AA9" s="41"/>
      <c r="AB9" s="39"/>
      <c r="AC9" s="41"/>
      <c r="AD9" s="41"/>
      <c r="AE9" s="41"/>
      <c r="AF9" s="41"/>
      <c r="AG9" s="41"/>
      <c r="AH9" s="39"/>
      <c r="AI9" s="41"/>
      <c r="AJ9" s="41"/>
      <c r="AK9" s="41"/>
      <c r="AL9" s="39"/>
      <c r="AM9" s="41"/>
      <c r="AN9" s="41"/>
      <c r="AO9" s="41"/>
      <c r="AP9" s="39"/>
      <c r="AQ9" s="41"/>
      <c r="AR9" s="41"/>
      <c r="AS9" s="41"/>
      <c r="AT9" s="39"/>
      <c r="AU9" s="39"/>
      <c r="AV9" s="39"/>
      <c r="AW9" s="39"/>
    </row>
    <row r="10" spans="1:49" ht="14.45" customHeight="1" x14ac:dyDescent="0.2">
      <c r="C10" s="34" t="s"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Y10" s="34" t="s">
        <v>9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1:49" ht="14.45" customHeight="1" x14ac:dyDescent="0.2">
      <c r="A11" s="2" t="s">
        <v>61</v>
      </c>
      <c r="C11" s="4" t="s">
        <v>67</v>
      </c>
      <c r="D11" s="3"/>
      <c r="E11" s="4" t="s">
        <v>68</v>
      </c>
      <c r="F11" s="3"/>
      <c r="G11" s="37" t="s">
        <v>69</v>
      </c>
      <c r="H11" s="37"/>
      <c r="I11" s="37"/>
      <c r="J11" s="3"/>
      <c r="K11" s="37" t="s">
        <v>70</v>
      </c>
      <c r="L11" s="37"/>
      <c r="M11" s="37"/>
      <c r="N11" s="3"/>
      <c r="O11" s="37" t="s">
        <v>63</v>
      </c>
      <c r="P11" s="37"/>
      <c r="Q11" s="37"/>
      <c r="R11" s="3"/>
      <c r="S11" s="37" t="s">
        <v>64</v>
      </c>
      <c r="T11" s="37"/>
      <c r="U11" s="37"/>
      <c r="V11" s="37"/>
      <c r="W11" s="37"/>
      <c r="Y11" s="37" t="s">
        <v>67</v>
      </c>
      <c r="Z11" s="37"/>
      <c r="AA11" s="37"/>
      <c r="AB11" s="37"/>
      <c r="AC11" s="37"/>
      <c r="AD11" s="3"/>
      <c r="AE11" s="37" t="s">
        <v>68</v>
      </c>
      <c r="AF11" s="37"/>
      <c r="AG11" s="37"/>
      <c r="AH11" s="37"/>
      <c r="AI11" s="37"/>
      <c r="AJ11" s="3"/>
      <c r="AK11" s="37" t="s">
        <v>69</v>
      </c>
      <c r="AL11" s="37"/>
      <c r="AM11" s="37"/>
      <c r="AN11" s="3"/>
      <c r="AO11" s="37" t="s">
        <v>70</v>
      </c>
      <c r="AP11" s="37"/>
      <c r="AQ11" s="37"/>
      <c r="AR11" s="3"/>
      <c r="AS11" s="37" t="s">
        <v>63</v>
      </c>
      <c r="AT11" s="37"/>
      <c r="AU11" s="3"/>
      <c r="AV11" s="4" t="s">
        <v>64</v>
      </c>
    </row>
    <row r="12" spans="1:49" ht="21.75" customHeight="1" x14ac:dyDescent="0.2">
      <c r="A12" s="5" t="s">
        <v>71</v>
      </c>
      <c r="C12" s="5" t="s">
        <v>72</v>
      </c>
      <c r="E12" s="5" t="s">
        <v>73</v>
      </c>
      <c r="G12" s="35" t="s">
        <v>74</v>
      </c>
      <c r="H12" s="35"/>
      <c r="I12" s="35"/>
      <c r="K12" s="40">
        <v>50000</v>
      </c>
      <c r="L12" s="40"/>
      <c r="M12" s="40"/>
      <c r="O12" s="40">
        <v>1300</v>
      </c>
      <c r="P12" s="40"/>
      <c r="Q12" s="40"/>
      <c r="S12" s="35" t="s">
        <v>75</v>
      </c>
      <c r="T12" s="35"/>
      <c r="U12" s="35"/>
      <c r="V12" s="35"/>
      <c r="W12" s="35"/>
      <c r="Y12" s="35" t="s">
        <v>72</v>
      </c>
      <c r="Z12" s="35"/>
      <c r="AA12" s="35"/>
      <c r="AB12" s="35"/>
      <c r="AC12" s="35"/>
      <c r="AE12" s="35" t="s">
        <v>74</v>
      </c>
      <c r="AF12" s="35"/>
      <c r="AG12" s="35"/>
      <c r="AH12" s="35"/>
      <c r="AI12" s="35"/>
      <c r="AK12" s="35" t="s">
        <v>74</v>
      </c>
      <c r="AL12" s="35"/>
      <c r="AM12" s="35"/>
      <c r="AO12" s="40">
        <v>0</v>
      </c>
      <c r="AP12" s="40"/>
      <c r="AQ12" s="40"/>
      <c r="AS12" s="40">
        <v>0</v>
      </c>
      <c r="AT12" s="40"/>
      <c r="AV12" s="5" t="s">
        <v>74</v>
      </c>
    </row>
    <row r="13" spans="1:49" ht="14.45" customHeight="1" x14ac:dyDescent="0.2">
      <c r="A13" s="39" t="s">
        <v>76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</row>
    <row r="14" spans="1:49" ht="14.45" customHeight="1" x14ac:dyDescent="0.2">
      <c r="C14" s="34" t="s">
        <v>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O14" s="34" t="s">
        <v>9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49" ht="14.45" customHeight="1" x14ac:dyDescent="0.2">
      <c r="A15" s="2" t="s">
        <v>61</v>
      </c>
      <c r="C15" s="4" t="s">
        <v>68</v>
      </c>
      <c r="D15" s="3"/>
      <c r="E15" s="4" t="s">
        <v>70</v>
      </c>
      <c r="F15" s="3"/>
      <c r="G15" s="37" t="s">
        <v>63</v>
      </c>
      <c r="H15" s="37"/>
      <c r="I15" s="37"/>
      <c r="J15" s="3"/>
      <c r="K15" s="37" t="s">
        <v>64</v>
      </c>
      <c r="L15" s="37"/>
      <c r="M15" s="37"/>
      <c r="O15" s="37" t="s">
        <v>68</v>
      </c>
      <c r="P15" s="37"/>
      <c r="Q15" s="37"/>
      <c r="R15" s="37"/>
      <c r="S15" s="37"/>
      <c r="T15" s="3"/>
      <c r="U15" s="37" t="s">
        <v>70</v>
      </c>
      <c r="V15" s="37"/>
      <c r="W15" s="37"/>
      <c r="X15" s="37"/>
      <c r="Y15" s="37"/>
      <c r="Z15" s="3"/>
      <c r="AA15" s="37" t="s">
        <v>63</v>
      </c>
      <c r="AB15" s="37"/>
      <c r="AC15" s="37"/>
      <c r="AD15" s="37"/>
      <c r="AE15" s="37"/>
      <c r="AF15" s="3"/>
      <c r="AG15" s="37" t="s">
        <v>64</v>
      </c>
      <c r="AH15" s="37"/>
      <c r="AI15" s="37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</sheetData>
  <mergeCells count="45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E12:AI12"/>
    <mergeCell ref="AK12:AM12"/>
    <mergeCell ref="AO12:AQ12"/>
    <mergeCell ref="AS12:AT12"/>
    <mergeCell ref="A13:AW13"/>
    <mergeCell ref="G12:I12"/>
    <mergeCell ref="K12:M12"/>
    <mergeCell ref="O12:Q12"/>
    <mergeCell ref="S12:W12"/>
    <mergeCell ref="Y12:AC12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 x14ac:dyDescent="0.2"/>
    <row r="5" spans="1:12" ht="14.45" customHeight="1" x14ac:dyDescent="0.2">
      <c r="A5" s="56" t="s">
        <v>104</v>
      </c>
      <c r="B5" s="39" t="s">
        <v>77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 x14ac:dyDescent="0.2">
      <c r="D6" s="2" t="s">
        <v>7</v>
      </c>
      <c r="F6" s="34" t="s">
        <v>8</v>
      </c>
      <c r="G6" s="34"/>
      <c r="H6" s="34"/>
      <c r="J6" s="42" t="s">
        <v>9</v>
      </c>
      <c r="K6" s="42"/>
      <c r="L6" s="42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34" t="s">
        <v>78</v>
      </c>
      <c r="B8" s="34"/>
      <c r="D8" s="2" t="s">
        <v>79</v>
      </c>
      <c r="F8" s="2" t="s">
        <v>80</v>
      </c>
      <c r="H8" s="2" t="s">
        <v>81</v>
      </c>
      <c r="J8" s="2" t="s">
        <v>79</v>
      </c>
      <c r="L8" s="2" t="s">
        <v>18</v>
      </c>
    </row>
    <row r="9" spans="1:12" ht="21.75" customHeight="1" x14ac:dyDescent="0.2">
      <c r="A9" s="35" t="s">
        <v>82</v>
      </c>
      <c r="B9" s="35"/>
      <c r="D9" s="11">
        <v>1504784153</v>
      </c>
      <c r="E9" s="12"/>
      <c r="F9" s="11">
        <v>144979116776</v>
      </c>
      <c r="G9" s="12"/>
      <c r="H9" s="11">
        <v>138111333099</v>
      </c>
      <c r="I9" s="12"/>
      <c r="J9" s="11">
        <v>8372567830</v>
      </c>
      <c r="K9" s="12"/>
      <c r="L9" s="21">
        <v>3.2000000000000002E-3</v>
      </c>
    </row>
    <row r="10" spans="1:12" ht="21.75" customHeight="1" x14ac:dyDescent="0.2">
      <c r="A10" s="29" t="s">
        <v>83</v>
      </c>
      <c r="B10" s="29"/>
      <c r="D10" s="14">
        <v>6608056</v>
      </c>
      <c r="E10" s="12"/>
      <c r="F10" s="14">
        <v>27082</v>
      </c>
      <c r="G10" s="12"/>
      <c r="H10" s="14">
        <v>0</v>
      </c>
      <c r="I10" s="12"/>
      <c r="J10" s="14">
        <v>6635138</v>
      </c>
      <c r="K10" s="12"/>
      <c r="L10" s="22">
        <v>0</v>
      </c>
    </row>
    <row r="11" spans="1:12" ht="21.75" customHeight="1" x14ac:dyDescent="0.2">
      <c r="A11" s="29" t="s">
        <v>84</v>
      </c>
      <c r="B11" s="29"/>
      <c r="D11" s="14">
        <v>520565232</v>
      </c>
      <c r="E11" s="12"/>
      <c r="F11" s="14">
        <v>2000083364</v>
      </c>
      <c r="G11" s="12"/>
      <c r="H11" s="14">
        <v>2500280000</v>
      </c>
      <c r="I11" s="12"/>
      <c r="J11" s="14">
        <v>20368596</v>
      </c>
      <c r="K11" s="12"/>
      <c r="L11" s="22">
        <v>0</v>
      </c>
    </row>
    <row r="12" spans="1:12" ht="21.75" customHeight="1" x14ac:dyDescent="0.2">
      <c r="A12" s="29" t="s">
        <v>85</v>
      </c>
      <c r="B12" s="29"/>
      <c r="D12" s="14">
        <v>3854952</v>
      </c>
      <c r="E12" s="12"/>
      <c r="F12" s="14">
        <v>15777</v>
      </c>
      <c r="G12" s="12"/>
      <c r="H12" s="14">
        <v>0</v>
      </c>
      <c r="I12" s="12"/>
      <c r="J12" s="14">
        <v>3870729</v>
      </c>
      <c r="K12" s="12"/>
      <c r="L12" s="22">
        <v>0</v>
      </c>
    </row>
    <row r="13" spans="1:12" ht="21.75" customHeight="1" x14ac:dyDescent="0.2">
      <c r="A13" s="29" t="s">
        <v>86</v>
      </c>
      <c r="B13" s="29"/>
      <c r="D13" s="14">
        <v>3544697500</v>
      </c>
      <c r="E13" s="12"/>
      <c r="F13" s="14">
        <v>50269201842</v>
      </c>
      <c r="G13" s="12"/>
      <c r="H13" s="14">
        <v>53402438240</v>
      </c>
      <c r="I13" s="12"/>
      <c r="J13" s="14">
        <v>411461102</v>
      </c>
      <c r="K13" s="12"/>
      <c r="L13" s="22">
        <v>2.0000000000000001E-4</v>
      </c>
    </row>
    <row r="14" spans="1:12" ht="21.75" customHeight="1" x14ac:dyDescent="0.2">
      <c r="A14" s="29" t="s">
        <v>87</v>
      </c>
      <c r="B14" s="29"/>
      <c r="D14" s="14">
        <v>678</v>
      </c>
      <c r="E14" s="12"/>
      <c r="F14" s="14">
        <v>0</v>
      </c>
      <c r="G14" s="12"/>
      <c r="H14" s="14">
        <v>0</v>
      </c>
      <c r="I14" s="12"/>
      <c r="J14" s="14">
        <v>678</v>
      </c>
      <c r="K14" s="12"/>
      <c r="L14" s="22">
        <v>0</v>
      </c>
    </row>
    <row r="15" spans="1:12" ht="21.75" customHeight="1" x14ac:dyDescent="0.2">
      <c r="A15" s="29" t="s">
        <v>88</v>
      </c>
      <c r="B15" s="29"/>
      <c r="D15" s="14">
        <v>6460471452</v>
      </c>
      <c r="E15" s="12"/>
      <c r="F15" s="14">
        <v>55900000000</v>
      </c>
      <c r="G15" s="12"/>
      <c r="H15" s="14">
        <v>51300002160</v>
      </c>
      <c r="I15" s="12"/>
      <c r="J15" s="14">
        <v>11060469292</v>
      </c>
      <c r="K15" s="12"/>
      <c r="L15" s="22">
        <v>4.3E-3</v>
      </c>
    </row>
    <row r="16" spans="1:12" ht="21.75" customHeight="1" x14ac:dyDescent="0.2">
      <c r="A16" s="31" t="s">
        <v>89</v>
      </c>
      <c r="B16" s="31"/>
      <c r="D16" s="16">
        <v>50000000</v>
      </c>
      <c r="E16" s="12"/>
      <c r="F16" s="16">
        <v>0</v>
      </c>
      <c r="G16" s="12"/>
      <c r="H16" s="16">
        <v>0</v>
      </c>
      <c r="I16" s="12"/>
      <c r="J16" s="16">
        <v>50000000</v>
      </c>
      <c r="K16" s="12"/>
      <c r="L16" s="23">
        <v>0</v>
      </c>
    </row>
    <row r="17" spans="1:12" ht="21.75" customHeight="1" x14ac:dyDescent="0.2">
      <c r="A17" s="33" t="s">
        <v>59</v>
      </c>
      <c r="B17" s="33"/>
      <c r="D17" s="18">
        <v>12090982023</v>
      </c>
      <c r="E17" s="12"/>
      <c r="F17" s="18">
        <v>253148444841</v>
      </c>
      <c r="G17" s="12"/>
      <c r="H17" s="18">
        <v>245314053499</v>
      </c>
      <c r="I17" s="12"/>
      <c r="J17" s="18">
        <v>19925373365</v>
      </c>
      <c r="K17" s="12"/>
      <c r="L17" s="24">
        <f>SUM(L9:L16)</f>
        <v>7.7000000000000002E-3</v>
      </c>
    </row>
    <row r="18" spans="1:12" x14ac:dyDescent="0.2"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2"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D24" s="12"/>
      <c r="E24" s="12"/>
      <c r="F24" s="12"/>
      <c r="G24" s="12"/>
      <c r="H24" s="12"/>
      <c r="I24" s="12"/>
      <c r="J24" s="12"/>
      <c r="K24" s="12"/>
      <c r="L24" s="12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0"/>
  <sheetViews>
    <sheetView rightToLeft="1" workbookViewId="0">
      <selection activeCell="M4" sqref="M4:O1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4.85546875" bestFit="1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4.45" customHeight="1" x14ac:dyDescent="0.2"/>
    <row r="5" spans="1:13" ht="29.1" customHeight="1" x14ac:dyDescent="0.2">
      <c r="A5" s="1" t="s">
        <v>91</v>
      </c>
      <c r="B5" s="39" t="s">
        <v>92</v>
      </c>
      <c r="C5" s="39"/>
      <c r="D5" s="39"/>
      <c r="E5" s="39"/>
      <c r="F5" s="39"/>
      <c r="G5" s="39"/>
      <c r="H5" s="39"/>
      <c r="I5" s="39"/>
      <c r="J5" s="39"/>
    </row>
    <row r="6" spans="1:13" ht="14.45" customHeight="1" x14ac:dyDescent="0.2"/>
    <row r="7" spans="1:13" ht="14.45" customHeight="1" x14ac:dyDescent="0.2">
      <c r="A7" s="34" t="s">
        <v>93</v>
      </c>
      <c r="B7" s="34"/>
      <c r="D7" s="2" t="s">
        <v>94</v>
      </c>
      <c r="F7" s="2" t="s">
        <v>79</v>
      </c>
      <c r="H7" s="2" t="s">
        <v>95</v>
      </c>
      <c r="J7" s="2" t="s">
        <v>96</v>
      </c>
    </row>
    <row r="8" spans="1:13" ht="21.75" customHeight="1" x14ac:dyDescent="0.2">
      <c r="A8" s="35" t="s">
        <v>97</v>
      </c>
      <c r="B8" s="35"/>
      <c r="D8" s="25" t="s">
        <v>98</v>
      </c>
      <c r="E8" s="12"/>
      <c r="F8" s="11">
        <f>'درآمد سرمایه گذاری در سهام'!J68</f>
        <v>356101685500</v>
      </c>
      <c r="G8" s="12"/>
      <c r="H8" s="13">
        <f>F8/$F$12*100</f>
        <v>99.988475049621002</v>
      </c>
      <c r="I8" s="12"/>
      <c r="J8" s="13">
        <v>14.47</v>
      </c>
      <c r="K8" s="12"/>
      <c r="L8" s="12"/>
      <c r="M8" s="28"/>
    </row>
    <row r="9" spans="1:13" ht="21.75" customHeight="1" x14ac:dyDescent="0.2">
      <c r="A9" s="29" t="s">
        <v>101</v>
      </c>
      <c r="B9" s="29"/>
      <c r="D9" s="26" t="s">
        <v>99</v>
      </c>
      <c r="E9" s="12"/>
      <c r="F9" s="14">
        <f>'سود سپرده بانکی'!G13</f>
        <v>-6851216</v>
      </c>
      <c r="G9" s="12"/>
      <c r="H9" s="52">
        <f t="shared" ref="H9:H11" si="0">F9/$F$12*100</f>
        <v>-1.9237275979575902E-3</v>
      </c>
      <c r="I9" s="12"/>
      <c r="J9" s="15">
        <v>0</v>
      </c>
      <c r="K9" s="12"/>
      <c r="L9" s="12"/>
      <c r="M9" s="28"/>
    </row>
    <row r="10" spans="1:13" ht="21.75" customHeight="1" x14ac:dyDescent="0.2">
      <c r="A10" s="53" t="s">
        <v>103</v>
      </c>
      <c r="B10" s="53"/>
      <c r="D10" s="26" t="s">
        <v>100</v>
      </c>
      <c r="E10" s="12"/>
      <c r="F10" s="14">
        <f>'سایر درآمدها'!D11</f>
        <v>66190683</v>
      </c>
      <c r="G10" s="12"/>
      <c r="H10" s="52">
        <f t="shared" si="0"/>
        <v>1.8585437039900989E-2</v>
      </c>
      <c r="I10" s="12"/>
      <c r="J10" s="15"/>
      <c r="K10" s="12"/>
      <c r="L10" s="12"/>
      <c r="M10" s="28"/>
    </row>
    <row r="11" spans="1:13" ht="21.75" customHeight="1" x14ac:dyDescent="0.2">
      <c r="A11" s="29" t="s">
        <v>181</v>
      </c>
      <c r="B11" s="29"/>
      <c r="D11" s="26" t="s">
        <v>102</v>
      </c>
      <c r="E11" s="12"/>
      <c r="F11" s="16">
        <f>'درآمد اعمال اختیار'!W11</f>
        <v>-18294194</v>
      </c>
      <c r="G11" s="12"/>
      <c r="H11" s="52">
        <f t="shared" si="0"/>
        <v>-5.1367590629444694E-3</v>
      </c>
      <c r="I11" s="12"/>
      <c r="J11" s="17">
        <v>0.02</v>
      </c>
      <c r="K11" s="12"/>
      <c r="L11" s="12"/>
      <c r="M11" s="28"/>
    </row>
    <row r="12" spans="1:13" ht="21.75" customHeight="1" x14ac:dyDescent="0.2">
      <c r="A12" s="43" t="s">
        <v>59</v>
      </c>
      <c r="B12" s="43"/>
      <c r="D12" s="26"/>
      <c r="E12" s="12"/>
      <c r="F12" s="18">
        <f>SUM(F8:F11)</f>
        <v>356142730773</v>
      </c>
      <c r="G12" s="12"/>
      <c r="H12" s="19">
        <f>SUM(H8:H11)</f>
        <v>100</v>
      </c>
      <c r="I12" s="12"/>
      <c r="J12" s="19">
        <v>14.49</v>
      </c>
      <c r="K12" s="12"/>
      <c r="L12" s="12"/>
      <c r="M12" s="28"/>
    </row>
    <row r="13" spans="1:13" x14ac:dyDescent="0.2"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8.75" x14ac:dyDescent="0.2">
      <c r="B15" s="53"/>
      <c r="C15" s="53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B16" s="54"/>
      <c r="C16" s="54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3" x14ac:dyDescent="0.2">
      <c r="B17" s="54"/>
      <c r="C17" s="54"/>
    </row>
    <row r="18" spans="2:3" x14ac:dyDescent="0.2">
      <c r="B18" s="54"/>
      <c r="C18" s="54"/>
    </row>
    <row r="19" spans="2:3" x14ac:dyDescent="0.2">
      <c r="B19" s="54"/>
      <c r="C19" s="54"/>
    </row>
    <row r="20" spans="2:3" x14ac:dyDescent="0.2">
      <c r="B20" s="54"/>
      <c r="C20" s="54"/>
    </row>
  </sheetData>
  <mergeCells count="11">
    <mergeCell ref="A1:J1"/>
    <mergeCell ref="A2:J2"/>
    <mergeCell ref="A3:J3"/>
    <mergeCell ref="B5:J5"/>
    <mergeCell ref="A7:B7"/>
    <mergeCell ref="A12:B12"/>
    <mergeCell ref="A8:B8"/>
    <mergeCell ref="A9:B9"/>
    <mergeCell ref="B15:C15"/>
    <mergeCell ref="A11:B11"/>
    <mergeCell ref="A10:B10"/>
  </mergeCells>
  <phoneticPr fontId="5" type="noConversion"/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5"/>
  <sheetViews>
    <sheetView rightToLeft="1" workbookViewId="0">
      <selection activeCell="W50" sqref="W5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5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  <col min="27" max="27" width="16" bestFit="1" customWidth="1"/>
  </cols>
  <sheetData>
    <row r="1" spans="1:27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7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7" ht="14.45" customHeight="1" x14ac:dyDescent="0.2"/>
    <row r="5" spans="1:27" ht="14.45" customHeight="1" x14ac:dyDescent="0.2">
      <c r="A5" s="1" t="s">
        <v>104</v>
      </c>
      <c r="B5" s="39" t="s">
        <v>105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7" ht="14.45" customHeight="1" x14ac:dyDescent="0.2">
      <c r="D6" s="60" t="s">
        <v>106</v>
      </c>
      <c r="E6" s="60"/>
      <c r="F6" s="60"/>
      <c r="G6" s="60"/>
      <c r="H6" s="60"/>
      <c r="I6" s="60"/>
      <c r="J6" s="60"/>
      <c r="K6" s="60"/>
      <c r="L6" s="60"/>
      <c r="M6" s="57"/>
      <c r="N6" s="60" t="s">
        <v>107</v>
      </c>
      <c r="O6" s="60"/>
      <c r="P6" s="60"/>
      <c r="Q6" s="60"/>
      <c r="R6" s="60"/>
      <c r="S6" s="60"/>
      <c r="T6" s="60"/>
      <c r="U6" s="60"/>
      <c r="V6" s="60"/>
      <c r="W6" s="60"/>
    </row>
    <row r="7" spans="1:27" ht="14.45" customHeight="1" x14ac:dyDescent="0.2">
      <c r="D7" s="61"/>
      <c r="E7" s="61"/>
      <c r="F7" s="61"/>
      <c r="G7" s="61"/>
      <c r="H7" s="61"/>
      <c r="I7" s="61"/>
      <c r="J7" s="62" t="s">
        <v>59</v>
      </c>
      <c r="K7" s="62"/>
      <c r="L7" s="62"/>
      <c r="M7" s="57"/>
      <c r="N7" s="61"/>
      <c r="O7" s="61"/>
      <c r="P7" s="61"/>
      <c r="Q7" s="61"/>
      <c r="R7" s="61"/>
      <c r="S7" s="61"/>
      <c r="T7" s="61"/>
      <c r="U7" s="62" t="s">
        <v>59</v>
      </c>
      <c r="V7" s="62"/>
      <c r="W7" s="62"/>
    </row>
    <row r="8" spans="1:27" ht="14.45" customHeight="1" x14ac:dyDescent="0.2">
      <c r="A8" s="34" t="s">
        <v>108</v>
      </c>
      <c r="B8" s="34"/>
      <c r="D8" s="63" t="s">
        <v>109</v>
      </c>
      <c r="E8" s="57"/>
      <c r="F8" s="63" t="s">
        <v>110</v>
      </c>
      <c r="G8" s="57"/>
      <c r="H8" s="63" t="s">
        <v>111</v>
      </c>
      <c r="I8" s="57"/>
      <c r="J8" s="64" t="s">
        <v>79</v>
      </c>
      <c r="K8" s="61"/>
      <c r="L8" s="64" t="s">
        <v>95</v>
      </c>
      <c r="M8" s="57"/>
      <c r="N8" s="63" t="s">
        <v>109</v>
      </c>
      <c r="O8" s="57"/>
      <c r="P8" s="60" t="s">
        <v>110</v>
      </c>
      <c r="Q8" s="60"/>
      <c r="R8" s="57"/>
      <c r="S8" s="63" t="s">
        <v>111</v>
      </c>
      <c r="T8" s="57"/>
      <c r="U8" s="64" t="s">
        <v>79</v>
      </c>
      <c r="V8" s="61"/>
      <c r="W8" s="64" t="s">
        <v>95</v>
      </c>
    </row>
    <row r="9" spans="1:27" ht="21.75" customHeight="1" x14ac:dyDescent="0.2">
      <c r="A9" s="35" t="s">
        <v>55</v>
      </c>
      <c r="B9" s="35"/>
      <c r="D9" s="47">
        <v>0</v>
      </c>
      <c r="E9" s="65"/>
      <c r="F9" s="47">
        <v>0</v>
      </c>
      <c r="G9" s="65"/>
      <c r="H9" s="47">
        <v>594806898</v>
      </c>
      <c r="I9" s="65"/>
      <c r="J9" s="47">
        <f>D9+F9+H9</f>
        <v>594806898</v>
      </c>
      <c r="K9" s="65"/>
      <c r="L9" s="66">
        <f>J9/356142730773*100</f>
        <v>0.16701362869571554</v>
      </c>
      <c r="M9" s="65"/>
      <c r="N9" s="47">
        <v>0</v>
      </c>
      <c r="O9" s="65"/>
      <c r="P9" s="67">
        <v>0</v>
      </c>
      <c r="Q9" s="67"/>
      <c r="R9" s="65"/>
      <c r="S9" s="47">
        <v>594806898</v>
      </c>
      <c r="T9" s="65"/>
      <c r="U9" s="47">
        <f>N9+P9+S9</f>
        <v>594806898</v>
      </c>
      <c r="V9" s="65"/>
      <c r="W9" s="66">
        <f>U9/621870741824*100</f>
        <v>9.5647995314167789E-2</v>
      </c>
      <c r="X9" s="12"/>
      <c r="Y9" s="12"/>
      <c r="AA9" s="14"/>
    </row>
    <row r="10" spans="1:27" ht="21.75" customHeight="1" x14ac:dyDescent="0.2">
      <c r="A10" s="29" t="s">
        <v>21</v>
      </c>
      <c r="B10" s="29"/>
      <c r="D10" s="46">
        <v>0</v>
      </c>
      <c r="E10" s="65"/>
      <c r="F10" s="46">
        <v>0</v>
      </c>
      <c r="G10" s="65"/>
      <c r="H10" s="46">
        <v>3780097813</v>
      </c>
      <c r="I10" s="65"/>
      <c r="J10" s="68">
        <f t="shared" ref="J10:J67" si="0">D10+F10+H10</f>
        <v>3780097813</v>
      </c>
      <c r="K10" s="65"/>
      <c r="L10" s="69">
        <f t="shared" ref="L10:L67" si="1">J10/356142730773*100</f>
        <v>1.0613996823114655</v>
      </c>
      <c r="M10" s="65"/>
      <c r="N10" s="46">
        <v>15104421456</v>
      </c>
      <c r="O10" s="65"/>
      <c r="P10" s="70">
        <v>0</v>
      </c>
      <c r="Q10" s="70"/>
      <c r="R10" s="65"/>
      <c r="S10" s="46">
        <v>-118964380</v>
      </c>
      <c r="T10" s="65"/>
      <c r="U10" s="68">
        <f t="shared" ref="U10:U67" si="2">N10+P10+S10</f>
        <v>14985457076</v>
      </c>
      <c r="V10" s="65"/>
      <c r="W10" s="69">
        <f t="shared" ref="W10:W67" si="3">U10/621870741824*100</f>
        <v>2.4097382411088155</v>
      </c>
      <c r="X10" s="12"/>
      <c r="Y10" s="12"/>
    </row>
    <row r="11" spans="1:27" ht="21.75" customHeight="1" x14ac:dyDescent="0.2">
      <c r="A11" s="29" t="s">
        <v>57</v>
      </c>
      <c r="B11" s="29"/>
      <c r="D11" s="14">
        <v>0</v>
      </c>
      <c r="E11" s="12"/>
      <c r="F11" s="14">
        <v>0</v>
      </c>
      <c r="G11" s="12"/>
      <c r="H11" s="14">
        <v>1839457</v>
      </c>
      <c r="I11" s="12"/>
      <c r="J11" s="50">
        <f t="shared" si="0"/>
        <v>1839457</v>
      </c>
      <c r="K11" s="12"/>
      <c r="L11" s="52">
        <f t="shared" si="1"/>
        <v>5.1649432686931411E-4</v>
      </c>
      <c r="M11" s="12"/>
      <c r="N11" s="14">
        <v>0</v>
      </c>
      <c r="O11" s="12"/>
      <c r="P11" s="30">
        <v>0</v>
      </c>
      <c r="Q11" s="30"/>
      <c r="R11" s="12"/>
      <c r="S11" s="14">
        <v>1839457</v>
      </c>
      <c r="T11" s="12"/>
      <c r="U11" s="50">
        <f t="shared" si="2"/>
        <v>1839457</v>
      </c>
      <c r="V11" s="12"/>
      <c r="W11" s="52">
        <f t="shared" si="3"/>
        <v>2.9579410579837147E-4</v>
      </c>
      <c r="X11" s="12"/>
      <c r="Y11" s="12"/>
    </row>
    <row r="12" spans="1:27" ht="21.75" customHeight="1" x14ac:dyDescent="0.2">
      <c r="A12" s="29" t="s">
        <v>19</v>
      </c>
      <c r="B12" s="29"/>
      <c r="D12" s="14">
        <v>0</v>
      </c>
      <c r="E12" s="12"/>
      <c r="F12" s="14">
        <v>0</v>
      </c>
      <c r="G12" s="12"/>
      <c r="H12" s="14">
        <v>11485751334</v>
      </c>
      <c r="I12" s="12"/>
      <c r="J12" s="50">
        <f t="shared" si="0"/>
        <v>11485751334</v>
      </c>
      <c r="K12" s="12"/>
      <c r="L12" s="52">
        <f t="shared" si="1"/>
        <v>3.2250416312219623</v>
      </c>
      <c r="M12" s="12"/>
      <c r="N12" s="14">
        <v>2993184828</v>
      </c>
      <c r="O12" s="12"/>
      <c r="P12" s="30">
        <v>0</v>
      </c>
      <c r="Q12" s="30"/>
      <c r="R12" s="12"/>
      <c r="S12" s="14">
        <v>31188541949</v>
      </c>
      <c r="T12" s="12"/>
      <c r="U12" s="50">
        <f t="shared" si="2"/>
        <v>34181726777</v>
      </c>
      <c r="V12" s="12"/>
      <c r="W12" s="52">
        <f t="shared" si="3"/>
        <v>5.4965967166652794</v>
      </c>
      <c r="X12" s="12"/>
      <c r="Y12" s="12"/>
    </row>
    <row r="13" spans="1:27" ht="21.75" customHeight="1" x14ac:dyDescent="0.2">
      <c r="A13" s="29" t="s">
        <v>20</v>
      </c>
      <c r="B13" s="29"/>
      <c r="D13" s="14">
        <v>0</v>
      </c>
      <c r="E13" s="12"/>
      <c r="F13" s="14">
        <v>8148548917</v>
      </c>
      <c r="G13" s="12"/>
      <c r="H13" s="14">
        <v>-1018425852</v>
      </c>
      <c r="I13" s="12"/>
      <c r="J13" s="50">
        <f t="shared" si="0"/>
        <v>7130123065</v>
      </c>
      <c r="K13" s="12"/>
      <c r="L13" s="52">
        <f t="shared" si="1"/>
        <v>2.0020408810603052</v>
      </c>
      <c r="M13" s="12"/>
      <c r="N13" s="14">
        <v>8196318416</v>
      </c>
      <c r="O13" s="12"/>
      <c r="P13" s="30">
        <v>-6287104190</v>
      </c>
      <c r="Q13" s="30"/>
      <c r="R13" s="12"/>
      <c r="S13" s="14">
        <v>-3925944346</v>
      </c>
      <c r="T13" s="12"/>
      <c r="U13" s="50">
        <f t="shared" si="2"/>
        <v>-2016730120</v>
      </c>
      <c r="V13" s="12"/>
      <c r="W13" s="52">
        <f t="shared" si="3"/>
        <v>-0.32430053134269643</v>
      </c>
      <c r="X13" s="12"/>
      <c r="Y13" s="12"/>
    </row>
    <row r="14" spans="1:27" ht="21.75" customHeight="1" x14ac:dyDescent="0.2">
      <c r="A14" s="29" t="s">
        <v>44</v>
      </c>
      <c r="B14" s="29"/>
      <c r="D14" s="14">
        <v>0</v>
      </c>
      <c r="E14" s="12"/>
      <c r="F14" s="14">
        <v>-1218244648</v>
      </c>
      <c r="G14" s="12"/>
      <c r="H14" s="14">
        <v>3240348682</v>
      </c>
      <c r="I14" s="12"/>
      <c r="J14" s="50">
        <f t="shared" si="0"/>
        <v>2022104034</v>
      </c>
      <c r="K14" s="12"/>
      <c r="L14" s="52">
        <f t="shared" si="1"/>
        <v>0.56777911193387753</v>
      </c>
      <c r="M14" s="12"/>
      <c r="N14" s="14">
        <v>0</v>
      </c>
      <c r="O14" s="12"/>
      <c r="P14" s="30">
        <v>5352749095</v>
      </c>
      <c r="Q14" s="30"/>
      <c r="R14" s="12"/>
      <c r="S14" s="14">
        <v>3240348682</v>
      </c>
      <c r="T14" s="12"/>
      <c r="U14" s="50">
        <f t="shared" si="2"/>
        <v>8593097777</v>
      </c>
      <c r="V14" s="12"/>
      <c r="W14" s="52">
        <f t="shared" si="3"/>
        <v>1.381814129379316</v>
      </c>
      <c r="X14" s="12"/>
      <c r="Y14" s="12"/>
    </row>
    <row r="15" spans="1:27" ht="21.75" customHeight="1" x14ac:dyDescent="0.2">
      <c r="A15" s="29" t="s">
        <v>51</v>
      </c>
      <c r="B15" s="29"/>
      <c r="D15" s="14">
        <v>0</v>
      </c>
      <c r="E15" s="12"/>
      <c r="F15" s="14">
        <v>0</v>
      </c>
      <c r="G15" s="12"/>
      <c r="H15" s="14">
        <v>1199276604</v>
      </c>
      <c r="I15" s="12"/>
      <c r="J15" s="50">
        <f t="shared" si="0"/>
        <v>1199276604</v>
      </c>
      <c r="K15" s="12"/>
      <c r="L15" s="52">
        <f t="shared" si="1"/>
        <v>0.33674044150697569</v>
      </c>
      <c r="M15" s="12"/>
      <c r="N15" s="14">
        <v>0</v>
      </c>
      <c r="O15" s="12"/>
      <c r="P15" s="30">
        <v>0</v>
      </c>
      <c r="Q15" s="30"/>
      <c r="R15" s="12"/>
      <c r="S15" s="14">
        <v>1199276604</v>
      </c>
      <c r="T15" s="12"/>
      <c r="U15" s="50">
        <f t="shared" si="2"/>
        <v>1199276604</v>
      </c>
      <c r="V15" s="12"/>
      <c r="W15" s="52">
        <f t="shared" si="3"/>
        <v>0.19284981963975653</v>
      </c>
      <c r="X15" s="12"/>
      <c r="Y15" s="12"/>
    </row>
    <row r="16" spans="1:27" ht="21.75" customHeight="1" x14ac:dyDescent="0.2">
      <c r="A16" s="29" t="s">
        <v>112</v>
      </c>
      <c r="B16" s="29"/>
      <c r="D16" s="14">
        <v>0</v>
      </c>
      <c r="E16" s="12"/>
      <c r="F16" s="14">
        <v>2470580362</v>
      </c>
      <c r="G16" s="12"/>
      <c r="H16" s="14">
        <v>5603017842</v>
      </c>
      <c r="I16" s="12"/>
      <c r="J16" s="50">
        <f t="shared" si="0"/>
        <v>8073598204</v>
      </c>
      <c r="K16" s="12"/>
      <c r="L16" s="52">
        <f t="shared" si="1"/>
        <v>2.2669557754208354</v>
      </c>
      <c r="M16" s="12"/>
      <c r="N16" s="14">
        <v>0</v>
      </c>
      <c r="O16" s="12"/>
      <c r="P16" s="30">
        <v>25639176956</v>
      </c>
      <c r="Q16" s="30"/>
      <c r="R16" s="12"/>
      <c r="S16" s="14">
        <v>5603017842</v>
      </c>
      <c r="T16" s="12"/>
      <c r="U16" s="50">
        <f t="shared" si="2"/>
        <v>31242194798</v>
      </c>
      <c r="V16" s="12"/>
      <c r="W16" s="52">
        <f t="shared" si="3"/>
        <v>5.0239049205569586</v>
      </c>
      <c r="X16" s="12"/>
      <c r="Y16" s="12"/>
    </row>
    <row r="17" spans="1:25" ht="21.75" customHeight="1" x14ac:dyDescent="0.2">
      <c r="A17" s="29" t="s">
        <v>39</v>
      </c>
      <c r="B17" s="29"/>
      <c r="D17" s="14">
        <v>0</v>
      </c>
      <c r="E17" s="12"/>
      <c r="F17" s="14">
        <v>42177631107</v>
      </c>
      <c r="G17" s="12"/>
      <c r="H17" s="14">
        <v>379211718</v>
      </c>
      <c r="I17" s="12"/>
      <c r="J17" s="50">
        <f t="shared" si="0"/>
        <v>42556842825</v>
      </c>
      <c r="K17" s="12"/>
      <c r="L17" s="52">
        <f t="shared" si="1"/>
        <v>11.949378478856302</v>
      </c>
      <c r="M17" s="12"/>
      <c r="N17" s="14">
        <v>17295398800</v>
      </c>
      <c r="O17" s="12"/>
      <c r="P17" s="30">
        <v>40340150528</v>
      </c>
      <c r="Q17" s="30"/>
      <c r="R17" s="12"/>
      <c r="S17" s="14">
        <v>-660836138</v>
      </c>
      <c r="T17" s="12"/>
      <c r="U17" s="50">
        <f t="shared" si="2"/>
        <v>56974713190</v>
      </c>
      <c r="V17" s="12"/>
      <c r="W17" s="52">
        <f t="shared" si="3"/>
        <v>9.1618256589606215</v>
      </c>
      <c r="X17" s="12"/>
      <c r="Y17" s="12"/>
    </row>
    <row r="18" spans="1:25" ht="21.75" customHeight="1" x14ac:dyDescent="0.2">
      <c r="A18" s="29" t="s">
        <v>113</v>
      </c>
      <c r="B18" s="29"/>
      <c r="D18" s="14">
        <v>0</v>
      </c>
      <c r="E18" s="12"/>
      <c r="F18" s="14">
        <v>0</v>
      </c>
      <c r="G18" s="12"/>
      <c r="H18" s="14">
        <v>0</v>
      </c>
      <c r="I18" s="12"/>
      <c r="J18" s="50">
        <f t="shared" si="0"/>
        <v>0</v>
      </c>
      <c r="K18" s="12"/>
      <c r="L18" s="52">
        <f t="shared" si="1"/>
        <v>0</v>
      </c>
      <c r="M18" s="12"/>
      <c r="N18" s="14">
        <v>0</v>
      </c>
      <c r="O18" s="12"/>
      <c r="P18" s="30">
        <v>0</v>
      </c>
      <c r="Q18" s="30"/>
      <c r="R18" s="12"/>
      <c r="S18" s="14">
        <v>2769756683</v>
      </c>
      <c r="T18" s="12"/>
      <c r="U18" s="50">
        <f t="shared" si="2"/>
        <v>2769756683</v>
      </c>
      <c r="V18" s="12"/>
      <c r="W18" s="52">
        <f t="shared" si="3"/>
        <v>0.44539105906093396</v>
      </c>
      <c r="X18" s="12"/>
      <c r="Y18" s="12"/>
    </row>
    <row r="19" spans="1:25" ht="21.75" customHeight="1" x14ac:dyDescent="0.2">
      <c r="A19" s="29" t="s">
        <v>50</v>
      </c>
      <c r="B19" s="29"/>
      <c r="D19" s="14">
        <v>0</v>
      </c>
      <c r="E19" s="12"/>
      <c r="F19" s="14">
        <v>-347205374</v>
      </c>
      <c r="G19" s="12"/>
      <c r="H19" s="14">
        <v>0</v>
      </c>
      <c r="I19" s="12"/>
      <c r="J19" s="50">
        <f t="shared" si="0"/>
        <v>-347205374</v>
      </c>
      <c r="K19" s="12"/>
      <c r="L19" s="52">
        <f t="shared" si="1"/>
        <v>-9.7490512651036948E-2</v>
      </c>
      <c r="M19" s="12"/>
      <c r="N19" s="14">
        <v>16265465800</v>
      </c>
      <c r="O19" s="12"/>
      <c r="P19" s="30">
        <v>-347205374</v>
      </c>
      <c r="Q19" s="30"/>
      <c r="R19" s="12"/>
      <c r="S19" s="14">
        <v>-6001301969</v>
      </c>
      <c r="T19" s="12"/>
      <c r="U19" s="50">
        <f t="shared" si="2"/>
        <v>9916958457</v>
      </c>
      <c r="V19" s="12"/>
      <c r="W19" s="52">
        <f t="shared" si="3"/>
        <v>1.5946977064578909</v>
      </c>
      <c r="X19" s="12"/>
      <c r="Y19" s="12"/>
    </row>
    <row r="20" spans="1:25" ht="21.75" customHeight="1" x14ac:dyDescent="0.2">
      <c r="A20" s="29" t="s">
        <v>114</v>
      </c>
      <c r="B20" s="29"/>
      <c r="D20" s="14">
        <v>0</v>
      </c>
      <c r="E20" s="12"/>
      <c r="F20" s="14">
        <v>0</v>
      </c>
      <c r="G20" s="12"/>
      <c r="H20" s="14">
        <v>0</v>
      </c>
      <c r="I20" s="12"/>
      <c r="J20" s="50">
        <f t="shared" si="0"/>
        <v>0</v>
      </c>
      <c r="K20" s="12"/>
      <c r="L20" s="52">
        <f t="shared" si="1"/>
        <v>0</v>
      </c>
      <c r="M20" s="12"/>
      <c r="N20" s="14">
        <v>0</v>
      </c>
      <c r="O20" s="12"/>
      <c r="P20" s="30">
        <v>0</v>
      </c>
      <c r="Q20" s="30"/>
      <c r="R20" s="12"/>
      <c r="S20" s="14">
        <v>0</v>
      </c>
      <c r="T20" s="12"/>
      <c r="U20" s="50">
        <f t="shared" si="2"/>
        <v>0</v>
      </c>
      <c r="V20" s="12"/>
      <c r="W20" s="52">
        <f t="shared" si="3"/>
        <v>0</v>
      </c>
      <c r="X20" s="12"/>
      <c r="Y20" s="12"/>
    </row>
    <row r="21" spans="1:25" ht="21.75" customHeight="1" x14ac:dyDescent="0.2">
      <c r="A21" s="29" t="s">
        <v>115</v>
      </c>
      <c r="B21" s="29"/>
      <c r="D21" s="14">
        <v>0</v>
      </c>
      <c r="E21" s="12"/>
      <c r="F21" s="14">
        <v>0</v>
      </c>
      <c r="G21" s="12"/>
      <c r="H21" s="14">
        <v>0</v>
      </c>
      <c r="I21" s="12"/>
      <c r="J21" s="50">
        <f t="shared" si="0"/>
        <v>0</v>
      </c>
      <c r="K21" s="12"/>
      <c r="L21" s="52">
        <f t="shared" si="1"/>
        <v>0</v>
      </c>
      <c r="M21" s="12"/>
      <c r="N21" s="14">
        <v>0</v>
      </c>
      <c r="O21" s="12"/>
      <c r="P21" s="30">
        <v>0</v>
      </c>
      <c r="Q21" s="30"/>
      <c r="R21" s="12"/>
      <c r="S21" s="14">
        <v>-531326525</v>
      </c>
      <c r="T21" s="12"/>
      <c r="U21" s="50">
        <f t="shared" si="2"/>
        <v>-531326525</v>
      </c>
      <c r="V21" s="12"/>
      <c r="W21" s="52">
        <f t="shared" si="3"/>
        <v>-8.5440026241076078E-2</v>
      </c>
      <c r="X21" s="12"/>
      <c r="Y21" s="12"/>
    </row>
    <row r="22" spans="1:25" ht="21.75" customHeight="1" x14ac:dyDescent="0.2">
      <c r="A22" s="29" t="s">
        <v>116</v>
      </c>
      <c r="B22" s="29"/>
      <c r="D22" s="14">
        <v>0</v>
      </c>
      <c r="E22" s="12"/>
      <c r="F22" s="14">
        <v>0</v>
      </c>
      <c r="G22" s="12"/>
      <c r="H22" s="14">
        <v>0</v>
      </c>
      <c r="I22" s="12"/>
      <c r="J22" s="50">
        <f t="shared" si="0"/>
        <v>0</v>
      </c>
      <c r="K22" s="12"/>
      <c r="L22" s="52">
        <f t="shared" si="1"/>
        <v>0</v>
      </c>
      <c r="M22" s="12"/>
      <c r="N22" s="14">
        <v>0</v>
      </c>
      <c r="O22" s="12"/>
      <c r="P22" s="30">
        <v>0</v>
      </c>
      <c r="Q22" s="30"/>
      <c r="R22" s="12"/>
      <c r="S22" s="14">
        <v>-960412126</v>
      </c>
      <c r="T22" s="12"/>
      <c r="U22" s="50">
        <f t="shared" si="2"/>
        <v>-960412126</v>
      </c>
      <c r="V22" s="12"/>
      <c r="W22" s="52">
        <f t="shared" si="3"/>
        <v>-0.15443918830833384</v>
      </c>
      <c r="X22" s="12"/>
      <c r="Y22" s="12"/>
    </row>
    <row r="23" spans="1:25" ht="21.75" customHeight="1" x14ac:dyDescent="0.2">
      <c r="A23" s="29" t="s">
        <v>117</v>
      </c>
      <c r="B23" s="29"/>
      <c r="D23" s="14">
        <v>0</v>
      </c>
      <c r="E23" s="12"/>
      <c r="F23" s="14">
        <v>0</v>
      </c>
      <c r="G23" s="12"/>
      <c r="H23" s="14">
        <v>0</v>
      </c>
      <c r="I23" s="12"/>
      <c r="J23" s="50">
        <f t="shared" si="0"/>
        <v>0</v>
      </c>
      <c r="K23" s="12"/>
      <c r="L23" s="52">
        <f t="shared" si="1"/>
        <v>0</v>
      </c>
      <c r="M23" s="12"/>
      <c r="N23" s="14">
        <v>2700000000</v>
      </c>
      <c r="O23" s="12"/>
      <c r="P23" s="30">
        <v>0</v>
      </c>
      <c r="Q23" s="30"/>
      <c r="R23" s="12"/>
      <c r="S23" s="14">
        <v>-20136098211</v>
      </c>
      <c r="T23" s="12"/>
      <c r="U23" s="50">
        <f t="shared" si="2"/>
        <v>-17436098211</v>
      </c>
      <c r="V23" s="12"/>
      <c r="W23" s="52">
        <f t="shared" si="3"/>
        <v>-2.8038138858018042</v>
      </c>
      <c r="X23" s="12"/>
      <c r="Y23" s="12"/>
    </row>
    <row r="24" spans="1:25" ht="21.75" customHeight="1" x14ac:dyDescent="0.2">
      <c r="A24" s="29" t="s">
        <v>24</v>
      </c>
      <c r="B24" s="29"/>
      <c r="D24" s="14">
        <v>0</v>
      </c>
      <c r="E24" s="12"/>
      <c r="F24" s="14">
        <v>834349744</v>
      </c>
      <c r="G24" s="12"/>
      <c r="H24" s="14">
        <v>0</v>
      </c>
      <c r="I24" s="12"/>
      <c r="J24" s="50">
        <f t="shared" si="0"/>
        <v>834349744</v>
      </c>
      <c r="K24" s="12"/>
      <c r="L24" s="52">
        <f t="shared" si="1"/>
        <v>0.23427397835386454</v>
      </c>
      <c r="M24" s="12"/>
      <c r="N24" s="14">
        <v>8329605700</v>
      </c>
      <c r="O24" s="12"/>
      <c r="P24" s="30">
        <v>-21693093348</v>
      </c>
      <c r="Q24" s="30"/>
      <c r="R24" s="12"/>
      <c r="S24" s="14">
        <v>-5947454897</v>
      </c>
      <c r="T24" s="12"/>
      <c r="U24" s="50">
        <f t="shared" si="2"/>
        <v>-19310942545</v>
      </c>
      <c r="V24" s="12"/>
      <c r="W24" s="52">
        <f t="shared" si="3"/>
        <v>-3.1052984561324362</v>
      </c>
      <c r="X24" s="12"/>
      <c r="Y24" s="12"/>
    </row>
    <row r="25" spans="1:25" ht="21.75" customHeight="1" x14ac:dyDescent="0.2">
      <c r="A25" s="29" t="s">
        <v>118</v>
      </c>
      <c r="B25" s="29"/>
      <c r="D25" s="14">
        <v>0</v>
      </c>
      <c r="E25" s="12"/>
      <c r="F25" s="14">
        <v>0</v>
      </c>
      <c r="G25" s="12"/>
      <c r="H25" s="14">
        <v>0</v>
      </c>
      <c r="I25" s="12"/>
      <c r="J25" s="50">
        <f t="shared" si="0"/>
        <v>0</v>
      </c>
      <c r="K25" s="12"/>
      <c r="L25" s="52">
        <f t="shared" si="1"/>
        <v>0</v>
      </c>
      <c r="M25" s="12"/>
      <c r="N25" s="14">
        <v>0</v>
      </c>
      <c r="O25" s="12"/>
      <c r="P25" s="30">
        <v>0</v>
      </c>
      <c r="Q25" s="30"/>
      <c r="R25" s="12"/>
      <c r="S25" s="14">
        <v>1081302979</v>
      </c>
      <c r="T25" s="12"/>
      <c r="U25" s="50">
        <f t="shared" si="2"/>
        <v>1081302979</v>
      </c>
      <c r="V25" s="12"/>
      <c r="W25" s="52">
        <f t="shared" si="3"/>
        <v>0.17387905657507635</v>
      </c>
      <c r="X25" s="12"/>
      <c r="Y25" s="12"/>
    </row>
    <row r="26" spans="1:25" ht="21.75" customHeight="1" x14ac:dyDescent="0.2">
      <c r="A26" s="29" t="s">
        <v>119</v>
      </c>
      <c r="B26" s="29"/>
      <c r="D26" s="14">
        <v>0</v>
      </c>
      <c r="E26" s="12"/>
      <c r="F26" s="14">
        <v>0</v>
      </c>
      <c r="G26" s="12"/>
      <c r="H26" s="14">
        <v>0</v>
      </c>
      <c r="I26" s="12"/>
      <c r="J26" s="50">
        <f t="shared" si="0"/>
        <v>0</v>
      </c>
      <c r="K26" s="12"/>
      <c r="L26" s="52">
        <f t="shared" si="1"/>
        <v>0</v>
      </c>
      <c r="M26" s="12"/>
      <c r="N26" s="14">
        <v>0</v>
      </c>
      <c r="O26" s="12"/>
      <c r="P26" s="30">
        <v>0</v>
      </c>
      <c r="Q26" s="30"/>
      <c r="R26" s="12"/>
      <c r="S26" s="14">
        <v>-1367911225</v>
      </c>
      <c r="T26" s="12"/>
      <c r="U26" s="50">
        <f t="shared" si="2"/>
        <v>-1367911225</v>
      </c>
      <c r="V26" s="12"/>
      <c r="W26" s="52">
        <f t="shared" si="3"/>
        <v>-0.21996713030553575</v>
      </c>
      <c r="X26" s="12"/>
      <c r="Y26" s="12"/>
    </row>
    <row r="27" spans="1:25" ht="21.75" customHeight="1" x14ac:dyDescent="0.2">
      <c r="A27" s="29" t="s">
        <v>120</v>
      </c>
      <c r="B27" s="29"/>
      <c r="D27" s="14">
        <v>0</v>
      </c>
      <c r="E27" s="12"/>
      <c r="F27" s="14">
        <v>0</v>
      </c>
      <c r="G27" s="12"/>
      <c r="H27" s="14">
        <v>0</v>
      </c>
      <c r="I27" s="12"/>
      <c r="J27" s="50">
        <f t="shared" si="0"/>
        <v>0</v>
      </c>
      <c r="K27" s="12"/>
      <c r="L27" s="52">
        <f t="shared" si="1"/>
        <v>0</v>
      </c>
      <c r="M27" s="12"/>
      <c r="N27" s="14">
        <v>0</v>
      </c>
      <c r="O27" s="12"/>
      <c r="P27" s="30">
        <v>0</v>
      </c>
      <c r="Q27" s="30"/>
      <c r="R27" s="12"/>
      <c r="S27" s="14">
        <v>4628497035</v>
      </c>
      <c r="T27" s="12"/>
      <c r="U27" s="50">
        <f t="shared" si="2"/>
        <v>4628497035</v>
      </c>
      <c r="V27" s="12"/>
      <c r="W27" s="52">
        <f t="shared" si="3"/>
        <v>0.7442860266145056</v>
      </c>
      <c r="X27" s="12"/>
      <c r="Y27" s="12"/>
    </row>
    <row r="28" spans="1:25" ht="21.75" customHeight="1" x14ac:dyDescent="0.2">
      <c r="A28" s="29" t="s">
        <v>31</v>
      </c>
      <c r="B28" s="29"/>
      <c r="D28" s="14">
        <v>0</v>
      </c>
      <c r="E28" s="12"/>
      <c r="F28" s="14">
        <v>22281627768</v>
      </c>
      <c r="G28" s="12"/>
      <c r="H28" s="14">
        <v>0</v>
      </c>
      <c r="I28" s="12"/>
      <c r="J28" s="50">
        <f t="shared" si="0"/>
        <v>22281627768</v>
      </c>
      <c r="K28" s="12"/>
      <c r="L28" s="52">
        <f t="shared" si="1"/>
        <v>6.2563758411236456</v>
      </c>
      <c r="M28" s="12"/>
      <c r="N28" s="14">
        <v>0</v>
      </c>
      <c r="O28" s="12"/>
      <c r="P28" s="30">
        <v>38836205521</v>
      </c>
      <c r="Q28" s="30"/>
      <c r="R28" s="12"/>
      <c r="S28" s="14">
        <v>11104138441</v>
      </c>
      <c r="T28" s="12"/>
      <c r="U28" s="50">
        <f t="shared" si="2"/>
        <v>49940343962</v>
      </c>
      <c r="V28" s="12"/>
      <c r="W28" s="52">
        <f t="shared" si="3"/>
        <v>8.0306630627967319</v>
      </c>
      <c r="X28" s="12"/>
      <c r="Y28" s="12"/>
    </row>
    <row r="29" spans="1:25" ht="21.75" customHeight="1" x14ac:dyDescent="0.2">
      <c r="A29" s="29" t="s">
        <v>56</v>
      </c>
      <c r="B29" s="29"/>
      <c r="D29" s="14">
        <v>0</v>
      </c>
      <c r="E29" s="12"/>
      <c r="F29" s="14">
        <v>-940259033</v>
      </c>
      <c r="G29" s="12"/>
      <c r="H29" s="14">
        <v>0</v>
      </c>
      <c r="I29" s="12"/>
      <c r="J29" s="50">
        <f t="shared" si="0"/>
        <v>-940259033</v>
      </c>
      <c r="K29" s="12"/>
      <c r="L29" s="52">
        <f t="shared" si="1"/>
        <v>-0.26401185585318238</v>
      </c>
      <c r="M29" s="12"/>
      <c r="N29" s="14">
        <v>0</v>
      </c>
      <c r="O29" s="12"/>
      <c r="P29" s="30">
        <v>-940259033</v>
      </c>
      <c r="Q29" s="30"/>
      <c r="R29" s="12"/>
      <c r="S29" s="14">
        <v>2126512735</v>
      </c>
      <c r="T29" s="12"/>
      <c r="U29" s="50">
        <f t="shared" si="2"/>
        <v>1186253702</v>
      </c>
      <c r="V29" s="12"/>
      <c r="W29" s="52">
        <f t="shared" si="3"/>
        <v>0.19075567030547483</v>
      </c>
      <c r="X29" s="12"/>
      <c r="Y29" s="12"/>
    </row>
    <row r="30" spans="1:25" ht="21.75" customHeight="1" x14ac:dyDescent="0.2">
      <c r="A30" s="29" t="s">
        <v>26</v>
      </c>
      <c r="B30" s="29"/>
      <c r="D30" s="14">
        <v>0</v>
      </c>
      <c r="E30" s="12"/>
      <c r="F30" s="14">
        <v>16410614286</v>
      </c>
      <c r="G30" s="12"/>
      <c r="H30" s="14">
        <v>0</v>
      </c>
      <c r="I30" s="12"/>
      <c r="J30" s="50">
        <f t="shared" si="0"/>
        <v>16410614286</v>
      </c>
      <c r="K30" s="12"/>
      <c r="L30" s="52">
        <f t="shared" si="1"/>
        <v>4.6078756824212359</v>
      </c>
      <c r="M30" s="12"/>
      <c r="N30" s="14">
        <v>9532616310</v>
      </c>
      <c r="O30" s="12"/>
      <c r="P30" s="30">
        <v>40669533568</v>
      </c>
      <c r="Q30" s="30"/>
      <c r="R30" s="12"/>
      <c r="S30" s="14">
        <v>1954942742</v>
      </c>
      <c r="T30" s="12"/>
      <c r="U30" s="50">
        <f t="shared" si="2"/>
        <v>52157092620</v>
      </c>
      <c r="V30" s="12"/>
      <c r="W30" s="52">
        <f t="shared" si="3"/>
        <v>8.3871275993816337</v>
      </c>
      <c r="X30" s="12"/>
      <c r="Y30" s="12"/>
    </row>
    <row r="31" spans="1:25" ht="21.75" customHeight="1" x14ac:dyDescent="0.2">
      <c r="A31" s="29" t="s">
        <v>121</v>
      </c>
      <c r="B31" s="29"/>
      <c r="D31" s="14">
        <v>0</v>
      </c>
      <c r="E31" s="12"/>
      <c r="F31" s="14">
        <v>0</v>
      </c>
      <c r="G31" s="12"/>
      <c r="H31" s="14">
        <v>0</v>
      </c>
      <c r="I31" s="12"/>
      <c r="J31" s="50">
        <f t="shared" si="0"/>
        <v>0</v>
      </c>
      <c r="K31" s="12"/>
      <c r="L31" s="52">
        <f t="shared" si="1"/>
        <v>0</v>
      </c>
      <c r="M31" s="12"/>
      <c r="N31" s="14">
        <v>0</v>
      </c>
      <c r="O31" s="12"/>
      <c r="P31" s="30">
        <v>0</v>
      </c>
      <c r="Q31" s="30"/>
      <c r="R31" s="12"/>
      <c r="S31" s="14">
        <v>10436706845</v>
      </c>
      <c r="T31" s="12"/>
      <c r="U31" s="50">
        <f t="shared" si="2"/>
        <v>10436706845</v>
      </c>
      <c r="V31" s="12"/>
      <c r="W31" s="52">
        <f t="shared" si="3"/>
        <v>1.678275908975593</v>
      </c>
      <c r="X31" s="12"/>
      <c r="Y31" s="12"/>
    </row>
    <row r="32" spans="1:25" ht="21.75" customHeight="1" x14ac:dyDescent="0.2">
      <c r="A32" s="29" t="s">
        <v>122</v>
      </c>
      <c r="B32" s="29"/>
      <c r="D32" s="14">
        <v>0</v>
      </c>
      <c r="E32" s="12"/>
      <c r="F32" s="14">
        <v>0</v>
      </c>
      <c r="G32" s="12"/>
      <c r="H32" s="14">
        <v>0</v>
      </c>
      <c r="I32" s="12"/>
      <c r="J32" s="50">
        <f t="shared" si="0"/>
        <v>0</v>
      </c>
      <c r="K32" s="12"/>
      <c r="L32" s="52">
        <f t="shared" si="1"/>
        <v>0</v>
      </c>
      <c r="M32" s="12"/>
      <c r="N32" s="14">
        <v>500000000</v>
      </c>
      <c r="O32" s="12"/>
      <c r="P32" s="30">
        <v>0</v>
      </c>
      <c r="Q32" s="30"/>
      <c r="R32" s="12"/>
      <c r="S32" s="14">
        <v>1379941947</v>
      </c>
      <c r="T32" s="12"/>
      <c r="U32" s="50">
        <f t="shared" si="2"/>
        <v>1879941947</v>
      </c>
      <c r="V32" s="12"/>
      <c r="W32" s="52">
        <f t="shared" si="3"/>
        <v>0.30230429260684782</v>
      </c>
      <c r="X32" s="12"/>
      <c r="Y32" s="12"/>
    </row>
    <row r="33" spans="1:25" ht="21.75" customHeight="1" x14ac:dyDescent="0.2">
      <c r="A33" s="29" t="s">
        <v>123</v>
      </c>
      <c r="B33" s="29"/>
      <c r="D33" s="14">
        <v>0</v>
      </c>
      <c r="E33" s="12"/>
      <c r="F33" s="14">
        <v>0</v>
      </c>
      <c r="G33" s="12"/>
      <c r="H33" s="14">
        <v>0</v>
      </c>
      <c r="I33" s="12"/>
      <c r="J33" s="50">
        <f t="shared" si="0"/>
        <v>0</v>
      </c>
      <c r="K33" s="12"/>
      <c r="L33" s="52">
        <f t="shared" si="1"/>
        <v>0</v>
      </c>
      <c r="M33" s="12"/>
      <c r="N33" s="14">
        <v>0</v>
      </c>
      <c r="O33" s="12"/>
      <c r="P33" s="30">
        <v>0</v>
      </c>
      <c r="Q33" s="30"/>
      <c r="R33" s="12"/>
      <c r="S33" s="14">
        <v>1537325471</v>
      </c>
      <c r="T33" s="12"/>
      <c r="U33" s="50">
        <f t="shared" si="2"/>
        <v>1537325471</v>
      </c>
      <c r="V33" s="12"/>
      <c r="W33" s="52">
        <f t="shared" si="3"/>
        <v>0.24720980866391834</v>
      </c>
      <c r="X33" s="12"/>
      <c r="Y33" s="12"/>
    </row>
    <row r="34" spans="1:25" ht="21.75" customHeight="1" x14ac:dyDescent="0.2">
      <c r="A34" s="29" t="s">
        <v>124</v>
      </c>
      <c r="B34" s="29"/>
      <c r="D34" s="14">
        <v>0</v>
      </c>
      <c r="E34" s="12"/>
      <c r="F34" s="14">
        <v>0</v>
      </c>
      <c r="G34" s="12"/>
      <c r="H34" s="14">
        <v>0</v>
      </c>
      <c r="I34" s="12"/>
      <c r="J34" s="50">
        <f t="shared" si="0"/>
        <v>0</v>
      </c>
      <c r="K34" s="12"/>
      <c r="L34" s="52">
        <f t="shared" si="1"/>
        <v>0</v>
      </c>
      <c r="M34" s="12"/>
      <c r="N34" s="14">
        <v>0</v>
      </c>
      <c r="O34" s="12"/>
      <c r="P34" s="30">
        <v>0</v>
      </c>
      <c r="Q34" s="30"/>
      <c r="R34" s="12"/>
      <c r="S34" s="14">
        <v>-1309850331</v>
      </c>
      <c r="T34" s="12"/>
      <c r="U34" s="50">
        <f t="shared" si="2"/>
        <v>-1309850331</v>
      </c>
      <c r="V34" s="12"/>
      <c r="W34" s="52">
        <f t="shared" si="3"/>
        <v>-0.21063064120979499</v>
      </c>
      <c r="X34" s="12"/>
      <c r="Y34" s="12"/>
    </row>
    <row r="35" spans="1:25" ht="21.75" customHeight="1" x14ac:dyDescent="0.2">
      <c r="A35" s="29" t="s">
        <v>125</v>
      </c>
      <c r="B35" s="29"/>
      <c r="D35" s="14">
        <v>0</v>
      </c>
      <c r="E35" s="12"/>
      <c r="F35" s="14">
        <v>0</v>
      </c>
      <c r="G35" s="12"/>
      <c r="H35" s="14">
        <v>0</v>
      </c>
      <c r="I35" s="12"/>
      <c r="J35" s="50">
        <f t="shared" si="0"/>
        <v>0</v>
      </c>
      <c r="K35" s="12"/>
      <c r="L35" s="52">
        <f t="shared" si="1"/>
        <v>0</v>
      </c>
      <c r="M35" s="12"/>
      <c r="N35" s="14">
        <v>2525904708</v>
      </c>
      <c r="O35" s="12"/>
      <c r="P35" s="30">
        <v>0</v>
      </c>
      <c r="Q35" s="30"/>
      <c r="R35" s="12"/>
      <c r="S35" s="14">
        <v>-17767053585</v>
      </c>
      <c r="T35" s="12"/>
      <c r="U35" s="50">
        <f t="shared" si="2"/>
        <v>-15241148877</v>
      </c>
      <c r="V35" s="12"/>
      <c r="W35" s="52">
        <f t="shared" si="3"/>
        <v>-2.4508547921544608</v>
      </c>
      <c r="X35" s="12"/>
      <c r="Y35" s="12"/>
    </row>
    <row r="36" spans="1:25" ht="21.75" customHeight="1" x14ac:dyDescent="0.2">
      <c r="A36" s="29" t="s">
        <v>126</v>
      </c>
      <c r="B36" s="29"/>
      <c r="D36" s="14">
        <v>0</v>
      </c>
      <c r="E36" s="12"/>
      <c r="F36" s="14">
        <v>0</v>
      </c>
      <c r="G36" s="12"/>
      <c r="H36" s="14">
        <v>0</v>
      </c>
      <c r="I36" s="12"/>
      <c r="J36" s="50">
        <f t="shared" si="0"/>
        <v>0</v>
      </c>
      <c r="K36" s="12"/>
      <c r="L36" s="52">
        <f t="shared" si="1"/>
        <v>0</v>
      </c>
      <c r="M36" s="12"/>
      <c r="N36" s="14">
        <v>1188000000</v>
      </c>
      <c r="O36" s="12"/>
      <c r="P36" s="30">
        <v>0</v>
      </c>
      <c r="Q36" s="30"/>
      <c r="R36" s="12"/>
      <c r="S36" s="14">
        <v>-12907910776</v>
      </c>
      <c r="T36" s="12"/>
      <c r="U36" s="50">
        <f t="shared" si="2"/>
        <v>-11719910776</v>
      </c>
      <c r="V36" s="12"/>
      <c r="W36" s="52">
        <f t="shared" si="3"/>
        <v>-1.8846216726042617</v>
      </c>
      <c r="X36" s="12"/>
      <c r="Y36" s="12"/>
    </row>
    <row r="37" spans="1:25" ht="21.75" customHeight="1" x14ac:dyDescent="0.2">
      <c r="A37" s="29" t="s">
        <v>127</v>
      </c>
      <c r="B37" s="29"/>
      <c r="D37" s="14">
        <v>0</v>
      </c>
      <c r="E37" s="12"/>
      <c r="F37" s="14">
        <v>0</v>
      </c>
      <c r="G37" s="12"/>
      <c r="H37" s="14">
        <v>0</v>
      </c>
      <c r="I37" s="12"/>
      <c r="J37" s="50">
        <f t="shared" si="0"/>
        <v>0</v>
      </c>
      <c r="K37" s="12"/>
      <c r="L37" s="52">
        <f t="shared" si="1"/>
        <v>0</v>
      </c>
      <c r="M37" s="12"/>
      <c r="N37" s="14">
        <v>1936995720</v>
      </c>
      <c r="O37" s="12"/>
      <c r="P37" s="30">
        <v>0</v>
      </c>
      <c r="Q37" s="30"/>
      <c r="R37" s="12"/>
      <c r="S37" s="14">
        <v>-30930635981</v>
      </c>
      <c r="T37" s="12"/>
      <c r="U37" s="50">
        <f t="shared" si="2"/>
        <v>-28993640261</v>
      </c>
      <c r="V37" s="12"/>
      <c r="W37" s="52">
        <f t="shared" si="3"/>
        <v>-4.6623258357450901</v>
      </c>
      <c r="X37" s="12"/>
      <c r="Y37" s="12"/>
    </row>
    <row r="38" spans="1:25" ht="21.75" customHeight="1" x14ac:dyDescent="0.2">
      <c r="A38" s="29" t="s">
        <v>38</v>
      </c>
      <c r="B38" s="29"/>
      <c r="D38" s="14">
        <v>0</v>
      </c>
      <c r="E38" s="12"/>
      <c r="F38" s="14">
        <v>13697551768</v>
      </c>
      <c r="G38" s="12"/>
      <c r="H38" s="14">
        <v>0</v>
      </c>
      <c r="I38" s="12"/>
      <c r="J38" s="50">
        <f t="shared" si="0"/>
        <v>13697551768</v>
      </c>
      <c r="K38" s="12"/>
      <c r="L38" s="52">
        <f t="shared" si="1"/>
        <v>3.8460848936239032</v>
      </c>
      <c r="M38" s="12"/>
      <c r="N38" s="14">
        <v>5920000000</v>
      </c>
      <c r="O38" s="12"/>
      <c r="P38" s="30">
        <v>26469925154</v>
      </c>
      <c r="Q38" s="30"/>
      <c r="R38" s="12"/>
      <c r="S38" s="14">
        <v>1706355735</v>
      </c>
      <c r="T38" s="12"/>
      <c r="U38" s="50">
        <f t="shared" si="2"/>
        <v>34096280889</v>
      </c>
      <c r="V38" s="12"/>
      <c r="W38" s="52">
        <f t="shared" si="3"/>
        <v>5.4828565802907363</v>
      </c>
      <c r="X38" s="12"/>
      <c r="Y38" s="12"/>
    </row>
    <row r="39" spans="1:25" ht="21.75" customHeight="1" x14ac:dyDescent="0.2">
      <c r="A39" s="29" t="s">
        <v>37</v>
      </c>
      <c r="B39" s="29"/>
      <c r="D39" s="14">
        <v>0</v>
      </c>
      <c r="E39" s="12"/>
      <c r="F39" s="14">
        <v>5881138716</v>
      </c>
      <c r="G39" s="12"/>
      <c r="H39" s="14">
        <v>0</v>
      </c>
      <c r="I39" s="12"/>
      <c r="J39" s="50">
        <f t="shared" si="0"/>
        <v>5881138716</v>
      </c>
      <c r="K39" s="12"/>
      <c r="L39" s="52">
        <f t="shared" si="1"/>
        <v>1.6513431857039782</v>
      </c>
      <c r="M39" s="12"/>
      <c r="N39" s="14">
        <v>1124510772</v>
      </c>
      <c r="O39" s="12"/>
      <c r="P39" s="30">
        <v>-4559148989</v>
      </c>
      <c r="Q39" s="30"/>
      <c r="R39" s="12"/>
      <c r="S39" s="14">
        <v>-429931009</v>
      </c>
      <c r="T39" s="12"/>
      <c r="U39" s="50">
        <f t="shared" si="2"/>
        <v>-3864569226</v>
      </c>
      <c r="V39" s="12"/>
      <c r="W39" s="52">
        <f t="shared" si="3"/>
        <v>-0.62144252271217781</v>
      </c>
      <c r="X39" s="12"/>
      <c r="Y39" s="12"/>
    </row>
    <row r="40" spans="1:25" ht="21.75" customHeight="1" x14ac:dyDescent="0.2">
      <c r="A40" s="29" t="s">
        <v>128</v>
      </c>
      <c r="B40" s="29"/>
      <c r="D40" s="14">
        <v>0</v>
      </c>
      <c r="E40" s="12"/>
      <c r="F40" s="14">
        <v>0</v>
      </c>
      <c r="G40" s="12"/>
      <c r="H40" s="14">
        <v>0</v>
      </c>
      <c r="I40" s="12"/>
      <c r="J40" s="50">
        <f t="shared" si="0"/>
        <v>0</v>
      </c>
      <c r="K40" s="12"/>
      <c r="L40" s="52">
        <f t="shared" si="1"/>
        <v>0</v>
      </c>
      <c r="M40" s="12"/>
      <c r="N40" s="14">
        <v>7036929200</v>
      </c>
      <c r="O40" s="12"/>
      <c r="P40" s="30">
        <v>0</v>
      </c>
      <c r="Q40" s="30"/>
      <c r="R40" s="12"/>
      <c r="S40" s="14">
        <v>-11904612980</v>
      </c>
      <c r="T40" s="12"/>
      <c r="U40" s="50">
        <f t="shared" si="2"/>
        <v>-4867683780</v>
      </c>
      <c r="V40" s="12"/>
      <c r="W40" s="52">
        <f t="shared" si="3"/>
        <v>-0.78274848012991705</v>
      </c>
      <c r="X40" s="12"/>
      <c r="Y40" s="12"/>
    </row>
    <row r="41" spans="1:25" ht="21.75" customHeight="1" x14ac:dyDescent="0.2">
      <c r="A41" s="29" t="s">
        <v>129</v>
      </c>
      <c r="B41" s="29"/>
      <c r="D41" s="14">
        <v>0</v>
      </c>
      <c r="E41" s="12"/>
      <c r="F41" s="14">
        <v>0</v>
      </c>
      <c r="G41" s="12"/>
      <c r="H41" s="14">
        <v>0</v>
      </c>
      <c r="I41" s="12"/>
      <c r="J41" s="50">
        <f t="shared" si="0"/>
        <v>0</v>
      </c>
      <c r="K41" s="12"/>
      <c r="L41" s="52">
        <f t="shared" si="1"/>
        <v>0</v>
      </c>
      <c r="M41" s="12"/>
      <c r="N41" s="14">
        <v>7220000000</v>
      </c>
      <c r="O41" s="12"/>
      <c r="P41" s="30">
        <v>0</v>
      </c>
      <c r="Q41" s="30"/>
      <c r="R41" s="12"/>
      <c r="S41" s="14">
        <v>14171548451</v>
      </c>
      <c r="T41" s="12"/>
      <c r="U41" s="50">
        <f t="shared" si="2"/>
        <v>21391548451</v>
      </c>
      <c r="V41" s="12"/>
      <c r="W41" s="52">
        <f t="shared" si="3"/>
        <v>3.4398705409836068</v>
      </c>
      <c r="X41" s="12"/>
      <c r="Y41" s="12"/>
    </row>
    <row r="42" spans="1:25" ht="21.75" customHeight="1" x14ac:dyDescent="0.2">
      <c r="A42" s="29" t="s">
        <v>48</v>
      </c>
      <c r="B42" s="29"/>
      <c r="D42" s="14">
        <v>0</v>
      </c>
      <c r="E42" s="12"/>
      <c r="F42" s="14">
        <v>9847771914</v>
      </c>
      <c r="G42" s="12"/>
      <c r="H42" s="14">
        <v>0</v>
      </c>
      <c r="I42" s="12"/>
      <c r="J42" s="50">
        <f t="shared" si="0"/>
        <v>9847771914</v>
      </c>
      <c r="K42" s="12"/>
      <c r="L42" s="52">
        <f t="shared" si="1"/>
        <v>2.7651194487742674</v>
      </c>
      <c r="M42" s="12"/>
      <c r="N42" s="14">
        <v>9049167812</v>
      </c>
      <c r="O42" s="12"/>
      <c r="P42" s="30">
        <v>7048433302</v>
      </c>
      <c r="Q42" s="30"/>
      <c r="R42" s="12"/>
      <c r="S42" s="14">
        <v>-4776</v>
      </c>
      <c r="T42" s="12"/>
      <c r="U42" s="50">
        <f t="shared" si="2"/>
        <v>16097596338</v>
      </c>
      <c r="V42" s="12"/>
      <c r="W42" s="52">
        <f t="shared" si="3"/>
        <v>2.5885759299085813</v>
      </c>
      <c r="X42" s="12"/>
      <c r="Y42" s="12"/>
    </row>
    <row r="43" spans="1:25" ht="21.75" customHeight="1" x14ac:dyDescent="0.2">
      <c r="A43" s="29" t="s">
        <v>130</v>
      </c>
      <c r="B43" s="29"/>
      <c r="D43" s="14">
        <v>0</v>
      </c>
      <c r="E43" s="12"/>
      <c r="F43" s="14">
        <v>0</v>
      </c>
      <c r="G43" s="12"/>
      <c r="H43" s="14">
        <v>0</v>
      </c>
      <c r="I43" s="12"/>
      <c r="J43" s="50">
        <f t="shared" si="0"/>
        <v>0</v>
      </c>
      <c r="K43" s="12"/>
      <c r="L43" s="52">
        <f t="shared" si="1"/>
        <v>0</v>
      </c>
      <c r="M43" s="12"/>
      <c r="N43" s="14">
        <v>0</v>
      </c>
      <c r="O43" s="12"/>
      <c r="P43" s="30">
        <v>0</v>
      </c>
      <c r="Q43" s="30"/>
      <c r="R43" s="12"/>
      <c r="S43" s="14">
        <v>-517667158</v>
      </c>
      <c r="T43" s="12"/>
      <c r="U43" s="50">
        <f t="shared" si="2"/>
        <v>-517667158</v>
      </c>
      <c r="V43" s="12"/>
      <c r="W43" s="52">
        <f t="shared" si="3"/>
        <v>-8.3243530075339772E-2</v>
      </c>
      <c r="X43" s="12"/>
      <c r="Y43" s="12"/>
    </row>
    <row r="44" spans="1:25" ht="21.75" customHeight="1" x14ac:dyDescent="0.2">
      <c r="A44" s="29" t="s">
        <v>131</v>
      </c>
      <c r="B44" s="29"/>
      <c r="D44" s="14">
        <v>0</v>
      </c>
      <c r="E44" s="12"/>
      <c r="F44" s="14">
        <v>0</v>
      </c>
      <c r="G44" s="12"/>
      <c r="H44" s="14">
        <v>0</v>
      </c>
      <c r="I44" s="12"/>
      <c r="J44" s="50">
        <f t="shared" si="0"/>
        <v>0</v>
      </c>
      <c r="K44" s="12"/>
      <c r="L44" s="52">
        <f t="shared" si="1"/>
        <v>0</v>
      </c>
      <c r="M44" s="12"/>
      <c r="N44" s="14">
        <v>1875000000</v>
      </c>
      <c r="O44" s="12"/>
      <c r="P44" s="30">
        <v>0</v>
      </c>
      <c r="Q44" s="30"/>
      <c r="R44" s="12"/>
      <c r="S44" s="14">
        <v>-126347387</v>
      </c>
      <c r="T44" s="12"/>
      <c r="U44" s="50">
        <f t="shared" si="2"/>
        <v>1748652613</v>
      </c>
      <c r="V44" s="12"/>
      <c r="W44" s="52">
        <f t="shared" si="3"/>
        <v>0.2811922953427673</v>
      </c>
      <c r="X44" s="12"/>
      <c r="Y44" s="12"/>
    </row>
    <row r="45" spans="1:25" ht="21.75" customHeight="1" x14ac:dyDescent="0.2">
      <c r="A45" s="29" t="s">
        <v>132</v>
      </c>
      <c r="B45" s="29"/>
      <c r="D45" s="14">
        <v>0</v>
      </c>
      <c r="E45" s="12"/>
      <c r="F45" s="14">
        <v>0</v>
      </c>
      <c r="G45" s="12"/>
      <c r="H45" s="14">
        <v>0</v>
      </c>
      <c r="I45" s="12"/>
      <c r="J45" s="50">
        <f t="shared" si="0"/>
        <v>0</v>
      </c>
      <c r="K45" s="12"/>
      <c r="L45" s="52">
        <f t="shared" si="1"/>
        <v>0</v>
      </c>
      <c r="M45" s="12"/>
      <c r="N45" s="14">
        <v>0</v>
      </c>
      <c r="O45" s="12"/>
      <c r="P45" s="30">
        <v>0</v>
      </c>
      <c r="Q45" s="30"/>
      <c r="R45" s="12"/>
      <c r="S45" s="14">
        <v>-1523485614</v>
      </c>
      <c r="T45" s="12"/>
      <c r="U45" s="50">
        <f t="shared" si="2"/>
        <v>-1523485614</v>
      </c>
      <c r="V45" s="12"/>
      <c r="W45" s="52">
        <f t="shared" si="3"/>
        <v>-0.24498428878185949</v>
      </c>
      <c r="X45" s="12"/>
      <c r="Y45" s="12"/>
    </row>
    <row r="46" spans="1:25" ht="21.75" customHeight="1" x14ac:dyDescent="0.2">
      <c r="A46" s="29" t="s">
        <v>133</v>
      </c>
      <c r="B46" s="29"/>
      <c r="D46" s="14">
        <v>0</v>
      </c>
      <c r="E46" s="12"/>
      <c r="F46" s="14">
        <v>0</v>
      </c>
      <c r="G46" s="12"/>
      <c r="H46" s="14">
        <v>0</v>
      </c>
      <c r="I46" s="12"/>
      <c r="J46" s="50">
        <f t="shared" si="0"/>
        <v>0</v>
      </c>
      <c r="K46" s="12"/>
      <c r="L46" s="52">
        <f t="shared" si="1"/>
        <v>0</v>
      </c>
      <c r="M46" s="12"/>
      <c r="N46" s="14">
        <v>416324254</v>
      </c>
      <c r="O46" s="12"/>
      <c r="P46" s="30">
        <v>0</v>
      </c>
      <c r="Q46" s="30"/>
      <c r="R46" s="12"/>
      <c r="S46" s="14">
        <f>-14164608328-3218</f>
        <v>-14164611546</v>
      </c>
      <c r="T46" s="12"/>
      <c r="U46" s="50">
        <f t="shared" si="2"/>
        <v>-13748287292</v>
      </c>
      <c r="V46" s="12"/>
      <c r="W46" s="52">
        <f t="shared" si="3"/>
        <v>-2.2107950040670992</v>
      </c>
      <c r="X46" s="12"/>
      <c r="Y46" s="12"/>
    </row>
    <row r="47" spans="1:25" ht="21.75" customHeight="1" x14ac:dyDescent="0.2">
      <c r="A47" s="29" t="s">
        <v>46</v>
      </c>
      <c r="B47" s="29"/>
      <c r="D47" s="14">
        <v>0</v>
      </c>
      <c r="E47" s="12"/>
      <c r="F47" s="14">
        <v>9868343103</v>
      </c>
      <c r="G47" s="12"/>
      <c r="H47" s="14">
        <v>0</v>
      </c>
      <c r="I47" s="12"/>
      <c r="J47" s="50">
        <f t="shared" si="0"/>
        <v>9868343103</v>
      </c>
      <c r="K47" s="12"/>
      <c r="L47" s="52">
        <f t="shared" si="1"/>
        <v>2.7708955568406459</v>
      </c>
      <c r="M47" s="12"/>
      <c r="N47" s="14">
        <v>5460076160</v>
      </c>
      <c r="O47" s="12"/>
      <c r="P47" s="30">
        <v>3407900402</v>
      </c>
      <c r="Q47" s="30"/>
      <c r="R47" s="12"/>
      <c r="S47" s="14">
        <v>0</v>
      </c>
      <c r="T47" s="12"/>
      <c r="U47" s="50">
        <f t="shared" si="2"/>
        <v>8867976562</v>
      </c>
      <c r="V47" s="12"/>
      <c r="W47" s="52">
        <f t="shared" si="3"/>
        <v>1.4260160457122437</v>
      </c>
      <c r="X47" s="12"/>
      <c r="Y47" s="12"/>
    </row>
    <row r="48" spans="1:25" ht="21.75" customHeight="1" x14ac:dyDescent="0.2">
      <c r="A48" s="29" t="s">
        <v>32</v>
      </c>
      <c r="B48" s="29"/>
      <c r="D48" s="14">
        <v>0</v>
      </c>
      <c r="E48" s="12"/>
      <c r="F48" s="14">
        <v>18648378000</v>
      </c>
      <c r="G48" s="12"/>
      <c r="H48" s="14">
        <v>0</v>
      </c>
      <c r="I48" s="12"/>
      <c r="J48" s="50">
        <f t="shared" si="0"/>
        <v>18648378000</v>
      </c>
      <c r="K48" s="12"/>
      <c r="L48" s="52">
        <f t="shared" si="1"/>
        <v>5.2362090781760742</v>
      </c>
      <c r="M48" s="12"/>
      <c r="N48" s="14">
        <v>13000000000</v>
      </c>
      <c r="O48" s="12"/>
      <c r="P48" s="30">
        <v>14552892000</v>
      </c>
      <c r="Q48" s="30"/>
      <c r="R48" s="12"/>
      <c r="S48" s="14">
        <v>0</v>
      </c>
      <c r="T48" s="12"/>
      <c r="U48" s="50">
        <f t="shared" si="2"/>
        <v>27552892000</v>
      </c>
      <c r="V48" s="12"/>
      <c r="W48" s="52">
        <f t="shared" si="3"/>
        <v>4.4306461370388668</v>
      </c>
      <c r="X48" s="12"/>
      <c r="Y48" s="12"/>
    </row>
    <row r="49" spans="1:25" ht="21.75" customHeight="1" x14ac:dyDescent="0.2">
      <c r="A49" s="29" t="s">
        <v>45</v>
      </c>
      <c r="B49" s="29"/>
      <c r="D49" s="14">
        <v>0</v>
      </c>
      <c r="E49" s="12"/>
      <c r="F49" s="14">
        <v>22320363490</v>
      </c>
      <c r="G49" s="12"/>
      <c r="H49" s="14">
        <v>0</v>
      </c>
      <c r="I49" s="12"/>
      <c r="J49" s="50">
        <f t="shared" si="0"/>
        <v>22320363490</v>
      </c>
      <c r="K49" s="12"/>
      <c r="L49" s="52">
        <f t="shared" si="1"/>
        <v>6.2672523012203953</v>
      </c>
      <c r="M49" s="12"/>
      <c r="N49" s="14">
        <v>6809808930</v>
      </c>
      <c r="O49" s="12"/>
      <c r="P49" s="30">
        <v>32537628909</v>
      </c>
      <c r="Q49" s="30"/>
      <c r="R49" s="12"/>
      <c r="S49" s="14">
        <v>0</v>
      </c>
      <c r="T49" s="12"/>
      <c r="U49" s="50">
        <f t="shared" si="2"/>
        <v>39347437839</v>
      </c>
      <c r="V49" s="12"/>
      <c r="W49" s="52">
        <f t="shared" si="3"/>
        <v>6.3272695099934442</v>
      </c>
      <c r="X49" s="12"/>
      <c r="Y49" s="12"/>
    </row>
    <row r="50" spans="1:25" ht="21.75" customHeight="1" x14ac:dyDescent="0.2">
      <c r="A50" s="29" t="s">
        <v>42</v>
      </c>
      <c r="B50" s="29"/>
      <c r="D50" s="14">
        <v>0</v>
      </c>
      <c r="E50" s="12"/>
      <c r="F50" s="14">
        <v>423779877</v>
      </c>
      <c r="G50" s="12"/>
      <c r="H50" s="14">
        <v>0</v>
      </c>
      <c r="I50" s="12"/>
      <c r="J50" s="50">
        <f t="shared" si="0"/>
        <v>423779877</v>
      </c>
      <c r="K50" s="12"/>
      <c r="L50" s="52">
        <f t="shared" si="1"/>
        <v>0.11899158409893558</v>
      </c>
      <c r="M50" s="12"/>
      <c r="N50" s="14">
        <v>1389404870</v>
      </c>
      <c r="O50" s="12"/>
      <c r="P50" s="30">
        <v>-4153705770</v>
      </c>
      <c r="Q50" s="30"/>
      <c r="R50" s="12"/>
      <c r="S50" s="14">
        <v>0</v>
      </c>
      <c r="T50" s="12"/>
      <c r="U50" s="50">
        <f t="shared" si="2"/>
        <v>-2764300900</v>
      </c>
      <c r="V50" s="12"/>
      <c r="W50" s="52">
        <f t="shared" si="3"/>
        <v>-0.44451374121446352</v>
      </c>
      <c r="X50" s="12"/>
      <c r="Y50" s="12"/>
    </row>
    <row r="51" spans="1:25" ht="21.75" customHeight="1" x14ac:dyDescent="0.2">
      <c r="A51" s="29" t="s">
        <v>27</v>
      </c>
      <c r="B51" s="29"/>
      <c r="D51" s="14">
        <v>0</v>
      </c>
      <c r="E51" s="12"/>
      <c r="F51" s="14">
        <v>5876240490</v>
      </c>
      <c r="G51" s="12"/>
      <c r="H51" s="14">
        <v>0</v>
      </c>
      <c r="I51" s="12"/>
      <c r="J51" s="50">
        <f t="shared" si="0"/>
        <v>5876240490</v>
      </c>
      <c r="K51" s="12"/>
      <c r="L51" s="52">
        <f t="shared" si="1"/>
        <v>1.6499678309440005</v>
      </c>
      <c r="M51" s="12"/>
      <c r="N51" s="14">
        <v>4920513500</v>
      </c>
      <c r="O51" s="12"/>
      <c r="P51" s="30">
        <v>-5563330700</v>
      </c>
      <c r="Q51" s="30"/>
      <c r="R51" s="12"/>
      <c r="S51" s="14">
        <v>0</v>
      </c>
      <c r="T51" s="12"/>
      <c r="U51" s="50">
        <f t="shared" si="2"/>
        <v>-642817200</v>
      </c>
      <c r="V51" s="12"/>
      <c r="W51" s="52">
        <f t="shared" si="3"/>
        <v>-0.10336829774537427</v>
      </c>
      <c r="X51" s="12"/>
      <c r="Y51" s="12"/>
    </row>
    <row r="52" spans="1:25" ht="21.75" customHeight="1" x14ac:dyDescent="0.2">
      <c r="A52" s="29" t="s">
        <v>35</v>
      </c>
      <c r="B52" s="29"/>
      <c r="D52" s="14">
        <v>0</v>
      </c>
      <c r="E52" s="12"/>
      <c r="F52" s="14">
        <v>5528416530</v>
      </c>
      <c r="G52" s="12"/>
      <c r="H52" s="14">
        <v>0</v>
      </c>
      <c r="I52" s="12"/>
      <c r="J52" s="50">
        <f t="shared" si="0"/>
        <v>5528416530</v>
      </c>
      <c r="K52" s="12"/>
      <c r="L52" s="52">
        <f t="shared" si="1"/>
        <v>1.5523036278181765</v>
      </c>
      <c r="M52" s="12"/>
      <c r="N52" s="14">
        <v>8753812805</v>
      </c>
      <c r="O52" s="12"/>
      <c r="P52" s="30">
        <v>16784272586</v>
      </c>
      <c r="Q52" s="30"/>
      <c r="R52" s="12"/>
      <c r="S52" s="14">
        <v>0</v>
      </c>
      <c r="T52" s="12"/>
      <c r="U52" s="50">
        <f t="shared" si="2"/>
        <v>25538085391</v>
      </c>
      <c r="V52" s="12"/>
      <c r="W52" s="52">
        <f t="shared" si="3"/>
        <v>4.1066549161156249</v>
      </c>
      <c r="X52" s="12"/>
      <c r="Y52" s="12"/>
    </row>
    <row r="53" spans="1:25" ht="21.75" customHeight="1" x14ac:dyDescent="0.2">
      <c r="A53" s="29" t="s">
        <v>22</v>
      </c>
      <c r="B53" s="29"/>
      <c r="D53" s="14">
        <v>0</v>
      </c>
      <c r="E53" s="12"/>
      <c r="F53" s="14">
        <v>22996115590</v>
      </c>
      <c r="G53" s="12"/>
      <c r="H53" s="14">
        <v>0</v>
      </c>
      <c r="I53" s="12"/>
      <c r="J53" s="50">
        <f t="shared" si="0"/>
        <v>22996115590</v>
      </c>
      <c r="K53" s="12"/>
      <c r="L53" s="52">
        <f t="shared" si="1"/>
        <v>6.4569942337689827</v>
      </c>
      <c r="M53" s="12"/>
      <c r="N53" s="14">
        <v>12934550410</v>
      </c>
      <c r="O53" s="12"/>
      <c r="P53" s="30">
        <v>-11273382199</v>
      </c>
      <c r="Q53" s="30"/>
      <c r="R53" s="12"/>
      <c r="S53" s="14">
        <v>0</v>
      </c>
      <c r="T53" s="12"/>
      <c r="U53" s="50">
        <f t="shared" si="2"/>
        <v>1661168211</v>
      </c>
      <c r="V53" s="12"/>
      <c r="W53" s="52">
        <f t="shared" si="3"/>
        <v>0.26712435547741831</v>
      </c>
      <c r="X53" s="12"/>
      <c r="Y53" s="12"/>
    </row>
    <row r="54" spans="1:25" ht="21.75" customHeight="1" x14ac:dyDescent="0.2">
      <c r="A54" s="29" t="s">
        <v>40</v>
      </c>
      <c r="B54" s="29"/>
      <c r="D54" s="14">
        <v>0</v>
      </c>
      <c r="E54" s="12"/>
      <c r="F54" s="14">
        <v>3725016289</v>
      </c>
      <c r="G54" s="12"/>
      <c r="H54" s="14">
        <v>0</v>
      </c>
      <c r="I54" s="12"/>
      <c r="J54" s="50">
        <f t="shared" si="0"/>
        <v>3725016289</v>
      </c>
      <c r="K54" s="12"/>
      <c r="L54" s="52">
        <f t="shared" si="1"/>
        <v>1.0459335449343397</v>
      </c>
      <c r="M54" s="12"/>
      <c r="N54" s="14">
        <v>3557267027</v>
      </c>
      <c r="O54" s="12"/>
      <c r="P54" s="30">
        <v>-1170719404</v>
      </c>
      <c r="Q54" s="30"/>
      <c r="R54" s="12"/>
      <c r="S54" s="14">
        <v>0</v>
      </c>
      <c r="T54" s="12"/>
      <c r="U54" s="50">
        <f t="shared" si="2"/>
        <v>2386547623</v>
      </c>
      <c r="V54" s="12"/>
      <c r="W54" s="52">
        <f t="shared" si="3"/>
        <v>0.38376907972869923</v>
      </c>
      <c r="X54" s="12"/>
      <c r="Y54" s="12"/>
    </row>
    <row r="55" spans="1:25" ht="21.75" customHeight="1" x14ac:dyDescent="0.2">
      <c r="A55" s="29" t="s">
        <v>34</v>
      </c>
      <c r="B55" s="29"/>
      <c r="D55" s="14">
        <v>0</v>
      </c>
      <c r="E55" s="12"/>
      <c r="F55" s="14">
        <v>15528076800</v>
      </c>
      <c r="G55" s="12"/>
      <c r="H55" s="14">
        <v>0</v>
      </c>
      <c r="I55" s="12"/>
      <c r="J55" s="50">
        <f t="shared" si="0"/>
        <v>15528076800</v>
      </c>
      <c r="K55" s="12"/>
      <c r="L55" s="52">
        <f t="shared" si="1"/>
        <v>4.360071246237891</v>
      </c>
      <c r="M55" s="12"/>
      <c r="N55" s="14">
        <v>9487822400</v>
      </c>
      <c r="O55" s="12"/>
      <c r="P55" s="30">
        <v>43232725754</v>
      </c>
      <c r="Q55" s="30"/>
      <c r="R55" s="12"/>
      <c r="S55" s="14">
        <v>0</v>
      </c>
      <c r="T55" s="12"/>
      <c r="U55" s="50">
        <f t="shared" si="2"/>
        <v>52720548154</v>
      </c>
      <c r="V55" s="12"/>
      <c r="W55" s="52">
        <f t="shared" si="3"/>
        <v>8.477734134808486</v>
      </c>
      <c r="X55" s="12"/>
      <c r="Y55" s="12"/>
    </row>
    <row r="56" spans="1:25" ht="21.75" customHeight="1" x14ac:dyDescent="0.2">
      <c r="A56" s="29" t="s">
        <v>49</v>
      </c>
      <c r="B56" s="29"/>
      <c r="D56" s="14">
        <v>0</v>
      </c>
      <c r="E56" s="12"/>
      <c r="F56" s="14">
        <v>19026748470</v>
      </c>
      <c r="G56" s="12"/>
      <c r="H56" s="14">
        <v>0</v>
      </c>
      <c r="I56" s="12"/>
      <c r="J56" s="50">
        <f t="shared" si="0"/>
        <v>19026748470</v>
      </c>
      <c r="K56" s="12"/>
      <c r="L56" s="52">
        <f t="shared" si="1"/>
        <v>5.3424503228531037</v>
      </c>
      <c r="M56" s="12"/>
      <c r="N56" s="14">
        <v>8166671040</v>
      </c>
      <c r="O56" s="12"/>
      <c r="P56" s="30">
        <v>33148824001</v>
      </c>
      <c r="Q56" s="30"/>
      <c r="R56" s="12"/>
      <c r="S56" s="14">
        <v>0</v>
      </c>
      <c r="T56" s="12"/>
      <c r="U56" s="50">
        <f t="shared" si="2"/>
        <v>41315495041</v>
      </c>
      <c r="V56" s="12"/>
      <c r="W56" s="52">
        <f t="shared" si="3"/>
        <v>6.6437431868587558</v>
      </c>
      <c r="X56" s="12"/>
      <c r="Y56" s="12"/>
    </row>
    <row r="57" spans="1:25" ht="21.75" customHeight="1" x14ac:dyDescent="0.2">
      <c r="A57" s="29" t="s">
        <v>23</v>
      </c>
      <c r="B57" s="29"/>
      <c r="D57" s="14">
        <v>25936334000</v>
      </c>
      <c r="E57" s="12"/>
      <c r="F57" s="14">
        <v>-14347341723</v>
      </c>
      <c r="G57" s="12"/>
      <c r="H57" s="14">
        <v>0</v>
      </c>
      <c r="I57" s="12"/>
      <c r="J57" s="50">
        <f t="shared" si="0"/>
        <v>11588992277</v>
      </c>
      <c r="K57" s="12"/>
      <c r="L57" s="52">
        <f t="shared" si="1"/>
        <v>3.2540302737181648</v>
      </c>
      <c r="M57" s="12"/>
      <c r="N57" s="14">
        <v>39325341500</v>
      </c>
      <c r="O57" s="12"/>
      <c r="P57" s="30">
        <v>28191170776</v>
      </c>
      <c r="Q57" s="30"/>
      <c r="R57" s="12"/>
      <c r="S57" s="14">
        <v>0</v>
      </c>
      <c r="T57" s="12"/>
      <c r="U57" s="50">
        <f t="shared" si="2"/>
        <v>67516512276</v>
      </c>
      <c r="V57" s="12"/>
      <c r="W57" s="52">
        <f t="shared" si="3"/>
        <v>10.857000938485754</v>
      </c>
      <c r="X57" s="12"/>
      <c r="Y57" s="12"/>
    </row>
    <row r="58" spans="1:25" ht="21.75" customHeight="1" x14ac:dyDescent="0.2">
      <c r="A58" s="29" t="s">
        <v>28</v>
      </c>
      <c r="B58" s="29"/>
      <c r="D58" s="14">
        <v>0</v>
      </c>
      <c r="E58" s="12"/>
      <c r="F58" s="14">
        <v>17066128734</v>
      </c>
      <c r="G58" s="12"/>
      <c r="H58" s="14">
        <v>0</v>
      </c>
      <c r="I58" s="12"/>
      <c r="J58" s="50">
        <f t="shared" si="0"/>
        <v>17066128734</v>
      </c>
      <c r="K58" s="12"/>
      <c r="L58" s="52">
        <f t="shared" si="1"/>
        <v>4.791935159523919</v>
      </c>
      <c r="M58" s="12"/>
      <c r="N58" s="14">
        <v>7244000000</v>
      </c>
      <c r="O58" s="12"/>
      <c r="P58" s="30">
        <v>10663715314</v>
      </c>
      <c r="Q58" s="30"/>
      <c r="R58" s="12"/>
      <c r="S58" s="14">
        <v>0</v>
      </c>
      <c r="T58" s="12"/>
      <c r="U58" s="50">
        <f t="shared" si="2"/>
        <v>17907715314</v>
      </c>
      <c r="V58" s="12"/>
      <c r="W58" s="52">
        <f t="shared" si="3"/>
        <v>2.8796523312023239</v>
      </c>
      <c r="X58" s="12"/>
      <c r="Y58" s="12"/>
    </row>
    <row r="59" spans="1:25" ht="21.75" customHeight="1" x14ac:dyDescent="0.2">
      <c r="A59" s="29" t="s">
        <v>36</v>
      </c>
      <c r="B59" s="29"/>
      <c r="D59" s="14">
        <v>0</v>
      </c>
      <c r="E59" s="12"/>
      <c r="F59" s="14">
        <v>3171784858</v>
      </c>
      <c r="G59" s="12"/>
      <c r="H59" s="14">
        <v>0</v>
      </c>
      <c r="I59" s="12"/>
      <c r="J59" s="50">
        <f t="shared" si="0"/>
        <v>3171784858</v>
      </c>
      <c r="K59" s="12"/>
      <c r="L59" s="52">
        <f t="shared" si="1"/>
        <v>0.89059373782969276</v>
      </c>
      <c r="M59" s="12"/>
      <c r="N59" s="14">
        <v>3207878625</v>
      </c>
      <c r="O59" s="12"/>
      <c r="P59" s="30">
        <v>-2976207916</v>
      </c>
      <c r="Q59" s="30"/>
      <c r="R59" s="12"/>
      <c r="S59" s="14">
        <v>0</v>
      </c>
      <c r="T59" s="12"/>
      <c r="U59" s="50">
        <f t="shared" si="2"/>
        <v>231670709</v>
      </c>
      <c r="V59" s="12"/>
      <c r="W59" s="52">
        <f t="shared" si="3"/>
        <v>3.7253836435605578E-2</v>
      </c>
      <c r="X59" s="12"/>
      <c r="Y59" s="12"/>
    </row>
    <row r="60" spans="1:25" ht="21.75" customHeight="1" x14ac:dyDescent="0.2">
      <c r="A60" s="29" t="s">
        <v>29</v>
      </c>
      <c r="B60" s="29"/>
      <c r="D60" s="14">
        <v>0</v>
      </c>
      <c r="E60" s="12"/>
      <c r="F60" s="14">
        <v>20030617169</v>
      </c>
      <c r="G60" s="12"/>
      <c r="H60" s="14">
        <v>0</v>
      </c>
      <c r="I60" s="12"/>
      <c r="J60" s="50">
        <f t="shared" si="0"/>
        <v>20030617169</v>
      </c>
      <c r="K60" s="12"/>
      <c r="L60" s="52">
        <f t="shared" si="1"/>
        <v>5.6243229015299523</v>
      </c>
      <c r="M60" s="12"/>
      <c r="N60" s="14">
        <v>13562845100</v>
      </c>
      <c r="O60" s="12"/>
      <c r="P60" s="30">
        <v>19419969658</v>
      </c>
      <c r="Q60" s="30"/>
      <c r="R60" s="12"/>
      <c r="S60" s="14">
        <v>0</v>
      </c>
      <c r="T60" s="12"/>
      <c r="U60" s="50">
        <f t="shared" si="2"/>
        <v>32982814758</v>
      </c>
      <c r="V60" s="12"/>
      <c r="W60" s="52">
        <f t="shared" si="3"/>
        <v>5.3038055241606301</v>
      </c>
      <c r="X60" s="12"/>
      <c r="Y60" s="12"/>
    </row>
    <row r="61" spans="1:25" ht="21.75" customHeight="1" x14ac:dyDescent="0.2">
      <c r="A61" s="29" t="s">
        <v>30</v>
      </c>
      <c r="B61" s="29"/>
      <c r="D61" s="14">
        <v>0</v>
      </c>
      <c r="E61" s="12"/>
      <c r="F61" s="14">
        <v>14072806079</v>
      </c>
      <c r="G61" s="12"/>
      <c r="H61" s="14">
        <v>0</v>
      </c>
      <c r="I61" s="12"/>
      <c r="J61" s="50">
        <f t="shared" si="0"/>
        <v>14072806079</v>
      </c>
      <c r="K61" s="12"/>
      <c r="L61" s="52">
        <f t="shared" si="1"/>
        <v>3.9514511635420106</v>
      </c>
      <c r="M61" s="12"/>
      <c r="N61" s="14">
        <v>10934299550</v>
      </c>
      <c r="O61" s="12"/>
      <c r="P61" s="30">
        <v>28031199101</v>
      </c>
      <c r="Q61" s="30"/>
      <c r="R61" s="12"/>
      <c r="S61" s="14">
        <v>0</v>
      </c>
      <c r="T61" s="12"/>
      <c r="U61" s="50">
        <f t="shared" si="2"/>
        <v>38965498651</v>
      </c>
      <c r="V61" s="12"/>
      <c r="W61" s="52">
        <f t="shared" si="3"/>
        <v>6.2658517325820577</v>
      </c>
      <c r="X61" s="12"/>
      <c r="Y61" s="12"/>
    </row>
    <row r="62" spans="1:25" ht="21.75" customHeight="1" x14ac:dyDescent="0.2">
      <c r="A62" s="29" t="s">
        <v>33</v>
      </c>
      <c r="B62" s="29"/>
      <c r="D62" s="14">
        <v>0</v>
      </c>
      <c r="E62" s="12"/>
      <c r="F62" s="14">
        <v>9719738316</v>
      </c>
      <c r="G62" s="12"/>
      <c r="H62" s="14">
        <v>0</v>
      </c>
      <c r="I62" s="12"/>
      <c r="J62" s="50">
        <f t="shared" si="0"/>
        <v>9719738316</v>
      </c>
      <c r="K62" s="12"/>
      <c r="L62" s="52">
        <f t="shared" si="1"/>
        <v>2.7291693683887694</v>
      </c>
      <c r="M62" s="12"/>
      <c r="N62" s="14">
        <v>0</v>
      </c>
      <c r="O62" s="12"/>
      <c r="P62" s="30">
        <v>10830601796</v>
      </c>
      <c r="Q62" s="30"/>
      <c r="R62" s="12"/>
      <c r="S62" s="14">
        <v>0</v>
      </c>
      <c r="T62" s="12"/>
      <c r="U62" s="50">
        <f t="shared" si="2"/>
        <v>10830601796</v>
      </c>
      <c r="V62" s="12"/>
      <c r="W62" s="52">
        <f t="shared" si="3"/>
        <v>1.7416162343050454</v>
      </c>
      <c r="X62" s="12"/>
      <c r="Y62" s="12"/>
    </row>
    <row r="63" spans="1:25" ht="21.75" customHeight="1" x14ac:dyDescent="0.2">
      <c r="A63" s="29" t="s">
        <v>47</v>
      </c>
      <c r="B63" s="29"/>
      <c r="D63" s="14">
        <v>0</v>
      </c>
      <c r="E63" s="12"/>
      <c r="F63" s="14">
        <v>2880226077</v>
      </c>
      <c r="G63" s="12"/>
      <c r="H63" s="14">
        <v>0</v>
      </c>
      <c r="I63" s="12"/>
      <c r="J63" s="50">
        <f t="shared" si="0"/>
        <v>2880226077</v>
      </c>
      <c r="K63" s="12"/>
      <c r="L63" s="52">
        <f t="shared" si="1"/>
        <v>0.80872802619009854</v>
      </c>
      <c r="M63" s="12"/>
      <c r="N63" s="14">
        <v>0</v>
      </c>
      <c r="O63" s="12"/>
      <c r="P63" s="30">
        <f>5577984085-10</f>
        <v>5577984075</v>
      </c>
      <c r="Q63" s="30"/>
      <c r="R63" s="12"/>
      <c r="S63" s="14">
        <v>0</v>
      </c>
      <c r="T63" s="12"/>
      <c r="U63" s="50">
        <f t="shared" si="2"/>
        <v>5577984075</v>
      </c>
      <c r="V63" s="12"/>
      <c r="W63" s="52">
        <f t="shared" si="3"/>
        <v>0.89696840514466025</v>
      </c>
      <c r="X63" s="12"/>
      <c r="Y63" s="12"/>
    </row>
    <row r="64" spans="1:25" ht="21.75" customHeight="1" x14ac:dyDescent="0.2">
      <c r="A64" s="29" t="s">
        <v>25</v>
      </c>
      <c r="B64" s="29"/>
      <c r="D64" s="14">
        <v>0</v>
      </c>
      <c r="E64" s="12"/>
      <c r="F64" s="14">
        <v>868524658</v>
      </c>
      <c r="G64" s="12"/>
      <c r="H64" s="14">
        <v>0</v>
      </c>
      <c r="I64" s="12"/>
      <c r="J64" s="50">
        <f t="shared" si="0"/>
        <v>868524658</v>
      </c>
      <c r="K64" s="12"/>
      <c r="L64" s="52">
        <f t="shared" si="1"/>
        <v>0.2438698260427459</v>
      </c>
      <c r="M64" s="12"/>
      <c r="N64" s="14">
        <v>0</v>
      </c>
      <c r="O64" s="12"/>
      <c r="P64" s="30">
        <v>4233257996</v>
      </c>
      <c r="Q64" s="30"/>
      <c r="R64" s="12"/>
      <c r="S64" s="14">
        <v>0</v>
      </c>
      <c r="T64" s="12"/>
      <c r="U64" s="50">
        <f t="shared" si="2"/>
        <v>4233257996</v>
      </c>
      <c r="V64" s="12"/>
      <c r="W64" s="52">
        <f t="shared" si="3"/>
        <v>0.68072956505133086</v>
      </c>
      <c r="X64" s="12"/>
      <c r="Y64" s="12"/>
    </row>
    <row r="65" spans="1:25" ht="21.75" customHeight="1" x14ac:dyDescent="0.2">
      <c r="A65" s="29" t="s">
        <v>41</v>
      </c>
      <c r="B65" s="29"/>
      <c r="D65" s="14">
        <v>0</v>
      </c>
      <c r="E65" s="12"/>
      <c r="F65" s="14">
        <v>4115367000</v>
      </c>
      <c r="G65" s="12"/>
      <c r="H65" s="14">
        <v>0</v>
      </c>
      <c r="I65" s="12"/>
      <c r="J65" s="50">
        <f t="shared" si="0"/>
        <v>4115367000</v>
      </c>
      <c r="K65" s="12"/>
      <c r="L65" s="52">
        <f t="shared" si="1"/>
        <v>1.1555386771667882</v>
      </c>
      <c r="M65" s="12"/>
      <c r="N65" s="14">
        <v>0</v>
      </c>
      <c r="O65" s="12"/>
      <c r="P65" s="30">
        <v>9583508520</v>
      </c>
      <c r="Q65" s="30"/>
      <c r="R65" s="12"/>
      <c r="S65" s="14">
        <v>0</v>
      </c>
      <c r="T65" s="12"/>
      <c r="U65" s="50">
        <f t="shared" si="2"/>
        <v>9583508520</v>
      </c>
      <c r="V65" s="12"/>
      <c r="W65" s="52">
        <f t="shared" si="3"/>
        <v>1.5410772489296973</v>
      </c>
      <c r="X65" s="12"/>
      <c r="Y65" s="12"/>
    </row>
    <row r="66" spans="1:25" ht="21.75" customHeight="1" x14ac:dyDescent="0.2">
      <c r="A66" s="29" t="s">
        <v>54</v>
      </c>
      <c r="B66" s="29"/>
      <c r="D66" s="14">
        <v>0</v>
      </c>
      <c r="E66" s="12"/>
      <c r="F66" s="14">
        <v>2424608550</v>
      </c>
      <c r="G66" s="12"/>
      <c r="H66" s="14">
        <v>0</v>
      </c>
      <c r="I66" s="12"/>
      <c r="J66" s="50">
        <f t="shared" si="0"/>
        <v>2424608550</v>
      </c>
      <c r="K66" s="12"/>
      <c r="L66" s="52">
        <f t="shared" si="1"/>
        <v>0.68079686611529044</v>
      </c>
      <c r="M66" s="12"/>
      <c r="N66" s="14">
        <v>0</v>
      </c>
      <c r="O66" s="12"/>
      <c r="P66" s="30">
        <v>2424608550</v>
      </c>
      <c r="Q66" s="30"/>
      <c r="R66" s="12"/>
      <c r="S66" s="14">
        <v>0</v>
      </c>
      <c r="T66" s="12"/>
      <c r="U66" s="50">
        <f t="shared" si="2"/>
        <v>2424608550</v>
      </c>
      <c r="V66" s="12"/>
      <c r="W66" s="52">
        <f t="shared" si="3"/>
        <v>0.3898894717073223</v>
      </c>
      <c r="X66" s="12"/>
      <c r="Y66" s="12"/>
    </row>
    <row r="67" spans="1:25" ht="21.75" customHeight="1" x14ac:dyDescent="0.2">
      <c r="A67" s="31" t="s">
        <v>52</v>
      </c>
      <c r="B67" s="31"/>
      <c r="D67" s="16">
        <v>0</v>
      </c>
      <c r="E67" s="12"/>
      <c r="F67" s="16">
        <v>1711383120</v>
      </c>
      <c r="G67" s="12"/>
      <c r="H67" s="16">
        <v>0</v>
      </c>
      <c r="I67" s="12"/>
      <c r="J67" s="50">
        <f t="shared" si="0"/>
        <v>1711383120</v>
      </c>
      <c r="K67" s="12"/>
      <c r="L67" s="52">
        <f t="shared" si="1"/>
        <v>0.48053293585003976</v>
      </c>
      <c r="M67" s="12"/>
      <c r="N67" s="16">
        <v>0</v>
      </c>
      <c r="O67" s="12"/>
      <c r="P67" s="30">
        <f>1711383120</f>
        <v>1711383120</v>
      </c>
      <c r="Q67" s="32"/>
      <c r="R67" s="12"/>
      <c r="S67" s="16">
        <v>0</v>
      </c>
      <c r="T67" s="12"/>
      <c r="U67" s="50">
        <f t="shared" si="2"/>
        <v>1711383120</v>
      </c>
      <c r="V67" s="12"/>
      <c r="W67" s="52">
        <f t="shared" si="3"/>
        <v>0.27519917000442362</v>
      </c>
      <c r="X67" s="12"/>
      <c r="Y67" s="12"/>
    </row>
    <row r="68" spans="1:25" ht="21.75" customHeight="1" x14ac:dyDescent="0.2">
      <c r="A68" s="33" t="s">
        <v>59</v>
      </c>
      <c r="B68" s="33"/>
      <c r="D68" s="18">
        <f>SUM(D9:D67)</f>
        <v>25936334000</v>
      </c>
      <c r="E68" s="12"/>
      <c r="F68" s="18">
        <f>SUM(F9:F67)</f>
        <v>304899427004</v>
      </c>
      <c r="G68" s="12"/>
      <c r="H68" s="18">
        <f>SUM(H9:H67)</f>
        <v>25265924496</v>
      </c>
      <c r="I68" s="12"/>
      <c r="J68" s="18">
        <f>SUM(J9:J67)</f>
        <v>356101685500</v>
      </c>
      <c r="K68" s="12"/>
      <c r="L68" s="19">
        <f>SUM(L9:L67)</f>
        <v>99.988475049621002</v>
      </c>
      <c r="M68" s="12"/>
      <c r="N68" s="18">
        <f>SUM(N9:N67)</f>
        <v>267964135693</v>
      </c>
      <c r="O68" s="12"/>
      <c r="P68" s="12"/>
      <c r="Q68" s="18">
        <f>SUM(P9:Q67)</f>
        <v>389723659759</v>
      </c>
      <c r="R68" s="12"/>
      <c r="S68" s="18">
        <f>SUM(S9:S67)</f>
        <v>-36507500464</v>
      </c>
      <c r="T68" s="12"/>
      <c r="U68" s="18">
        <f>SUM(U9:U67)</f>
        <v>621180294988</v>
      </c>
      <c r="V68" s="12"/>
      <c r="W68" s="19">
        <f>SUM(W9:W67)</f>
        <v>99.8889726128657</v>
      </c>
      <c r="X68" s="12"/>
      <c r="Y68" s="12"/>
    </row>
    <row r="70" spans="1:25" x14ac:dyDescent="0.2">
      <c r="D70" s="20"/>
      <c r="F70" s="20"/>
      <c r="H70" s="20"/>
      <c r="J70" s="20"/>
      <c r="N70" s="20"/>
      <c r="Q70" s="20"/>
      <c r="S70" s="20"/>
      <c r="U70" s="20"/>
      <c r="V70" s="20"/>
    </row>
    <row r="71" spans="1:25" x14ac:dyDescent="0.2">
      <c r="H71" s="20"/>
      <c r="J71" s="20"/>
      <c r="W71" s="20"/>
    </row>
    <row r="72" spans="1:25" x14ac:dyDescent="0.2">
      <c r="D72" s="20"/>
      <c r="F72" s="20"/>
      <c r="H72" s="20"/>
      <c r="J72" s="20"/>
      <c r="N72" s="20"/>
      <c r="Q72" s="20"/>
      <c r="S72" s="20"/>
      <c r="V72" s="20"/>
      <c r="W72" s="20"/>
      <c r="X72" s="20"/>
    </row>
    <row r="73" spans="1:25" x14ac:dyDescent="0.2">
      <c r="H73" s="20"/>
      <c r="J73" s="20"/>
      <c r="W73" s="20"/>
    </row>
    <row r="74" spans="1:25" x14ac:dyDescent="0.2">
      <c r="F74" s="20"/>
      <c r="H74" s="20"/>
      <c r="J74" s="20"/>
      <c r="W74" s="20"/>
    </row>
    <row r="75" spans="1:25" x14ac:dyDescent="0.2">
      <c r="H75" s="20"/>
      <c r="W75" s="20"/>
    </row>
  </sheetData>
  <mergeCells count="12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7:B67"/>
    <mergeCell ref="P67:Q67"/>
    <mergeCell ref="A68:B68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0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14.45" customHeight="1" x14ac:dyDescent="0.2"/>
    <row r="5" spans="1:12" ht="14.45" customHeight="1" x14ac:dyDescent="0.2">
      <c r="A5" s="1" t="s">
        <v>99</v>
      </c>
      <c r="B5" s="39" t="s">
        <v>134</v>
      </c>
      <c r="C5" s="39"/>
      <c r="D5" s="39"/>
      <c r="E5" s="39"/>
      <c r="F5" s="39"/>
      <c r="G5" s="39"/>
      <c r="H5" s="39"/>
      <c r="I5" s="39"/>
      <c r="J5" s="39"/>
    </row>
    <row r="6" spans="1:12" ht="14.45" customHeight="1" x14ac:dyDescent="0.2">
      <c r="D6" s="34" t="s">
        <v>106</v>
      </c>
      <c r="E6" s="34"/>
      <c r="F6" s="34"/>
      <c r="H6" s="34" t="s">
        <v>107</v>
      </c>
      <c r="I6" s="34"/>
      <c r="J6" s="34"/>
    </row>
    <row r="7" spans="1:12" ht="36.4" customHeight="1" x14ac:dyDescent="0.2">
      <c r="A7" s="34" t="s">
        <v>135</v>
      </c>
      <c r="B7" s="34"/>
      <c r="D7" s="10" t="s">
        <v>136</v>
      </c>
      <c r="E7" s="3"/>
      <c r="F7" s="10" t="s">
        <v>137</v>
      </c>
      <c r="H7" s="10" t="s">
        <v>136</v>
      </c>
      <c r="I7" s="3"/>
      <c r="J7" s="10" t="s">
        <v>137</v>
      </c>
    </row>
    <row r="8" spans="1:12" ht="21.75" customHeight="1" x14ac:dyDescent="0.2">
      <c r="A8" s="35" t="s">
        <v>82</v>
      </c>
      <c r="B8" s="35"/>
      <c r="D8" s="11">
        <v>872129</v>
      </c>
      <c r="E8" s="12"/>
      <c r="F8" s="13">
        <f>D8/$D$13*100</f>
        <v>-12.625629595657426</v>
      </c>
      <c r="G8" s="12"/>
      <c r="H8" s="11">
        <v>44134980</v>
      </c>
      <c r="I8" s="12"/>
      <c r="J8" s="13">
        <f>H8/$H$13*100</f>
        <v>73.093526285535361</v>
      </c>
      <c r="K8" s="12"/>
      <c r="L8" s="12"/>
    </row>
    <row r="9" spans="1:12" ht="21.75" customHeight="1" x14ac:dyDescent="0.2">
      <c r="A9" s="29" t="s">
        <v>83</v>
      </c>
      <c r="B9" s="29"/>
      <c r="D9" s="14">
        <v>27089</v>
      </c>
      <c r="E9" s="12"/>
      <c r="F9" s="52">
        <f t="shared" ref="F9:F12" si="0">D9/$D$13*100</f>
        <v>-0.39216180188568889</v>
      </c>
      <c r="G9" s="12"/>
      <c r="H9" s="14">
        <v>2489283</v>
      </c>
      <c r="I9" s="12"/>
      <c r="J9" s="52">
        <f t="shared" ref="J9:J12" si="1">H9/$H$13*100</f>
        <v>4.1225910240049117</v>
      </c>
      <c r="K9" s="12"/>
      <c r="L9" s="12"/>
    </row>
    <row r="10" spans="1:12" ht="21.75" customHeight="1" x14ac:dyDescent="0.2">
      <c r="A10" s="29" t="s">
        <v>84</v>
      </c>
      <c r="B10" s="29"/>
      <c r="D10" s="14">
        <v>-326075</v>
      </c>
      <c r="E10" s="12"/>
      <c r="F10" s="52">
        <f t="shared" si="0"/>
        <v>4.7205197515550967</v>
      </c>
      <c r="G10" s="12"/>
      <c r="H10" s="14">
        <v>12443754</v>
      </c>
      <c r="I10" s="12"/>
      <c r="J10" s="52">
        <f t="shared" si="1"/>
        <v>20.608548142306525</v>
      </c>
      <c r="K10" s="12"/>
      <c r="L10" s="12"/>
    </row>
    <row r="11" spans="1:12" ht="21.75" customHeight="1" x14ac:dyDescent="0.2">
      <c r="A11" s="29" t="s">
        <v>85</v>
      </c>
      <c r="B11" s="29"/>
      <c r="D11" s="14">
        <v>15810</v>
      </c>
      <c r="E11" s="12"/>
      <c r="F11" s="52">
        <f t="shared" si="0"/>
        <v>-0.22887807183036443</v>
      </c>
      <c r="G11" s="12"/>
      <c r="H11" s="14">
        <v>192275</v>
      </c>
      <c r="I11" s="12"/>
      <c r="J11" s="52">
        <f t="shared" si="1"/>
        <v>0.31843353654066031</v>
      </c>
      <c r="K11" s="12"/>
      <c r="L11" s="12"/>
    </row>
    <row r="12" spans="1:12" ht="21.75" customHeight="1" x14ac:dyDescent="0.2">
      <c r="A12" s="31" t="s">
        <v>86</v>
      </c>
      <c r="B12" s="31"/>
      <c r="D12" s="16">
        <v>-7496561</v>
      </c>
      <c r="E12" s="12"/>
      <c r="F12" s="52">
        <f t="shared" si="0"/>
        <v>108.52614971781837</v>
      </c>
      <c r="G12" s="12"/>
      <c r="H12" s="16">
        <v>1121225</v>
      </c>
      <c r="I12" s="12"/>
      <c r="J12" s="52">
        <f t="shared" si="1"/>
        <v>1.8569010116125435</v>
      </c>
      <c r="K12" s="12"/>
      <c r="L12" s="12"/>
    </row>
    <row r="13" spans="1:12" ht="21.75" customHeight="1" x14ac:dyDescent="0.2">
      <c r="A13" s="33" t="s">
        <v>59</v>
      </c>
      <c r="B13" s="33"/>
      <c r="D13" s="18">
        <v>-6907608</v>
      </c>
      <c r="E13" s="12"/>
      <c r="F13" s="18">
        <f>SUM(F8:F12)</f>
        <v>99.999999999999986</v>
      </c>
      <c r="G13" s="12"/>
      <c r="H13" s="18">
        <v>60381517</v>
      </c>
      <c r="I13" s="12"/>
      <c r="J13" s="18">
        <f>SUM(J8:J12)</f>
        <v>100</v>
      </c>
      <c r="K13" s="12"/>
      <c r="L13" s="12"/>
    </row>
    <row r="14" spans="1:12" x14ac:dyDescent="0.2"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"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">
      <c r="D16" s="12"/>
      <c r="E16" s="12"/>
      <c r="F16" s="12"/>
      <c r="G16" s="12"/>
      <c r="H16" s="12"/>
      <c r="I16" s="12"/>
      <c r="J16" s="12"/>
      <c r="K16" s="12"/>
      <c r="L16" s="12"/>
    </row>
    <row r="17" spans="4:12" x14ac:dyDescent="0.2">
      <c r="D17" s="12"/>
      <c r="E17" s="12"/>
      <c r="F17" s="12"/>
      <c r="G17" s="12"/>
      <c r="H17" s="12"/>
      <c r="I17" s="12"/>
      <c r="J17" s="12"/>
      <c r="K17" s="12"/>
      <c r="L17" s="12"/>
    </row>
    <row r="18" spans="4:12" x14ac:dyDescent="0.2">
      <c r="D18" s="12"/>
      <c r="E18" s="12"/>
      <c r="F18" s="12"/>
      <c r="G18" s="12"/>
      <c r="H18" s="12"/>
      <c r="I18" s="12"/>
      <c r="J18" s="12"/>
      <c r="K18" s="12"/>
      <c r="L18" s="12"/>
    </row>
    <row r="19" spans="4:12" x14ac:dyDescent="0.2">
      <c r="D19" s="12"/>
      <c r="E19" s="12"/>
      <c r="F19" s="12"/>
      <c r="G19" s="12"/>
      <c r="H19" s="12"/>
      <c r="I19" s="12"/>
      <c r="J19" s="12"/>
      <c r="K19" s="12"/>
      <c r="L19" s="12"/>
    </row>
    <row r="20" spans="4:12" x14ac:dyDescent="0.2">
      <c r="D20" s="12"/>
      <c r="E20" s="12"/>
      <c r="F20" s="12"/>
      <c r="G20" s="12"/>
      <c r="H20" s="12"/>
      <c r="I20" s="12"/>
      <c r="J20" s="12"/>
      <c r="K20" s="12"/>
      <c r="L20" s="12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7"/>
  <sheetViews>
    <sheetView rightToLeft="1" workbookViewId="0">
      <selection activeCell="D8" sqref="D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8" t="s">
        <v>0</v>
      </c>
      <c r="B1" s="38"/>
      <c r="C1" s="38"/>
      <c r="D1" s="38"/>
      <c r="E1" s="38"/>
      <c r="F1" s="38"/>
    </row>
    <row r="2" spans="1:6" ht="21.75" customHeight="1" x14ac:dyDescent="0.2">
      <c r="A2" s="38" t="s">
        <v>90</v>
      </c>
      <c r="B2" s="38"/>
      <c r="C2" s="38"/>
      <c r="D2" s="38"/>
      <c r="E2" s="38"/>
      <c r="F2" s="38"/>
    </row>
    <row r="3" spans="1:6" ht="21.75" customHeight="1" x14ac:dyDescent="0.2">
      <c r="A3" s="38" t="s">
        <v>2</v>
      </c>
      <c r="B3" s="38"/>
      <c r="C3" s="38"/>
      <c r="D3" s="38"/>
      <c r="E3" s="38"/>
      <c r="F3" s="38"/>
    </row>
    <row r="4" spans="1:6" ht="14.45" customHeight="1" x14ac:dyDescent="0.2"/>
    <row r="5" spans="1:6" ht="29.1" customHeight="1" x14ac:dyDescent="0.2">
      <c r="A5" s="1" t="s">
        <v>100</v>
      </c>
      <c r="B5" s="39" t="s">
        <v>103</v>
      </c>
      <c r="C5" s="39"/>
      <c r="D5" s="39"/>
      <c r="E5" s="39"/>
      <c r="F5" s="39"/>
    </row>
    <row r="6" spans="1:6" ht="14.45" customHeight="1" x14ac:dyDescent="0.2">
      <c r="D6" s="2" t="s">
        <v>106</v>
      </c>
      <c r="F6" s="2" t="s">
        <v>9</v>
      </c>
    </row>
    <row r="7" spans="1:6" ht="14.45" customHeight="1" x14ac:dyDescent="0.2">
      <c r="A7" s="34" t="s">
        <v>103</v>
      </c>
      <c r="B7" s="34"/>
      <c r="D7" s="4" t="s">
        <v>79</v>
      </c>
      <c r="F7" s="4" t="s">
        <v>79</v>
      </c>
    </row>
    <row r="8" spans="1:6" ht="21.75" customHeight="1" x14ac:dyDescent="0.2">
      <c r="A8" s="35" t="s">
        <v>103</v>
      </c>
      <c r="B8" s="35"/>
      <c r="D8" s="11">
        <v>160</v>
      </c>
      <c r="E8" s="12"/>
      <c r="F8" s="11">
        <v>487360852</v>
      </c>
    </row>
    <row r="9" spans="1:6" ht="21.75" customHeight="1" x14ac:dyDescent="0.2">
      <c r="A9" s="29" t="s">
        <v>138</v>
      </c>
      <c r="B9" s="29"/>
      <c r="D9" s="14">
        <v>0</v>
      </c>
      <c r="E9" s="12"/>
      <c r="F9" s="14">
        <v>17449</v>
      </c>
    </row>
    <row r="10" spans="1:6" ht="21.75" customHeight="1" x14ac:dyDescent="0.2">
      <c r="A10" s="31" t="s">
        <v>139</v>
      </c>
      <c r="B10" s="31"/>
      <c r="D10" s="16">
        <v>66190523</v>
      </c>
      <c r="E10" s="12"/>
      <c r="F10" s="16">
        <v>150792840</v>
      </c>
    </row>
    <row r="11" spans="1:6" ht="21.75" customHeight="1" x14ac:dyDescent="0.2">
      <c r="A11" s="33" t="s">
        <v>59</v>
      </c>
      <c r="B11" s="33"/>
      <c r="D11" s="18">
        <v>66190683</v>
      </c>
      <c r="E11" s="12"/>
      <c r="F11" s="18">
        <v>638171141</v>
      </c>
    </row>
    <row r="12" spans="1:6" x14ac:dyDescent="0.2">
      <c r="D12" s="12"/>
      <c r="E12" s="12"/>
      <c r="F12" s="12"/>
    </row>
    <row r="13" spans="1:6" x14ac:dyDescent="0.2">
      <c r="D13" s="12"/>
      <c r="E13" s="12"/>
      <c r="F13" s="12"/>
    </row>
    <row r="14" spans="1:6" x14ac:dyDescent="0.2">
      <c r="D14" s="12"/>
      <c r="E14" s="12"/>
      <c r="F14" s="12"/>
    </row>
    <row r="15" spans="1:6" x14ac:dyDescent="0.2">
      <c r="D15" s="12"/>
      <c r="E15" s="12"/>
      <c r="F15" s="12"/>
    </row>
    <row r="16" spans="1:6" x14ac:dyDescent="0.2">
      <c r="D16" s="12"/>
      <c r="E16" s="12"/>
      <c r="F16" s="12"/>
    </row>
    <row r="17" spans="4:6" x14ac:dyDescent="0.2">
      <c r="D17" s="12"/>
      <c r="E17" s="12"/>
      <c r="F17" s="1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7"/>
  <sheetViews>
    <sheetView rightToLeft="1" topLeftCell="A31" workbookViewId="0">
      <selection activeCell="A23" sqref="A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 x14ac:dyDescent="0.2"/>
    <row r="5" spans="1:19" ht="14.45" customHeight="1" x14ac:dyDescent="0.2">
      <c r="A5" s="39" t="s">
        <v>109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36" customHeight="1" x14ac:dyDescent="0.2">
      <c r="A6" s="34" t="s">
        <v>61</v>
      </c>
      <c r="C6" s="34" t="s">
        <v>140</v>
      </c>
      <c r="D6" s="34"/>
      <c r="E6" s="34"/>
      <c r="F6" s="34"/>
      <c r="G6" s="34"/>
      <c r="I6" s="34" t="s">
        <v>106</v>
      </c>
      <c r="J6" s="34"/>
      <c r="K6" s="34"/>
      <c r="L6" s="34"/>
      <c r="M6" s="34"/>
      <c r="O6" s="34" t="s">
        <v>107</v>
      </c>
      <c r="P6" s="34"/>
      <c r="Q6" s="34"/>
      <c r="R6" s="34"/>
      <c r="S6" s="34"/>
    </row>
    <row r="7" spans="1:19" ht="36.75" customHeight="1" x14ac:dyDescent="0.2">
      <c r="A7" s="34"/>
      <c r="C7" s="10" t="s">
        <v>141</v>
      </c>
      <c r="D7" s="3"/>
      <c r="E7" s="10" t="s">
        <v>142</v>
      </c>
      <c r="F7" s="3"/>
      <c r="G7" s="10" t="s">
        <v>143</v>
      </c>
      <c r="I7" s="10" t="s">
        <v>144</v>
      </c>
      <c r="J7" s="3"/>
      <c r="K7" s="10" t="s">
        <v>145</v>
      </c>
      <c r="L7" s="3"/>
      <c r="M7" s="10" t="s">
        <v>146</v>
      </c>
      <c r="O7" s="10" t="s">
        <v>144</v>
      </c>
      <c r="P7" s="3"/>
      <c r="Q7" s="10" t="s">
        <v>145</v>
      </c>
      <c r="R7" s="3"/>
      <c r="S7" s="10" t="s">
        <v>146</v>
      </c>
    </row>
    <row r="8" spans="1:19" ht="21.75" customHeight="1" x14ac:dyDescent="0.2">
      <c r="A8" s="5" t="s">
        <v>46</v>
      </c>
      <c r="C8" s="25" t="s">
        <v>147</v>
      </c>
      <c r="D8" s="12"/>
      <c r="E8" s="11">
        <v>3545504</v>
      </c>
      <c r="F8" s="12"/>
      <c r="G8" s="11">
        <v>1540</v>
      </c>
      <c r="H8" s="12"/>
      <c r="I8" s="11">
        <v>0</v>
      </c>
      <c r="J8" s="12"/>
      <c r="K8" s="11">
        <v>0</v>
      </c>
      <c r="L8" s="12"/>
      <c r="M8" s="11">
        <v>0</v>
      </c>
      <c r="N8" s="12"/>
      <c r="O8" s="11">
        <v>5460076160</v>
      </c>
      <c r="P8" s="12"/>
      <c r="Q8" s="11">
        <v>0</v>
      </c>
      <c r="R8" s="12"/>
      <c r="S8" s="11">
        <v>5460076160</v>
      </c>
    </row>
    <row r="9" spans="1:19" ht="21.75" customHeight="1" x14ac:dyDescent="0.2">
      <c r="A9" s="6" t="s">
        <v>26</v>
      </c>
      <c r="C9" s="26" t="s">
        <v>148</v>
      </c>
      <c r="D9" s="12"/>
      <c r="E9" s="14">
        <v>15131137</v>
      </c>
      <c r="F9" s="12"/>
      <c r="G9" s="14">
        <v>630</v>
      </c>
      <c r="H9" s="12"/>
      <c r="I9" s="14">
        <v>0</v>
      </c>
      <c r="J9" s="12"/>
      <c r="K9" s="14">
        <v>0</v>
      </c>
      <c r="L9" s="12"/>
      <c r="M9" s="14">
        <v>0</v>
      </c>
      <c r="N9" s="12"/>
      <c r="O9" s="14">
        <v>9532616310</v>
      </c>
      <c r="P9" s="12"/>
      <c r="Q9" s="14">
        <v>0</v>
      </c>
      <c r="R9" s="12"/>
      <c r="S9" s="14">
        <v>9532616310</v>
      </c>
    </row>
    <row r="10" spans="1:19" ht="21.75" customHeight="1" x14ac:dyDescent="0.2">
      <c r="A10" s="6" t="s">
        <v>19</v>
      </c>
      <c r="C10" s="26" t="s">
        <v>149</v>
      </c>
      <c r="D10" s="12"/>
      <c r="E10" s="14">
        <v>36502254</v>
      </c>
      <c r="F10" s="12"/>
      <c r="G10" s="14">
        <v>82</v>
      </c>
      <c r="H10" s="12"/>
      <c r="I10" s="14">
        <v>0</v>
      </c>
      <c r="J10" s="12"/>
      <c r="K10" s="14">
        <v>0</v>
      </c>
      <c r="L10" s="12"/>
      <c r="M10" s="14">
        <v>0</v>
      </c>
      <c r="N10" s="12"/>
      <c r="O10" s="14">
        <v>2993184828</v>
      </c>
      <c r="P10" s="12"/>
      <c r="Q10" s="14">
        <v>0</v>
      </c>
      <c r="R10" s="12"/>
      <c r="S10" s="14">
        <v>2993184828</v>
      </c>
    </row>
    <row r="11" spans="1:19" ht="21.75" customHeight="1" x14ac:dyDescent="0.2">
      <c r="A11" s="6" t="s">
        <v>50</v>
      </c>
      <c r="C11" s="26" t="s">
        <v>150</v>
      </c>
      <c r="D11" s="12"/>
      <c r="E11" s="14">
        <v>5570365</v>
      </c>
      <c r="F11" s="12"/>
      <c r="G11" s="14">
        <v>2920</v>
      </c>
      <c r="H11" s="12"/>
      <c r="I11" s="14">
        <v>0</v>
      </c>
      <c r="J11" s="12"/>
      <c r="K11" s="14">
        <v>0</v>
      </c>
      <c r="L11" s="12"/>
      <c r="M11" s="14">
        <v>0</v>
      </c>
      <c r="N11" s="12"/>
      <c r="O11" s="14">
        <v>16265465800</v>
      </c>
      <c r="P11" s="12"/>
      <c r="Q11" s="14">
        <v>0</v>
      </c>
      <c r="R11" s="12"/>
      <c r="S11" s="14">
        <v>16265465800</v>
      </c>
    </row>
    <row r="12" spans="1:19" ht="21.75" customHeight="1" x14ac:dyDescent="0.2">
      <c r="A12" s="6" t="s">
        <v>32</v>
      </c>
      <c r="C12" s="26" t="s">
        <v>151</v>
      </c>
      <c r="D12" s="12"/>
      <c r="E12" s="14">
        <v>2000000</v>
      </c>
      <c r="F12" s="12"/>
      <c r="G12" s="14">
        <v>6500</v>
      </c>
      <c r="H12" s="12"/>
      <c r="I12" s="14">
        <v>0</v>
      </c>
      <c r="J12" s="12"/>
      <c r="K12" s="14">
        <v>0</v>
      </c>
      <c r="L12" s="12"/>
      <c r="M12" s="14">
        <v>0</v>
      </c>
      <c r="N12" s="12"/>
      <c r="O12" s="14">
        <v>13000000000</v>
      </c>
      <c r="P12" s="12"/>
      <c r="Q12" s="14">
        <v>0</v>
      </c>
      <c r="R12" s="12"/>
      <c r="S12" s="14">
        <v>13000000000</v>
      </c>
    </row>
    <row r="13" spans="1:19" ht="21.75" customHeight="1" x14ac:dyDescent="0.2">
      <c r="A13" s="6" t="s">
        <v>45</v>
      </c>
      <c r="C13" s="26" t="s">
        <v>152</v>
      </c>
      <c r="D13" s="12"/>
      <c r="E13" s="14">
        <v>18404889</v>
      </c>
      <c r="F13" s="12"/>
      <c r="G13" s="14">
        <v>370</v>
      </c>
      <c r="H13" s="12"/>
      <c r="I13" s="14">
        <v>0</v>
      </c>
      <c r="J13" s="12"/>
      <c r="K13" s="14">
        <v>0</v>
      </c>
      <c r="L13" s="12"/>
      <c r="M13" s="14">
        <v>0</v>
      </c>
      <c r="N13" s="12"/>
      <c r="O13" s="14">
        <v>6809808930</v>
      </c>
      <c r="P13" s="12"/>
      <c r="Q13" s="14">
        <v>0</v>
      </c>
      <c r="R13" s="12"/>
      <c r="S13" s="14">
        <v>6809808930</v>
      </c>
    </row>
    <row r="14" spans="1:19" ht="21.75" customHeight="1" x14ac:dyDescent="0.2">
      <c r="A14" s="6" t="s">
        <v>42</v>
      </c>
      <c r="C14" s="26" t="s">
        <v>150</v>
      </c>
      <c r="D14" s="12"/>
      <c r="E14" s="14">
        <v>19848641</v>
      </c>
      <c r="F14" s="12"/>
      <c r="G14" s="14">
        <v>70</v>
      </c>
      <c r="H14" s="12"/>
      <c r="I14" s="14">
        <v>0</v>
      </c>
      <c r="J14" s="12"/>
      <c r="K14" s="14">
        <v>0</v>
      </c>
      <c r="L14" s="12"/>
      <c r="M14" s="14">
        <v>0</v>
      </c>
      <c r="N14" s="12"/>
      <c r="O14" s="14">
        <v>1389404870</v>
      </c>
      <c r="P14" s="12"/>
      <c r="Q14" s="14">
        <v>0</v>
      </c>
      <c r="R14" s="12"/>
      <c r="S14" s="14">
        <v>1389404870</v>
      </c>
    </row>
    <row r="15" spans="1:19" ht="21.75" customHeight="1" x14ac:dyDescent="0.2">
      <c r="A15" s="6" t="s">
        <v>27</v>
      </c>
      <c r="C15" s="26" t="s">
        <v>153</v>
      </c>
      <c r="D15" s="12"/>
      <c r="E15" s="14">
        <v>1405861</v>
      </c>
      <c r="F15" s="12"/>
      <c r="G15" s="14">
        <v>3500</v>
      </c>
      <c r="H15" s="12"/>
      <c r="I15" s="14">
        <v>0</v>
      </c>
      <c r="J15" s="12"/>
      <c r="K15" s="14">
        <v>0</v>
      </c>
      <c r="L15" s="12"/>
      <c r="M15" s="14">
        <v>0</v>
      </c>
      <c r="N15" s="12"/>
      <c r="O15" s="14">
        <v>4920513500</v>
      </c>
      <c r="P15" s="12"/>
      <c r="Q15" s="14">
        <v>0</v>
      </c>
      <c r="R15" s="12"/>
      <c r="S15" s="14">
        <v>4920513500</v>
      </c>
    </row>
    <row r="16" spans="1:19" ht="21.75" customHeight="1" x14ac:dyDescent="0.2">
      <c r="A16" s="6" t="s">
        <v>35</v>
      </c>
      <c r="C16" s="26" t="s">
        <v>154</v>
      </c>
      <c r="D16" s="12"/>
      <c r="E16" s="14">
        <v>2224603</v>
      </c>
      <c r="F16" s="12"/>
      <c r="G16" s="14">
        <v>3935</v>
      </c>
      <c r="H16" s="12"/>
      <c r="I16" s="14">
        <v>0</v>
      </c>
      <c r="J16" s="12"/>
      <c r="K16" s="14">
        <v>0</v>
      </c>
      <c r="L16" s="12"/>
      <c r="M16" s="14">
        <v>0</v>
      </c>
      <c r="N16" s="12"/>
      <c r="O16" s="14">
        <v>8753812805</v>
      </c>
      <c r="P16" s="12"/>
      <c r="Q16" s="14">
        <v>0</v>
      </c>
      <c r="R16" s="12"/>
      <c r="S16" s="14">
        <v>8753812805</v>
      </c>
    </row>
    <row r="17" spans="1:19" ht="21.75" customHeight="1" x14ac:dyDescent="0.2">
      <c r="A17" s="6" t="s">
        <v>22</v>
      </c>
      <c r="C17" s="26" t="s">
        <v>155</v>
      </c>
      <c r="D17" s="12"/>
      <c r="E17" s="14">
        <v>21204181</v>
      </c>
      <c r="F17" s="12"/>
      <c r="G17" s="14">
        <v>610</v>
      </c>
      <c r="H17" s="12"/>
      <c r="I17" s="14">
        <v>0</v>
      </c>
      <c r="J17" s="12"/>
      <c r="K17" s="14">
        <v>0</v>
      </c>
      <c r="L17" s="12"/>
      <c r="M17" s="14">
        <v>0</v>
      </c>
      <c r="N17" s="12"/>
      <c r="O17" s="14">
        <v>12934550410</v>
      </c>
      <c r="P17" s="12"/>
      <c r="Q17" s="14">
        <v>0</v>
      </c>
      <c r="R17" s="12"/>
      <c r="S17" s="14">
        <v>12934550410</v>
      </c>
    </row>
    <row r="18" spans="1:19" ht="21.75" customHeight="1" x14ac:dyDescent="0.2">
      <c r="A18" s="6" t="s">
        <v>40</v>
      </c>
      <c r="C18" s="26" t="s">
        <v>156</v>
      </c>
      <c r="D18" s="12"/>
      <c r="E18" s="14">
        <v>5353304</v>
      </c>
      <c r="F18" s="12"/>
      <c r="G18" s="14">
        <v>700</v>
      </c>
      <c r="H18" s="12"/>
      <c r="I18" s="14">
        <v>0</v>
      </c>
      <c r="J18" s="12"/>
      <c r="K18" s="14">
        <v>0</v>
      </c>
      <c r="L18" s="12"/>
      <c r="M18" s="14">
        <v>0</v>
      </c>
      <c r="N18" s="12"/>
      <c r="O18" s="14">
        <v>3747312800</v>
      </c>
      <c r="P18" s="12"/>
      <c r="Q18" s="14">
        <v>190045773</v>
      </c>
      <c r="R18" s="12"/>
      <c r="S18" s="14">
        <v>3557267027</v>
      </c>
    </row>
    <row r="19" spans="1:19" ht="21.75" customHeight="1" x14ac:dyDescent="0.2">
      <c r="A19" s="6" t="s">
        <v>39</v>
      </c>
      <c r="C19" s="26" t="s">
        <v>150</v>
      </c>
      <c r="D19" s="12"/>
      <c r="E19" s="14">
        <v>43238497</v>
      </c>
      <c r="F19" s="12"/>
      <c r="G19" s="14">
        <v>400</v>
      </c>
      <c r="H19" s="12"/>
      <c r="I19" s="14">
        <v>0</v>
      </c>
      <c r="J19" s="12"/>
      <c r="K19" s="14">
        <v>0</v>
      </c>
      <c r="L19" s="12"/>
      <c r="M19" s="14">
        <v>0</v>
      </c>
      <c r="N19" s="12"/>
      <c r="O19" s="14">
        <v>17295398800</v>
      </c>
      <c r="P19" s="12"/>
      <c r="Q19" s="14">
        <v>0</v>
      </c>
      <c r="R19" s="12"/>
      <c r="S19" s="14">
        <v>17295398800</v>
      </c>
    </row>
    <row r="20" spans="1:19" ht="21.75" customHeight="1" x14ac:dyDescent="0.2">
      <c r="A20" s="6" t="s">
        <v>34</v>
      </c>
      <c r="C20" s="26" t="s">
        <v>157</v>
      </c>
      <c r="D20" s="12"/>
      <c r="E20" s="14">
        <v>1694254</v>
      </c>
      <c r="F20" s="12"/>
      <c r="G20" s="14">
        <v>5600</v>
      </c>
      <c r="H20" s="12"/>
      <c r="I20" s="14">
        <v>0</v>
      </c>
      <c r="J20" s="12"/>
      <c r="K20" s="14">
        <v>0</v>
      </c>
      <c r="L20" s="12"/>
      <c r="M20" s="14">
        <v>0</v>
      </c>
      <c r="N20" s="12"/>
      <c r="O20" s="14">
        <v>9487822400</v>
      </c>
      <c r="P20" s="12"/>
      <c r="Q20" s="14">
        <v>0</v>
      </c>
      <c r="R20" s="12"/>
      <c r="S20" s="14">
        <v>9487822400</v>
      </c>
    </row>
    <row r="21" spans="1:19" ht="21.75" customHeight="1" x14ac:dyDescent="0.2">
      <c r="A21" s="6" t="s">
        <v>49</v>
      </c>
      <c r="C21" s="26" t="s">
        <v>150</v>
      </c>
      <c r="D21" s="12"/>
      <c r="E21" s="14">
        <v>8506949</v>
      </c>
      <c r="F21" s="12"/>
      <c r="G21" s="14">
        <v>960</v>
      </c>
      <c r="H21" s="12"/>
      <c r="I21" s="14">
        <v>0</v>
      </c>
      <c r="J21" s="12"/>
      <c r="K21" s="14">
        <v>0</v>
      </c>
      <c r="L21" s="12"/>
      <c r="M21" s="14">
        <v>0</v>
      </c>
      <c r="N21" s="12"/>
      <c r="O21" s="14">
        <v>8166671040</v>
      </c>
      <c r="P21" s="12"/>
      <c r="Q21" s="14">
        <v>0</v>
      </c>
      <c r="R21" s="12"/>
      <c r="S21" s="14">
        <v>8166671040</v>
      </c>
    </row>
    <row r="22" spans="1:19" ht="21.75" customHeight="1" x14ac:dyDescent="0.2">
      <c r="A22" s="6" t="s">
        <v>48</v>
      </c>
      <c r="C22" s="26" t="s">
        <v>158</v>
      </c>
      <c r="D22" s="12"/>
      <c r="E22" s="14">
        <v>13759330</v>
      </c>
      <c r="F22" s="12"/>
      <c r="G22" s="14">
        <v>682</v>
      </c>
      <c r="H22" s="12"/>
      <c r="I22" s="14">
        <v>0</v>
      </c>
      <c r="J22" s="12"/>
      <c r="K22" s="14">
        <v>0</v>
      </c>
      <c r="L22" s="12"/>
      <c r="M22" s="14">
        <v>0</v>
      </c>
      <c r="N22" s="12"/>
      <c r="O22" s="14">
        <v>9383863060</v>
      </c>
      <c r="P22" s="12"/>
      <c r="Q22" s="14">
        <v>334695248</v>
      </c>
      <c r="R22" s="12"/>
      <c r="S22" s="14">
        <v>9049167812</v>
      </c>
    </row>
    <row r="23" spans="1:19" ht="21.75" customHeight="1" x14ac:dyDescent="0.2">
      <c r="A23" s="6" t="s">
        <v>23</v>
      </c>
      <c r="C23" s="26" t="s">
        <v>159</v>
      </c>
      <c r="D23" s="12"/>
      <c r="E23" s="14">
        <v>486873</v>
      </c>
      <c r="F23" s="12"/>
      <c r="G23" s="14">
        <v>27500</v>
      </c>
      <c r="H23" s="12"/>
      <c r="I23" s="14">
        <v>0</v>
      </c>
      <c r="J23" s="12"/>
      <c r="K23" s="14">
        <v>0</v>
      </c>
      <c r="L23" s="12"/>
      <c r="M23" s="14">
        <v>0</v>
      </c>
      <c r="N23" s="12"/>
      <c r="O23" s="14">
        <v>13389007500</v>
      </c>
      <c r="P23" s="12"/>
      <c r="Q23" s="14">
        <v>0</v>
      </c>
      <c r="R23" s="12"/>
      <c r="S23" s="14">
        <v>13389007500</v>
      </c>
    </row>
    <row r="24" spans="1:19" ht="21.75" customHeight="1" x14ac:dyDescent="0.2">
      <c r="A24" s="6" t="s">
        <v>23</v>
      </c>
      <c r="C24" s="26" t="s">
        <v>160</v>
      </c>
      <c r="D24" s="12"/>
      <c r="E24" s="14">
        <v>700982</v>
      </c>
      <c r="F24" s="12"/>
      <c r="G24" s="14">
        <v>37000</v>
      </c>
      <c r="H24" s="12"/>
      <c r="I24" s="14">
        <v>25936334000</v>
      </c>
      <c r="J24" s="12"/>
      <c r="K24" s="14">
        <v>0</v>
      </c>
      <c r="L24" s="12"/>
      <c r="M24" s="14">
        <v>25936334000</v>
      </c>
      <c r="N24" s="12"/>
      <c r="O24" s="14">
        <v>25936334000</v>
      </c>
      <c r="P24" s="12"/>
      <c r="Q24" s="14">
        <v>0</v>
      </c>
      <c r="R24" s="12"/>
      <c r="S24" s="14">
        <v>25936334000</v>
      </c>
    </row>
    <row r="25" spans="1:19" ht="21.75" customHeight="1" x14ac:dyDescent="0.2">
      <c r="A25" s="6" t="s">
        <v>28</v>
      </c>
      <c r="C25" s="26" t="s">
        <v>161</v>
      </c>
      <c r="D25" s="12"/>
      <c r="E25" s="14">
        <v>3622000</v>
      </c>
      <c r="F25" s="12"/>
      <c r="G25" s="14">
        <v>2000</v>
      </c>
      <c r="H25" s="12"/>
      <c r="I25" s="14">
        <v>0</v>
      </c>
      <c r="J25" s="12"/>
      <c r="K25" s="14">
        <v>0</v>
      </c>
      <c r="L25" s="12"/>
      <c r="M25" s="14">
        <v>0</v>
      </c>
      <c r="N25" s="12"/>
      <c r="O25" s="14">
        <v>7244000000</v>
      </c>
      <c r="P25" s="12"/>
      <c r="Q25" s="14">
        <v>0</v>
      </c>
      <c r="R25" s="12"/>
      <c r="S25" s="14">
        <v>7244000000</v>
      </c>
    </row>
    <row r="26" spans="1:19" ht="21.75" customHeight="1" x14ac:dyDescent="0.2">
      <c r="A26" s="6" t="s">
        <v>36</v>
      </c>
      <c r="C26" s="26" t="s">
        <v>162</v>
      </c>
      <c r="D26" s="12"/>
      <c r="E26" s="14">
        <v>8554343</v>
      </c>
      <c r="F26" s="12"/>
      <c r="G26" s="14">
        <v>375</v>
      </c>
      <c r="H26" s="12"/>
      <c r="I26" s="14">
        <v>0</v>
      </c>
      <c r="J26" s="12"/>
      <c r="K26" s="14">
        <v>0</v>
      </c>
      <c r="L26" s="12"/>
      <c r="M26" s="14">
        <v>0</v>
      </c>
      <c r="N26" s="12"/>
      <c r="O26" s="14">
        <v>3207878625</v>
      </c>
      <c r="P26" s="12"/>
      <c r="Q26" s="14">
        <v>0</v>
      </c>
      <c r="R26" s="12"/>
      <c r="S26" s="14">
        <v>3207878625</v>
      </c>
    </row>
    <row r="27" spans="1:19" ht="21.75" customHeight="1" x14ac:dyDescent="0.2">
      <c r="A27" s="6" t="s">
        <v>128</v>
      </c>
      <c r="C27" s="26" t="s">
        <v>163</v>
      </c>
      <c r="D27" s="12"/>
      <c r="E27" s="14">
        <v>1795135</v>
      </c>
      <c r="F27" s="12"/>
      <c r="G27" s="14">
        <v>3920</v>
      </c>
      <c r="H27" s="12"/>
      <c r="I27" s="14">
        <v>0</v>
      </c>
      <c r="J27" s="12"/>
      <c r="K27" s="14">
        <v>0</v>
      </c>
      <c r="L27" s="12"/>
      <c r="M27" s="14">
        <v>0</v>
      </c>
      <c r="N27" s="12"/>
      <c r="O27" s="14">
        <v>7036929200</v>
      </c>
      <c r="P27" s="12"/>
      <c r="Q27" s="14">
        <v>0</v>
      </c>
      <c r="R27" s="12"/>
      <c r="S27" s="14">
        <v>7036929200</v>
      </c>
    </row>
    <row r="28" spans="1:19" ht="21.75" customHeight="1" x14ac:dyDescent="0.2">
      <c r="A28" s="6" t="s">
        <v>29</v>
      </c>
      <c r="C28" s="26" t="s">
        <v>164</v>
      </c>
      <c r="D28" s="12"/>
      <c r="E28" s="14">
        <v>38750986</v>
      </c>
      <c r="F28" s="12"/>
      <c r="G28" s="14">
        <v>350</v>
      </c>
      <c r="H28" s="12"/>
      <c r="I28" s="14">
        <v>0</v>
      </c>
      <c r="J28" s="12"/>
      <c r="K28" s="14">
        <v>0</v>
      </c>
      <c r="L28" s="12"/>
      <c r="M28" s="14">
        <v>0</v>
      </c>
      <c r="N28" s="12"/>
      <c r="O28" s="14">
        <v>13562845100</v>
      </c>
      <c r="P28" s="12"/>
      <c r="Q28" s="14">
        <v>0</v>
      </c>
      <c r="R28" s="12"/>
      <c r="S28" s="14">
        <v>13562845100</v>
      </c>
    </row>
    <row r="29" spans="1:19" ht="21.75" customHeight="1" x14ac:dyDescent="0.2">
      <c r="A29" s="6" t="s">
        <v>20</v>
      </c>
      <c r="C29" s="26" t="s">
        <v>152</v>
      </c>
      <c r="D29" s="12"/>
      <c r="E29" s="14">
        <v>21124532</v>
      </c>
      <c r="F29" s="12"/>
      <c r="G29" s="14">
        <v>388</v>
      </c>
      <c r="H29" s="12"/>
      <c r="I29" s="14">
        <v>0</v>
      </c>
      <c r="J29" s="12"/>
      <c r="K29" s="14">
        <v>0</v>
      </c>
      <c r="L29" s="12"/>
      <c r="M29" s="14">
        <v>0</v>
      </c>
      <c r="N29" s="12"/>
      <c r="O29" s="14">
        <v>8196318416</v>
      </c>
      <c r="P29" s="12"/>
      <c r="Q29" s="14">
        <v>0</v>
      </c>
      <c r="R29" s="12"/>
      <c r="S29" s="14">
        <v>8196318416</v>
      </c>
    </row>
    <row r="30" spans="1:19" ht="21.75" customHeight="1" x14ac:dyDescent="0.2">
      <c r="A30" s="6" t="s">
        <v>30</v>
      </c>
      <c r="C30" s="26" t="s">
        <v>165</v>
      </c>
      <c r="D30" s="12"/>
      <c r="E30" s="14">
        <v>11509789</v>
      </c>
      <c r="F30" s="12"/>
      <c r="G30" s="14">
        <v>950</v>
      </c>
      <c r="H30" s="12"/>
      <c r="I30" s="14">
        <v>0</v>
      </c>
      <c r="J30" s="12"/>
      <c r="K30" s="14">
        <v>0</v>
      </c>
      <c r="L30" s="12"/>
      <c r="M30" s="14">
        <v>0</v>
      </c>
      <c r="N30" s="12"/>
      <c r="O30" s="14">
        <v>10934299550</v>
      </c>
      <c r="P30" s="12"/>
      <c r="Q30" s="14">
        <v>0</v>
      </c>
      <c r="R30" s="12"/>
      <c r="S30" s="14">
        <v>10934299550</v>
      </c>
    </row>
    <row r="31" spans="1:19" ht="21.75" customHeight="1" x14ac:dyDescent="0.2">
      <c r="A31" s="6" t="s">
        <v>24</v>
      </c>
      <c r="C31" s="26" t="s">
        <v>158</v>
      </c>
      <c r="D31" s="12"/>
      <c r="E31" s="14">
        <v>4384003</v>
      </c>
      <c r="F31" s="12"/>
      <c r="G31" s="14">
        <v>1900</v>
      </c>
      <c r="H31" s="12"/>
      <c r="I31" s="14">
        <v>0</v>
      </c>
      <c r="J31" s="12"/>
      <c r="K31" s="14">
        <v>0</v>
      </c>
      <c r="L31" s="12"/>
      <c r="M31" s="14">
        <v>0</v>
      </c>
      <c r="N31" s="12"/>
      <c r="O31" s="14">
        <v>8329605700</v>
      </c>
      <c r="P31" s="12"/>
      <c r="Q31" s="14">
        <v>0</v>
      </c>
      <c r="R31" s="12"/>
      <c r="S31" s="14">
        <v>8329605700</v>
      </c>
    </row>
    <row r="32" spans="1:19" ht="21.75" customHeight="1" x14ac:dyDescent="0.2">
      <c r="A32" s="6" t="s">
        <v>133</v>
      </c>
      <c r="C32" s="26" t="s">
        <v>150</v>
      </c>
      <c r="D32" s="12"/>
      <c r="E32" s="14">
        <v>12244831</v>
      </c>
      <c r="F32" s="12"/>
      <c r="G32" s="14">
        <v>34</v>
      </c>
      <c r="H32" s="12"/>
      <c r="I32" s="14">
        <v>0</v>
      </c>
      <c r="J32" s="12"/>
      <c r="K32" s="14">
        <v>0</v>
      </c>
      <c r="L32" s="12"/>
      <c r="M32" s="14">
        <v>0</v>
      </c>
      <c r="N32" s="12"/>
      <c r="O32" s="14">
        <v>416324254</v>
      </c>
      <c r="P32" s="12"/>
      <c r="Q32" s="14">
        <v>0</v>
      </c>
      <c r="R32" s="12"/>
      <c r="S32" s="14">
        <v>416324254</v>
      </c>
    </row>
    <row r="33" spans="1:19" ht="21.75" customHeight="1" x14ac:dyDescent="0.2">
      <c r="A33" s="6" t="s">
        <v>129</v>
      </c>
      <c r="C33" s="26" t="s">
        <v>166</v>
      </c>
      <c r="D33" s="12"/>
      <c r="E33" s="14">
        <v>1000000</v>
      </c>
      <c r="F33" s="12"/>
      <c r="G33" s="14">
        <v>7220</v>
      </c>
      <c r="H33" s="12"/>
      <c r="I33" s="14">
        <v>0</v>
      </c>
      <c r="J33" s="12"/>
      <c r="K33" s="14">
        <v>0</v>
      </c>
      <c r="L33" s="12"/>
      <c r="M33" s="14">
        <v>0</v>
      </c>
      <c r="N33" s="12"/>
      <c r="O33" s="14">
        <v>7220000000</v>
      </c>
      <c r="P33" s="12"/>
      <c r="Q33" s="14">
        <v>0</v>
      </c>
      <c r="R33" s="12"/>
      <c r="S33" s="14">
        <v>7220000000</v>
      </c>
    </row>
    <row r="34" spans="1:19" ht="21.75" customHeight="1" x14ac:dyDescent="0.2">
      <c r="A34" s="6" t="s">
        <v>125</v>
      </c>
      <c r="C34" s="26" t="s">
        <v>167</v>
      </c>
      <c r="D34" s="12"/>
      <c r="E34" s="14">
        <v>872738</v>
      </c>
      <c r="F34" s="12"/>
      <c r="G34" s="14">
        <v>2920</v>
      </c>
      <c r="H34" s="12"/>
      <c r="I34" s="14">
        <v>0</v>
      </c>
      <c r="J34" s="12"/>
      <c r="K34" s="14">
        <v>0</v>
      </c>
      <c r="L34" s="12"/>
      <c r="M34" s="14">
        <v>0</v>
      </c>
      <c r="N34" s="12"/>
      <c r="O34" s="14">
        <f>2548394960+674</f>
        <v>2548395634</v>
      </c>
      <c r="P34" s="12"/>
      <c r="Q34" s="14">
        <v>22490926</v>
      </c>
      <c r="R34" s="12"/>
      <c r="S34" s="14">
        <f>O34-Q34</f>
        <v>2525904708</v>
      </c>
    </row>
    <row r="35" spans="1:19" ht="21.75" customHeight="1" x14ac:dyDescent="0.2">
      <c r="A35" s="6" t="s">
        <v>37</v>
      </c>
      <c r="C35" s="26" t="s">
        <v>168</v>
      </c>
      <c r="D35" s="12"/>
      <c r="E35" s="14">
        <v>14604036</v>
      </c>
      <c r="F35" s="12"/>
      <c r="G35" s="14">
        <v>77</v>
      </c>
      <c r="H35" s="12"/>
      <c r="I35" s="14">
        <v>0</v>
      </c>
      <c r="J35" s="12"/>
      <c r="K35" s="14">
        <v>0</v>
      </c>
      <c r="L35" s="12"/>
      <c r="M35" s="14">
        <v>0</v>
      </c>
      <c r="N35" s="12"/>
      <c r="O35" s="14">
        <v>1124510772</v>
      </c>
      <c r="P35" s="12"/>
      <c r="Q35" s="14">
        <v>0</v>
      </c>
      <c r="R35" s="12"/>
      <c r="S35" s="14">
        <v>1124510772</v>
      </c>
    </row>
    <row r="36" spans="1:19" ht="21.75" customHeight="1" x14ac:dyDescent="0.2">
      <c r="A36" s="6" t="s">
        <v>21</v>
      </c>
      <c r="C36" s="26" t="s">
        <v>169</v>
      </c>
      <c r="D36" s="12"/>
      <c r="E36" s="14">
        <v>1601232</v>
      </c>
      <c r="F36" s="12"/>
      <c r="G36" s="14">
        <v>9433</v>
      </c>
      <c r="H36" s="12"/>
      <c r="I36" s="14">
        <v>0</v>
      </c>
      <c r="J36" s="12"/>
      <c r="K36" s="14">
        <v>0</v>
      </c>
      <c r="L36" s="12"/>
      <c r="M36" s="14">
        <v>0</v>
      </c>
      <c r="N36" s="12"/>
      <c r="O36" s="14">
        <v>15104421456</v>
      </c>
      <c r="P36" s="12"/>
      <c r="Q36" s="14">
        <v>0</v>
      </c>
      <c r="R36" s="12"/>
      <c r="S36" s="14">
        <v>15104421456</v>
      </c>
    </row>
    <row r="37" spans="1:19" ht="21.75" customHeight="1" x14ac:dyDescent="0.2">
      <c r="A37" s="6" t="s">
        <v>38</v>
      </c>
      <c r="C37" s="26" t="s">
        <v>170</v>
      </c>
      <c r="D37" s="12"/>
      <c r="E37" s="14">
        <v>7400000</v>
      </c>
      <c r="F37" s="12"/>
      <c r="G37" s="14">
        <v>800</v>
      </c>
      <c r="H37" s="12"/>
      <c r="I37" s="14">
        <v>0</v>
      </c>
      <c r="J37" s="12"/>
      <c r="K37" s="14">
        <v>0</v>
      </c>
      <c r="L37" s="12"/>
      <c r="M37" s="14">
        <v>0</v>
      </c>
      <c r="N37" s="12"/>
      <c r="O37" s="14">
        <v>5920000000</v>
      </c>
      <c r="P37" s="12"/>
      <c r="Q37" s="14">
        <v>0</v>
      </c>
      <c r="R37" s="12"/>
      <c r="S37" s="14">
        <v>5920000000</v>
      </c>
    </row>
    <row r="38" spans="1:19" ht="21.75" customHeight="1" x14ac:dyDescent="0.2">
      <c r="A38" s="6" t="s">
        <v>117</v>
      </c>
      <c r="C38" s="26" t="s">
        <v>171</v>
      </c>
      <c r="D38" s="12"/>
      <c r="E38" s="14">
        <v>5000000</v>
      </c>
      <c r="F38" s="12"/>
      <c r="G38" s="14">
        <v>540</v>
      </c>
      <c r="H38" s="12"/>
      <c r="I38" s="14">
        <v>0</v>
      </c>
      <c r="J38" s="12"/>
      <c r="K38" s="14">
        <v>0</v>
      </c>
      <c r="L38" s="12"/>
      <c r="M38" s="14">
        <v>0</v>
      </c>
      <c r="N38" s="12"/>
      <c r="O38" s="14">
        <v>2700000000</v>
      </c>
      <c r="P38" s="12"/>
      <c r="Q38" s="14">
        <v>0</v>
      </c>
      <c r="R38" s="12"/>
      <c r="S38" s="14">
        <v>2700000000</v>
      </c>
    </row>
    <row r="39" spans="1:19" ht="21.75" customHeight="1" x14ac:dyDescent="0.2">
      <c r="A39" s="6" t="s">
        <v>126</v>
      </c>
      <c r="C39" s="26" t="s">
        <v>171</v>
      </c>
      <c r="D39" s="12"/>
      <c r="E39" s="14">
        <v>5400000</v>
      </c>
      <c r="F39" s="12"/>
      <c r="G39" s="14">
        <v>220</v>
      </c>
      <c r="H39" s="12"/>
      <c r="I39" s="14">
        <v>0</v>
      </c>
      <c r="J39" s="12"/>
      <c r="K39" s="14">
        <v>0</v>
      </c>
      <c r="L39" s="12"/>
      <c r="M39" s="14">
        <v>0</v>
      </c>
      <c r="N39" s="12"/>
      <c r="O39" s="14">
        <v>1188000000</v>
      </c>
      <c r="P39" s="12"/>
      <c r="Q39" s="14">
        <v>0</v>
      </c>
      <c r="R39" s="12"/>
      <c r="S39" s="14">
        <v>1188000000</v>
      </c>
    </row>
    <row r="40" spans="1:19" ht="21.75" customHeight="1" x14ac:dyDescent="0.2">
      <c r="A40" s="6" t="s">
        <v>127</v>
      </c>
      <c r="C40" s="26" t="s">
        <v>155</v>
      </c>
      <c r="D40" s="12"/>
      <c r="E40" s="14">
        <v>17609052</v>
      </c>
      <c r="F40" s="12"/>
      <c r="G40" s="14">
        <v>110</v>
      </c>
      <c r="H40" s="12"/>
      <c r="I40" s="14">
        <v>0</v>
      </c>
      <c r="J40" s="12"/>
      <c r="K40" s="14">
        <v>0</v>
      </c>
      <c r="L40" s="12"/>
      <c r="M40" s="14">
        <v>0</v>
      </c>
      <c r="N40" s="12"/>
      <c r="O40" s="14">
        <v>1936995720</v>
      </c>
      <c r="P40" s="12"/>
      <c r="Q40" s="14">
        <v>0</v>
      </c>
      <c r="R40" s="12"/>
      <c r="S40" s="14">
        <v>1936995720</v>
      </c>
    </row>
    <row r="41" spans="1:19" ht="21.75" customHeight="1" x14ac:dyDescent="0.2">
      <c r="A41" s="6" t="s">
        <v>122</v>
      </c>
      <c r="C41" s="26" t="s">
        <v>172</v>
      </c>
      <c r="D41" s="12"/>
      <c r="E41" s="14">
        <v>1562500</v>
      </c>
      <c r="F41" s="12"/>
      <c r="G41" s="14">
        <v>320</v>
      </c>
      <c r="H41" s="12"/>
      <c r="I41" s="14">
        <v>0</v>
      </c>
      <c r="J41" s="12"/>
      <c r="K41" s="14">
        <v>0</v>
      </c>
      <c r="L41" s="12"/>
      <c r="M41" s="14">
        <v>0</v>
      </c>
      <c r="N41" s="12"/>
      <c r="O41" s="14">
        <v>500000000</v>
      </c>
      <c r="P41" s="12"/>
      <c r="Q41" s="14">
        <v>0</v>
      </c>
      <c r="R41" s="12"/>
      <c r="S41" s="14">
        <v>500000000</v>
      </c>
    </row>
    <row r="42" spans="1:19" ht="21.75" customHeight="1" x14ac:dyDescent="0.2">
      <c r="A42" s="7" t="s">
        <v>131</v>
      </c>
      <c r="C42" s="49" t="s">
        <v>173</v>
      </c>
      <c r="D42" s="12"/>
      <c r="E42" s="50">
        <v>625000</v>
      </c>
      <c r="F42" s="12"/>
      <c r="G42" s="50">
        <v>3000</v>
      </c>
      <c r="H42" s="12"/>
      <c r="I42" s="16">
        <v>0</v>
      </c>
      <c r="J42" s="12"/>
      <c r="K42" s="16">
        <v>0</v>
      </c>
      <c r="L42" s="12"/>
      <c r="M42" s="16">
        <v>0</v>
      </c>
      <c r="N42" s="12"/>
      <c r="O42" s="16">
        <v>1875000000</v>
      </c>
      <c r="P42" s="12"/>
      <c r="Q42" s="16">
        <v>0</v>
      </c>
      <c r="R42" s="12"/>
      <c r="S42" s="16">
        <v>1875000000</v>
      </c>
    </row>
    <row r="43" spans="1:19" ht="21.75" customHeight="1" x14ac:dyDescent="0.2">
      <c r="A43" s="9" t="s">
        <v>59</v>
      </c>
      <c r="C43" s="50"/>
      <c r="D43" s="51"/>
      <c r="E43" s="50"/>
      <c r="F43" s="51"/>
      <c r="G43" s="50"/>
      <c r="H43" s="12"/>
      <c r="I43" s="18">
        <v>25936334000</v>
      </c>
      <c r="J43" s="12"/>
      <c r="K43" s="18">
        <v>0</v>
      </c>
      <c r="L43" s="12"/>
      <c r="M43" s="18">
        <v>25936334000</v>
      </c>
      <c r="N43" s="12"/>
      <c r="O43" s="18">
        <f>SUM(O8:O42)</f>
        <v>268511367640</v>
      </c>
      <c r="P43" s="12"/>
      <c r="Q43" s="18">
        <v>547231947</v>
      </c>
      <c r="R43" s="12"/>
      <c r="S43" s="18">
        <f>SUM(S8:S42)</f>
        <v>267964135693</v>
      </c>
    </row>
    <row r="45" spans="1:19" x14ac:dyDescent="0.2">
      <c r="O45" s="20"/>
    </row>
    <row r="47" spans="1:19" x14ac:dyDescent="0.2">
      <c r="O47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6"/>
  <sheetViews>
    <sheetView rightToLeft="1" topLeftCell="A25" workbookViewId="0">
      <selection activeCell="A5" sqref="A5:M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6" ht="21.75" customHeight="1" x14ac:dyDescent="0.2">
      <c r="A2" s="38" t="s">
        <v>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ht="14.45" customHeight="1" x14ac:dyDescent="0.2"/>
    <row r="5" spans="1:16" ht="14.45" customHeight="1" x14ac:dyDescent="0.2">
      <c r="A5" s="39" t="s">
        <v>176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6" ht="14.45" customHeight="1" x14ac:dyDescent="0.2">
      <c r="A6" s="34" t="s">
        <v>93</v>
      </c>
      <c r="C6" s="34" t="s">
        <v>106</v>
      </c>
      <c r="D6" s="34"/>
      <c r="E6" s="34"/>
      <c r="F6" s="34"/>
      <c r="G6" s="34"/>
      <c r="I6" s="34" t="s">
        <v>107</v>
      </c>
      <c r="J6" s="34"/>
      <c r="K6" s="34"/>
      <c r="L6" s="34"/>
      <c r="M6" s="34"/>
    </row>
    <row r="7" spans="1:16" ht="29.1" customHeight="1" x14ac:dyDescent="0.2">
      <c r="A7" s="34"/>
      <c r="C7" s="10" t="s">
        <v>174</v>
      </c>
      <c r="D7" s="3"/>
      <c r="E7" s="10" t="s">
        <v>145</v>
      </c>
      <c r="F7" s="3"/>
      <c r="G7" s="10" t="s">
        <v>175</v>
      </c>
      <c r="I7" s="10" t="s">
        <v>174</v>
      </c>
      <c r="J7" s="3"/>
      <c r="K7" s="10" t="s">
        <v>145</v>
      </c>
      <c r="L7" s="3"/>
      <c r="M7" s="10" t="s">
        <v>175</v>
      </c>
    </row>
    <row r="8" spans="1:16" ht="21.75" customHeight="1" x14ac:dyDescent="0.2">
      <c r="A8" s="5" t="s">
        <v>82</v>
      </c>
      <c r="C8" s="11">
        <v>872129</v>
      </c>
      <c r="D8" s="12"/>
      <c r="E8" s="11">
        <v>0</v>
      </c>
      <c r="F8" s="12"/>
      <c r="G8" s="11">
        <v>872129</v>
      </c>
      <c r="H8" s="12"/>
      <c r="I8" s="11">
        <v>44134980</v>
      </c>
      <c r="J8" s="12"/>
      <c r="K8" s="11">
        <v>0</v>
      </c>
      <c r="L8" s="12"/>
      <c r="M8" s="11">
        <v>44134980</v>
      </c>
      <c r="N8" s="12"/>
      <c r="O8" s="12"/>
      <c r="P8" s="12"/>
    </row>
    <row r="9" spans="1:16" ht="21.75" customHeight="1" x14ac:dyDescent="0.2">
      <c r="A9" s="6" t="s">
        <v>83</v>
      </c>
      <c r="C9" s="14">
        <v>27089</v>
      </c>
      <c r="D9" s="12"/>
      <c r="E9" s="14">
        <v>0</v>
      </c>
      <c r="F9" s="12"/>
      <c r="G9" s="14">
        <v>27089</v>
      </c>
      <c r="H9" s="12"/>
      <c r="I9" s="14">
        <v>2489283</v>
      </c>
      <c r="J9" s="12"/>
      <c r="K9" s="14">
        <v>0</v>
      </c>
      <c r="L9" s="12"/>
      <c r="M9" s="14">
        <v>2489283</v>
      </c>
      <c r="N9" s="12"/>
      <c r="O9" s="12"/>
      <c r="P9" s="12"/>
    </row>
    <row r="10" spans="1:16" ht="21.75" customHeight="1" x14ac:dyDescent="0.2">
      <c r="A10" s="6" t="s">
        <v>84</v>
      </c>
      <c r="C10" s="14">
        <v>-326075</v>
      </c>
      <c r="D10" s="12"/>
      <c r="E10" s="14">
        <v>-3108</v>
      </c>
      <c r="F10" s="12"/>
      <c r="G10" s="14">
        <v>-322967</v>
      </c>
      <c r="H10" s="12"/>
      <c r="I10" s="14">
        <v>12443754</v>
      </c>
      <c r="J10" s="12"/>
      <c r="K10" s="14">
        <v>142</v>
      </c>
      <c r="L10" s="12"/>
      <c r="M10" s="14">
        <v>12443612</v>
      </c>
      <c r="N10" s="12"/>
      <c r="O10" s="12"/>
      <c r="P10" s="12"/>
    </row>
    <row r="11" spans="1:16" ht="21.75" customHeight="1" x14ac:dyDescent="0.2">
      <c r="A11" s="6" t="s">
        <v>85</v>
      </c>
      <c r="C11" s="14">
        <v>15810</v>
      </c>
      <c r="D11" s="12"/>
      <c r="E11" s="14">
        <v>0</v>
      </c>
      <c r="F11" s="12"/>
      <c r="G11" s="14">
        <v>15810</v>
      </c>
      <c r="H11" s="12"/>
      <c r="I11" s="14">
        <v>192275</v>
      </c>
      <c r="J11" s="12"/>
      <c r="K11" s="14">
        <v>83</v>
      </c>
      <c r="L11" s="12"/>
      <c r="M11" s="14">
        <v>192192</v>
      </c>
      <c r="N11" s="12"/>
      <c r="O11" s="12"/>
      <c r="P11" s="12"/>
    </row>
    <row r="12" spans="1:16" ht="21.75" customHeight="1" x14ac:dyDescent="0.2">
      <c r="A12" s="7" t="s">
        <v>86</v>
      </c>
      <c r="C12" s="16">
        <v>-7496561</v>
      </c>
      <c r="D12" s="12"/>
      <c r="E12" s="16">
        <v>-53284</v>
      </c>
      <c r="F12" s="12"/>
      <c r="G12" s="16">
        <v>-7443277</v>
      </c>
      <c r="H12" s="12"/>
      <c r="I12" s="16">
        <v>1121225</v>
      </c>
      <c r="J12" s="12"/>
      <c r="K12" s="16">
        <v>5557</v>
      </c>
      <c r="L12" s="12"/>
      <c r="M12" s="16">
        <v>1115668</v>
      </c>
      <c r="N12" s="12"/>
      <c r="O12" s="12"/>
      <c r="P12" s="12"/>
    </row>
    <row r="13" spans="1:16" ht="21.75" customHeight="1" x14ac:dyDescent="0.2">
      <c r="A13" s="9" t="s">
        <v>59</v>
      </c>
      <c r="C13" s="18">
        <v>-6907608</v>
      </c>
      <c r="D13" s="12"/>
      <c r="E13" s="18">
        <v>-56392</v>
      </c>
      <c r="F13" s="12"/>
      <c r="G13" s="18">
        <v>-6851216</v>
      </c>
      <c r="H13" s="12"/>
      <c r="I13" s="18">
        <v>60381517</v>
      </c>
      <c r="J13" s="12"/>
      <c r="K13" s="18">
        <v>5782</v>
      </c>
      <c r="L13" s="12"/>
      <c r="M13" s="18">
        <v>60375735</v>
      </c>
      <c r="N13" s="12"/>
      <c r="O13" s="12"/>
      <c r="P13" s="12"/>
    </row>
    <row r="14" spans="1:16" x14ac:dyDescent="0.2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">
      <c r="M15" s="20"/>
    </row>
    <row r="16" spans="1:16" x14ac:dyDescent="0.2">
      <c r="E16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2024-12-22T08:16:45Z</dcterms:created>
  <dcterms:modified xsi:type="dcterms:W3CDTF">2024-12-23T11:09:20Z</dcterms:modified>
</cp:coreProperties>
</file>