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3\"/>
    </mc:Choice>
  </mc:AlternateContent>
  <xr:revisionPtr revIDLastSave="0" documentId="13_ncr:1_{D44FDD48-0943-45A2-BBC2-D3C51F9C39DE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سهام" sheetId="2" r:id="rId1"/>
    <sheet name="سپرده" sheetId="7" r:id="rId2"/>
    <sheet name="درآمد" sheetId="8" r:id="rId3"/>
    <sheet name="درآمد سپرده بانکی" sheetId="13" r:id="rId4"/>
    <sheet name="سایر درآمدها" sheetId="14" r:id="rId5"/>
    <sheet name="سود سپرده بانکی" sheetId="18" r:id="rId6"/>
    <sheet name="درآمد سرمایه گذاری در سهام" sheetId="9" r:id="rId7"/>
    <sheet name="درآمد ناشی از تغییر قیمت اوراق" sheetId="21" r:id="rId8"/>
    <sheet name="درآمد ناشی از فروش" sheetId="19" r:id="rId9"/>
  </sheets>
  <definedNames>
    <definedName name="_xlnm.Print_Area" localSheetId="2">درآمد!$A$1:$K$11</definedName>
    <definedName name="_xlnm.Print_Area" localSheetId="3">'درآمد سپرده بانکی'!$A$1:$F$13</definedName>
    <definedName name="_xlnm.Print_Area" localSheetId="6">'درآمد سرمایه گذاری در سهام'!$A$1:$X$46</definedName>
    <definedName name="_xlnm.Print_Area" localSheetId="7">'درآمد ناشی از تغییر قیمت اوراق'!$A$1:$R$44</definedName>
    <definedName name="_xlnm.Print_Area" localSheetId="8">'درآمد ناشی از فروش'!$A$1:$S$16</definedName>
    <definedName name="_xlnm.Print_Area" localSheetId="4">'سایر درآمدها'!$A$1:$G$10</definedName>
    <definedName name="_xlnm.Print_Area" localSheetId="1">سپرده!$A$1:$M$16</definedName>
    <definedName name="_xlnm.Print_Area" localSheetId="5">'سود سپرده بانکی'!$A$1:$N$13</definedName>
    <definedName name="_xlnm.Print_Area" localSheetId="0">سهام!$A$1:$AC$47</definedName>
  </definedNames>
  <calcPr calcId="191029"/>
</workbook>
</file>

<file path=xl/calcChain.xml><?xml version="1.0" encoding="utf-8"?>
<calcChain xmlns="http://schemas.openxmlformats.org/spreadsheetml/2006/main">
  <c r="H11" i="8" l="1"/>
  <c r="H9" i="8"/>
  <c r="H10" i="8"/>
  <c r="H8" i="8"/>
  <c r="F10" i="8"/>
  <c r="F9" i="8"/>
  <c r="F8" i="8"/>
  <c r="J8" i="8" s="1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8" i="9"/>
  <c r="U46" i="9" s="1"/>
  <c r="J46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8" i="9"/>
  <c r="F46" i="9"/>
  <c r="I44" i="21"/>
  <c r="O44" i="21"/>
  <c r="G44" i="21"/>
  <c r="J9" i="8"/>
  <c r="J10" i="8"/>
  <c r="L16" i="7"/>
  <c r="L9" i="7"/>
  <c r="L10" i="7"/>
  <c r="L11" i="7"/>
  <c r="L12" i="7"/>
  <c r="L13" i="7"/>
  <c r="L14" i="7"/>
  <c r="L15" i="7"/>
  <c r="L8" i="7"/>
  <c r="AB47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9" i="2"/>
  <c r="P46" i="9"/>
  <c r="Q44" i="21"/>
  <c r="F13" i="13"/>
  <c r="D13" i="13"/>
  <c r="H41" i="2"/>
  <c r="H47" i="2" s="1"/>
  <c r="J47" i="2"/>
  <c r="R47" i="2"/>
  <c r="P47" i="2"/>
  <c r="N47" i="2"/>
  <c r="L47" i="2"/>
  <c r="Z47" i="2"/>
  <c r="X46" i="2"/>
  <c r="X47" i="2" s="1"/>
  <c r="J11" i="8" l="1"/>
</calcChain>
</file>

<file path=xl/sharedStrings.xml><?xml version="1.0" encoding="utf-8"?>
<sst xmlns="http://schemas.openxmlformats.org/spreadsheetml/2006/main" count="284" uniqueCount="111">
  <si>
    <t>صندوق سرمایه‌گذاری سهام بزرگ کاردان</t>
  </si>
  <si>
    <t>صورت وضعیت پرتفوی</t>
  </si>
  <si>
    <t>برای ماه منتهی به 1403/10/30</t>
  </si>
  <si>
    <t>-1</t>
  </si>
  <si>
    <t>سرمایه گذاری ها</t>
  </si>
  <si>
    <t>-1-1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</si>
  <si>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</si>
  <si>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</si>
  <si>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</si>
  <si>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</si>
  <si>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</si>
  <si>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</si>
  <si>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</si>
  <si>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</si>
  <si>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</si>
  <si>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</si>
  <si>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</si>
  <si>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</si>
  <si>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</si>
  <si>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کوثر</t>
  </si>
  <si>
    <t>پالایش نفت اصفهان</t>
  </si>
  <si>
    <t>پتروشیمی پردیس</t>
  </si>
  <si>
    <t>پتروشیمی تندگویان</t>
  </si>
  <si>
    <t>پخش هجرت</t>
  </si>
  <si>
    <t>پست بانک ایران</t>
  </si>
  <si>
    <t>تایدواترخاورمیانه</t>
  </si>
  <si>
    <t>تولیدی برنا باطری</t>
  </si>
  <si>
    <t>داروسازی‌ فارابی‌</t>
  </si>
  <si>
    <t>س. نفت و گاز و پتروشیمی تأمین</t>
  </si>
  <si>
    <t>سرمایه گذاری سبحان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</si>
  <si>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</si>
  <si>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</si>
  <si>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</si>
  <si>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</si>
  <si>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</si>
  <si>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سیمان‌ صوفیان‌</t>
  </si>
  <si>
    <t>سیمان‌مازندران‌</t>
  </si>
  <si>
    <t>شرکت صنایع غذایی مینو شرق</t>
  </si>
  <si>
    <t>صنایع شیمیایی کیمیاگران امروز</t>
  </si>
  <si>
    <t>صنایع مس افق کرمان</t>
  </si>
  <si>
    <t>فولاد مبارکه اصفهان</t>
  </si>
  <si>
    <t>قند لرستان‌</t>
  </si>
  <si>
    <t>گروه انتخاب الکترونیک آرمان</t>
  </si>
  <si>
    <t>گروه‌بهمن‌</t>
  </si>
  <si>
    <t>گواهي سپرده کالايي شمش طلا</t>
  </si>
  <si>
    <t>مبین انرژی خلیج فارس</t>
  </si>
  <si>
    <t>ملی‌ صنایع‌ مس‌ ایران‌</t>
  </si>
  <si>
    <t>نفت‌ بهران‌</t>
  </si>
  <si>
    <t>نیروکلر</t>
  </si>
  <si>
    <t>کاشی‌ الوند</t>
  </si>
  <si>
    <t>کانی کربن طبس</t>
  </si>
  <si>
    <t>کربن‌ ایران‌</t>
  </si>
  <si>
    <t>پدیده شیمی قرن</t>
  </si>
  <si>
    <t>نساجی بابکان</t>
  </si>
  <si>
    <t>پالایش نفت بندرعباس</t>
  </si>
  <si>
    <t>گروه مالی صبا تامین</t>
  </si>
  <si>
    <t>تولیدی چدن سازان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</si>
  <si>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</si>
  <si>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</si>
  <si>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</si>
  <si>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</si>
  <si>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</si>
  <si>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</si>
  <si>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</si>
  <si>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 279927370</t>
  </si>
  <si>
    <t>سپرده کوتاه مدت بانک خاورمیانه مهستان 1005-10-810-707070133</t>
  </si>
  <si>
    <t>سپرده کوتاه مدت بانک سامان ملاصدرا 829-828-11115555-1</t>
  </si>
  <si>
    <t>سپرده کوتاه مدت بانک پاسارگاد گلفام 343-8100-12030762-1</t>
  </si>
  <si>
    <t>سپرده کوتاه مدت بانک اقتصاد نوین ظفر 120-850-5324702-1</t>
  </si>
  <si>
    <t>سپرده کوتاه مدت بانک خاورمیانه مهستان 1005-10-810-707071033</t>
  </si>
  <si>
    <t>حساب جاری بانک تجارت مطهری- مهرداد 279914422</t>
  </si>
  <si>
    <t>حساب جاری بانک خاورمیانه مهستان 1005-11-040-707071266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</si>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</sst>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3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9"/>
  <sheetViews>
    <sheetView rightToLeft="1" tabSelected="1" view="pageBreakPreview" topLeftCell="A31" zoomScale="95" zoomScaleNormal="100" zoomScaleSheetLayoutView="95" workbookViewId="0">
      <selection activeCell="AD9" sqref="AD9"/>
    </sheetView>
  </sheetViews>
  <sheetFormatPr defaultRowHeight="12.75" x14ac:dyDescent="0.2"/>
  <cols>
    <col min="1" max="1" width="3.140625" bestFit="1" customWidth="1"/>
    <col min="2" max="2" width="2.5703125" customWidth="1"/>
    <col min="3" max="3" width="23.28515625" customWidth="1"/>
    <col min="4" max="5" width="1.28515625" customWidth="1"/>
    <col min="6" max="6" width="13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1.7109375" bestFit="1" customWidth="1"/>
    <col min="13" max="13" width="1.28515625" customWidth="1"/>
    <col min="14" max="14" width="17.140625" bestFit="1" customWidth="1"/>
    <col min="15" max="15" width="1.28515625" customWidth="1"/>
    <col min="16" max="16" width="12.42578125" bestFit="1" customWidth="1"/>
    <col min="17" max="17" width="1.28515625" customWidth="1"/>
    <col min="18" max="18" width="17.140625" bestFit="1" customWidth="1"/>
    <col min="19" max="19" width="1.28515625" customWidth="1"/>
    <col min="20" max="20" width="13" bestFit="1" customWidth="1"/>
    <col min="21" max="21" width="1.28515625" customWidth="1"/>
    <col min="22" max="22" width="14.7109375" bestFit="1" customWidth="1"/>
    <col min="23" max="23" width="1.28515625" customWidth="1"/>
    <col min="24" max="24" width="19" bestFit="1" customWidth="1"/>
    <col min="25" max="25" width="1.28515625" customWidth="1"/>
    <col min="26" max="26" width="19" bestFit="1" customWidth="1"/>
    <col min="27" max="27" width="1.28515625" customWidth="1"/>
    <col min="28" max="28" width="18.42578125" bestFit="1" customWidth="1"/>
    <col min="29" max="29" width="0.28515625" customWidth="1"/>
    <col min="30" max="30" width="17.28515625" bestFit="1" customWidth="1"/>
  </cols>
  <sheetData>
    <row r="1" spans="1:28" ht="25.5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25.5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25.5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24" x14ac:dyDescent="0.2">
      <c r="A4" s="1" t="s">
        <v>3</v>
      </c>
      <c r="B4" s="19" t="s">
        <v>4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ht="24" x14ac:dyDescent="0.2">
      <c r="A5" s="19" t="s">
        <v>5</v>
      </c>
      <c r="B5" s="19"/>
      <c r="C5" s="19" t="s">
        <v>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ht="21" x14ac:dyDescent="0.2">
      <c r="F6" s="15" t="s">
        <v>7</v>
      </c>
      <c r="G6" s="15"/>
      <c r="H6" s="15"/>
      <c r="I6" s="15"/>
      <c r="J6" s="15"/>
      <c r="L6" s="15" t="s">
        <v>8</v>
      </c>
      <c r="M6" s="15"/>
      <c r="N6" s="15"/>
      <c r="O6" s="15"/>
      <c r="P6" s="15"/>
      <c r="Q6" s="15"/>
      <c r="R6" s="15"/>
      <c r="T6" s="15" t="s">
        <v>9</v>
      </c>
      <c r="U6" s="15"/>
      <c r="V6" s="15"/>
      <c r="W6" s="15"/>
      <c r="X6" s="15"/>
      <c r="Y6" s="15"/>
      <c r="Z6" s="15"/>
      <c r="AA6" s="15"/>
      <c r="AB6" s="15"/>
    </row>
    <row r="7" spans="1:28" ht="21" x14ac:dyDescent="0.2">
      <c r="F7" s="3"/>
      <c r="G7" s="3"/>
      <c r="H7" s="3"/>
      <c r="I7" s="3"/>
      <c r="J7" s="3"/>
      <c r="L7" s="17" t="s">
        <v>10</v>
      </c>
      <c r="M7" s="17"/>
      <c r="N7" s="17"/>
      <c r="O7" s="3"/>
      <c r="P7" s="17" t="s">
        <v>11</v>
      </c>
      <c r="Q7" s="17"/>
      <c r="R7" s="17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15" t="s">
        <v>12</v>
      </c>
      <c r="B8" s="15"/>
      <c r="C8" s="15"/>
      <c r="E8" s="15" t="s">
        <v>13</v>
      </c>
      <c r="F8" s="1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2">
      <c r="A9" s="16" t="s">
        <v>19</v>
      </c>
      <c r="B9" s="16"/>
      <c r="C9" s="16"/>
      <c r="E9" s="21">
        <v>14908435</v>
      </c>
      <c r="F9" s="21"/>
      <c r="G9" s="22"/>
      <c r="H9" s="23">
        <v>33990261484</v>
      </c>
      <c r="I9" s="22"/>
      <c r="J9" s="23">
        <v>32277371529.991501</v>
      </c>
      <c r="K9" s="22"/>
      <c r="L9" s="23">
        <v>0</v>
      </c>
      <c r="M9" s="22"/>
      <c r="N9" s="23">
        <v>0</v>
      </c>
      <c r="O9" s="22"/>
      <c r="P9" s="23">
        <v>-2033031</v>
      </c>
      <c r="Q9" s="22"/>
      <c r="R9" s="23">
        <v>5134768796</v>
      </c>
      <c r="S9" s="22"/>
      <c r="T9" s="23">
        <v>12875404</v>
      </c>
      <c r="U9" s="22"/>
      <c r="V9" s="23">
        <v>2386</v>
      </c>
      <c r="W9" s="22"/>
      <c r="X9" s="23">
        <v>29355083122</v>
      </c>
      <c r="Y9" s="22"/>
      <c r="Z9" s="23">
        <v>30537925696.033199</v>
      </c>
      <c r="AA9" s="22"/>
      <c r="AB9" s="24">
        <f>Z9/2827691721651*100</f>
        <v>1.0799595112229232</v>
      </c>
    </row>
    <row r="10" spans="1:28" ht="18.75" x14ac:dyDescent="0.2">
      <c r="A10" s="13" t="s">
        <v>20</v>
      </c>
      <c r="B10" s="13"/>
      <c r="C10" s="13"/>
      <c r="E10" s="25">
        <v>21204181</v>
      </c>
      <c r="F10" s="25"/>
      <c r="G10" s="22"/>
      <c r="H10" s="26">
        <v>110620948072</v>
      </c>
      <c r="I10" s="22"/>
      <c r="J10" s="26">
        <v>100478902858.57899</v>
      </c>
      <c r="K10" s="22"/>
      <c r="L10" s="26">
        <v>0</v>
      </c>
      <c r="M10" s="22"/>
      <c r="N10" s="26">
        <v>0</v>
      </c>
      <c r="O10" s="22"/>
      <c r="P10" s="26">
        <v>0</v>
      </c>
      <c r="Q10" s="22"/>
      <c r="R10" s="26">
        <v>0</v>
      </c>
      <c r="S10" s="22"/>
      <c r="T10" s="26">
        <v>21204181</v>
      </c>
      <c r="U10" s="22"/>
      <c r="V10" s="26">
        <v>4750</v>
      </c>
      <c r="W10" s="22"/>
      <c r="X10" s="26">
        <v>110620948072</v>
      </c>
      <c r="Y10" s="22"/>
      <c r="Z10" s="26">
        <v>100120576584.48801</v>
      </c>
      <c r="AA10" s="22"/>
      <c r="AB10" s="39">
        <f t="shared" ref="AB10:AB47" si="0">Z10/2827691721651*100</f>
        <v>3.5407175335941767</v>
      </c>
    </row>
    <row r="11" spans="1:28" ht="18.75" x14ac:dyDescent="0.2">
      <c r="A11" s="13" t="s">
        <v>21</v>
      </c>
      <c r="B11" s="13"/>
      <c r="C11" s="13"/>
      <c r="E11" s="25">
        <v>700982</v>
      </c>
      <c r="F11" s="25"/>
      <c r="G11" s="22"/>
      <c r="H11" s="26">
        <v>100118563930</v>
      </c>
      <c r="I11" s="22"/>
      <c r="J11" s="26">
        <v>143954216945.289</v>
      </c>
      <c r="K11" s="22"/>
      <c r="L11" s="26">
        <v>0</v>
      </c>
      <c r="M11" s="22"/>
      <c r="N11" s="26">
        <v>0</v>
      </c>
      <c r="O11" s="22"/>
      <c r="P11" s="26">
        <v>0</v>
      </c>
      <c r="Q11" s="22"/>
      <c r="R11" s="26">
        <v>0</v>
      </c>
      <c r="S11" s="22"/>
      <c r="T11" s="26">
        <v>700982</v>
      </c>
      <c r="U11" s="22"/>
      <c r="V11" s="26">
        <v>206590</v>
      </c>
      <c r="W11" s="22"/>
      <c r="X11" s="26">
        <v>100118563930</v>
      </c>
      <c r="Y11" s="22"/>
      <c r="Z11" s="26">
        <v>143954216945.289</v>
      </c>
      <c r="AA11" s="22"/>
      <c r="AB11" s="39">
        <f t="shared" si="0"/>
        <v>5.0908737979838437</v>
      </c>
    </row>
    <row r="12" spans="1:28" ht="18.75" x14ac:dyDescent="0.2">
      <c r="A12" s="13" t="s">
        <v>22</v>
      </c>
      <c r="B12" s="13"/>
      <c r="C12" s="13"/>
      <c r="E12" s="25">
        <v>3497266</v>
      </c>
      <c r="F12" s="25"/>
      <c r="G12" s="22"/>
      <c r="H12" s="26">
        <v>43624257723</v>
      </c>
      <c r="I12" s="22"/>
      <c r="J12" s="26">
        <v>39040615111.778999</v>
      </c>
      <c r="K12" s="22"/>
      <c r="L12" s="26">
        <v>0</v>
      </c>
      <c r="M12" s="22"/>
      <c r="N12" s="26">
        <v>0</v>
      </c>
      <c r="O12" s="22"/>
      <c r="P12" s="26">
        <v>0</v>
      </c>
      <c r="Q12" s="22"/>
      <c r="R12" s="26">
        <v>0</v>
      </c>
      <c r="S12" s="22"/>
      <c r="T12" s="26">
        <v>3497266</v>
      </c>
      <c r="U12" s="22"/>
      <c r="V12" s="26">
        <v>11230</v>
      </c>
      <c r="W12" s="22"/>
      <c r="X12" s="26">
        <v>43624257723</v>
      </c>
      <c r="Y12" s="22"/>
      <c r="Z12" s="26">
        <v>39040615111.778999</v>
      </c>
      <c r="AA12" s="22"/>
      <c r="AB12" s="39">
        <f t="shared" si="0"/>
        <v>1.3806531600617487</v>
      </c>
    </row>
    <row r="13" spans="1:28" ht="18.75" x14ac:dyDescent="0.2">
      <c r="A13" s="13" t="s">
        <v>23</v>
      </c>
      <c r="B13" s="13"/>
      <c r="C13" s="13"/>
      <c r="E13" s="25">
        <v>985221</v>
      </c>
      <c r="F13" s="25"/>
      <c r="G13" s="22"/>
      <c r="H13" s="26">
        <v>30027219404</v>
      </c>
      <c r="I13" s="22"/>
      <c r="J13" s="26">
        <v>29086960370.985001</v>
      </c>
      <c r="K13" s="22"/>
      <c r="L13" s="26">
        <v>206783</v>
      </c>
      <c r="M13" s="22"/>
      <c r="N13" s="26">
        <v>6217977675</v>
      </c>
      <c r="O13" s="22"/>
      <c r="P13" s="26">
        <v>0</v>
      </c>
      <c r="Q13" s="22"/>
      <c r="R13" s="26">
        <v>0</v>
      </c>
      <c r="S13" s="22"/>
      <c r="T13" s="26">
        <v>1192004</v>
      </c>
      <c r="U13" s="22"/>
      <c r="V13" s="26">
        <v>38750</v>
      </c>
      <c r="W13" s="22"/>
      <c r="X13" s="26">
        <v>36245197079</v>
      </c>
      <c r="Y13" s="22"/>
      <c r="Z13" s="26">
        <v>45915323577.75</v>
      </c>
      <c r="AA13" s="22"/>
      <c r="AB13" s="39">
        <f t="shared" si="0"/>
        <v>1.6237740212692455</v>
      </c>
    </row>
    <row r="14" spans="1:28" ht="18.75" x14ac:dyDescent="0.2">
      <c r="A14" s="13" t="s">
        <v>24</v>
      </c>
      <c r="B14" s="13"/>
      <c r="C14" s="13"/>
      <c r="E14" s="25">
        <v>33555674</v>
      </c>
      <c r="F14" s="25"/>
      <c r="G14" s="22"/>
      <c r="H14" s="26">
        <v>171219395314</v>
      </c>
      <c r="I14" s="22"/>
      <c r="J14" s="26">
        <v>175452653310.82199</v>
      </c>
      <c r="K14" s="22"/>
      <c r="L14" s="26">
        <v>0</v>
      </c>
      <c r="M14" s="22"/>
      <c r="N14" s="26">
        <v>0</v>
      </c>
      <c r="O14" s="22"/>
      <c r="P14" s="26">
        <v>0</v>
      </c>
      <c r="Q14" s="22"/>
      <c r="R14" s="26">
        <v>0</v>
      </c>
      <c r="S14" s="22"/>
      <c r="T14" s="26">
        <v>33555674</v>
      </c>
      <c r="U14" s="22"/>
      <c r="V14" s="26">
        <v>6130</v>
      </c>
      <c r="W14" s="22"/>
      <c r="X14" s="26">
        <v>171219395314</v>
      </c>
      <c r="Y14" s="22"/>
      <c r="Z14" s="26">
        <v>204472388744.36099</v>
      </c>
      <c r="AA14" s="22"/>
      <c r="AB14" s="39">
        <f t="shared" si="0"/>
        <v>7.2310707415084137</v>
      </c>
    </row>
    <row r="15" spans="1:28" ht="18.75" x14ac:dyDescent="0.2">
      <c r="A15" s="13" t="s">
        <v>25</v>
      </c>
      <c r="B15" s="13"/>
      <c r="C15" s="13"/>
      <c r="E15" s="25">
        <v>19537091</v>
      </c>
      <c r="F15" s="25"/>
      <c r="G15" s="22"/>
      <c r="H15" s="26">
        <v>55551073038</v>
      </c>
      <c r="I15" s="22"/>
      <c r="J15" s="26">
        <v>117301905663.642</v>
      </c>
      <c r="K15" s="22"/>
      <c r="L15" s="26">
        <v>0</v>
      </c>
      <c r="M15" s="22"/>
      <c r="N15" s="26">
        <v>0</v>
      </c>
      <c r="O15" s="22"/>
      <c r="P15" s="26">
        <v>0</v>
      </c>
      <c r="Q15" s="22"/>
      <c r="R15" s="26">
        <v>0</v>
      </c>
      <c r="S15" s="22"/>
      <c r="T15" s="26">
        <v>19537091</v>
      </c>
      <c r="U15" s="22"/>
      <c r="V15" s="26">
        <v>7140</v>
      </c>
      <c r="W15" s="22"/>
      <c r="X15" s="26">
        <v>55551073038</v>
      </c>
      <c r="Y15" s="22"/>
      <c r="Z15" s="26">
        <v>138664835503.047</v>
      </c>
      <c r="AA15" s="22"/>
      <c r="AB15" s="39">
        <f t="shared" si="0"/>
        <v>4.9038172881902753</v>
      </c>
    </row>
    <row r="16" spans="1:28" ht="18.75" x14ac:dyDescent="0.2">
      <c r="A16" s="13" t="s">
        <v>26</v>
      </c>
      <c r="B16" s="13"/>
      <c r="C16" s="13"/>
      <c r="E16" s="25">
        <v>2000000</v>
      </c>
      <c r="F16" s="25"/>
      <c r="G16" s="22"/>
      <c r="H16" s="26">
        <v>11370314880</v>
      </c>
      <c r="I16" s="22"/>
      <c r="J16" s="26">
        <v>13081698000</v>
      </c>
      <c r="K16" s="22"/>
      <c r="L16" s="26">
        <v>0</v>
      </c>
      <c r="M16" s="22"/>
      <c r="N16" s="26">
        <v>0</v>
      </c>
      <c r="O16" s="22"/>
      <c r="P16" s="26">
        <v>-1000000</v>
      </c>
      <c r="Q16" s="22"/>
      <c r="R16" s="26">
        <v>8002102556</v>
      </c>
      <c r="S16" s="22"/>
      <c r="T16" s="26">
        <v>1000000</v>
      </c>
      <c r="U16" s="22"/>
      <c r="V16" s="26">
        <v>7170</v>
      </c>
      <c r="W16" s="22"/>
      <c r="X16" s="26">
        <v>5685157440</v>
      </c>
      <c r="Y16" s="22"/>
      <c r="Z16" s="26">
        <v>7127338500</v>
      </c>
      <c r="AA16" s="22"/>
      <c r="AB16" s="39">
        <f t="shared" si="0"/>
        <v>0.25205500463249125</v>
      </c>
    </row>
    <row r="17" spans="1:28" ht="18.75" x14ac:dyDescent="0.2">
      <c r="A17" s="13" t="s">
        <v>27</v>
      </c>
      <c r="B17" s="13"/>
      <c r="C17" s="13"/>
      <c r="E17" s="25">
        <v>1738651</v>
      </c>
      <c r="F17" s="25"/>
      <c r="G17" s="22"/>
      <c r="H17" s="26">
        <v>45065474225</v>
      </c>
      <c r="I17" s="22"/>
      <c r="J17" s="26">
        <v>50414686794.463501</v>
      </c>
      <c r="K17" s="22"/>
      <c r="L17" s="26">
        <v>0</v>
      </c>
      <c r="M17" s="22"/>
      <c r="N17" s="26">
        <v>0</v>
      </c>
      <c r="O17" s="22"/>
      <c r="P17" s="26">
        <v>0</v>
      </c>
      <c r="Q17" s="22"/>
      <c r="R17" s="26">
        <v>0</v>
      </c>
      <c r="S17" s="22"/>
      <c r="T17" s="26">
        <v>1738651</v>
      </c>
      <c r="U17" s="22"/>
      <c r="V17" s="26">
        <v>34290</v>
      </c>
      <c r="W17" s="22"/>
      <c r="X17" s="26">
        <v>45065474225</v>
      </c>
      <c r="Y17" s="22"/>
      <c r="Z17" s="26">
        <v>59263613650.399498</v>
      </c>
      <c r="AA17" s="22"/>
      <c r="AB17" s="39">
        <f t="shared" si="0"/>
        <v>2.0958300792349931</v>
      </c>
    </row>
    <row r="18" spans="1:28" ht="18.75" x14ac:dyDescent="0.2">
      <c r="A18" s="13" t="s">
        <v>28</v>
      </c>
      <c r="B18" s="13"/>
      <c r="C18" s="13"/>
      <c r="E18" s="25">
        <v>3622000</v>
      </c>
      <c r="F18" s="25"/>
      <c r="G18" s="22"/>
      <c r="H18" s="26">
        <v>60013100519</v>
      </c>
      <c r="I18" s="22"/>
      <c r="J18" s="26">
        <v>70676815833</v>
      </c>
      <c r="K18" s="22"/>
      <c r="L18" s="26">
        <v>0</v>
      </c>
      <c r="M18" s="22"/>
      <c r="N18" s="26">
        <v>0</v>
      </c>
      <c r="O18" s="22"/>
      <c r="P18" s="26">
        <v>-3622000</v>
      </c>
      <c r="Q18" s="22"/>
      <c r="R18" s="26">
        <v>74046466775</v>
      </c>
      <c r="S18" s="22"/>
      <c r="T18" s="26">
        <v>0</v>
      </c>
      <c r="U18" s="22"/>
      <c r="V18" s="26">
        <v>0</v>
      </c>
      <c r="W18" s="22"/>
      <c r="X18" s="26">
        <v>0</v>
      </c>
      <c r="Y18" s="22"/>
      <c r="Z18" s="26">
        <v>0</v>
      </c>
      <c r="AA18" s="22"/>
      <c r="AB18" s="39">
        <f t="shared" si="0"/>
        <v>0</v>
      </c>
    </row>
    <row r="19" spans="1:28" ht="18.75" x14ac:dyDescent="0.2">
      <c r="A19" s="13" t="s">
        <v>29</v>
      </c>
      <c r="B19" s="13"/>
      <c r="C19" s="13"/>
      <c r="E19" s="25">
        <v>38750986</v>
      </c>
      <c r="F19" s="25"/>
      <c r="G19" s="22"/>
      <c r="H19" s="26">
        <v>82749270186</v>
      </c>
      <c r="I19" s="22"/>
      <c r="J19" s="26">
        <v>93951298607.618698</v>
      </c>
      <c r="K19" s="22"/>
      <c r="L19" s="26">
        <v>0</v>
      </c>
      <c r="M19" s="22"/>
      <c r="N19" s="26">
        <v>0</v>
      </c>
      <c r="O19" s="22"/>
      <c r="P19" s="26">
        <v>-38750986</v>
      </c>
      <c r="Q19" s="22"/>
      <c r="R19" s="26">
        <v>93412012762</v>
      </c>
      <c r="S19" s="22"/>
      <c r="T19" s="26">
        <v>0</v>
      </c>
      <c r="U19" s="22"/>
      <c r="V19" s="26">
        <v>0</v>
      </c>
      <c r="W19" s="22"/>
      <c r="X19" s="26">
        <v>0</v>
      </c>
      <c r="Y19" s="22"/>
      <c r="Z19" s="26">
        <v>0</v>
      </c>
      <c r="AA19" s="22"/>
      <c r="AB19" s="39">
        <f t="shared" si="0"/>
        <v>0</v>
      </c>
    </row>
    <row r="20" spans="1:28" ht="18.75" x14ac:dyDescent="0.2">
      <c r="A20" s="13" t="s">
        <v>30</v>
      </c>
      <c r="B20" s="13"/>
      <c r="C20" s="13"/>
      <c r="E20" s="25">
        <v>11509789</v>
      </c>
      <c r="F20" s="25"/>
      <c r="G20" s="22"/>
      <c r="H20" s="26">
        <v>67522698443</v>
      </c>
      <c r="I20" s="22"/>
      <c r="J20" s="26">
        <v>129629994209.24899</v>
      </c>
      <c r="K20" s="22"/>
      <c r="L20" s="26">
        <v>0</v>
      </c>
      <c r="M20" s="22"/>
      <c r="N20" s="26">
        <v>0</v>
      </c>
      <c r="O20" s="22"/>
      <c r="P20" s="26">
        <v>0</v>
      </c>
      <c r="Q20" s="22"/>
      <c r="R20" s="26">
        <v>0</v>
      </c>
      <c r="S20" s="22"/>
      <c r="T20" s="26">
        <v>11509789</v>
      </c>
      <c r="U20" s="22"/>
      <c r="V20" s="26">
        <v>11940</v>
      </c>
      <c r="W20" s="22"/>
      <c r="X20" s="26">
        <v>67522698443</v>
      </c>
      <c r="Y20" s="22"/>
      <c r="Z20" s="26">
        <v>136609190720.073</v>
      </c>
      <c r="AA20" s="22"/>
      <c r="AB20" s="39">
        <f t="shared" si="0"/>
        <v>4.8311203683940196</v>
      </c>
    </row>
    <row r="21" spans="1:28" ht="18.75" x14ac:dyDescent="0.2">
      <c r="A21" s="13" t="s">
        <v>31</v>
      </c>
      <c r="B21" s="13"/>
      <c r="C21" s="13"/>
      <c r="E21" s="25">
        <v>20377270</v>
      </c>
      <c r="F21" s="25"/>
      <c r="G21" s="22"/>
      <c r="H21" s="26">
        <v>101538049416</v>
      </c>
      <c r="I21" s="22"/>
      <c r="J21" s="26">
        <v>140374254937.45499</v>
      </c>
      <c r="K21" s="22"/>
      <c r="L21" s="26">
        <v>0</v>
      </c>
      <c r="M21" s="22"/>
      <c r="N21" s="26">
        <v>0</v>
      </c>
      <c r="O21" s="22"/>
      <c r="P21" s="26">
        <v>-6200000</v>
      </c>
      <c r="Q21" s="22"/>
      <c r="R21" s="26">
        <v>41128353775</v>
      </c>
      <c r="S21" s="22"/>
      <c r="T21" s="26">
        <v>14177270</v>
      </c>
      <c r="U21" s="22"/>
      <c r="V21" s="26">
        <v>6760</v>
      </c>
      <c r="W21" s="22"/>
      <c r="X21" s="26">
        <v>70644023559</v>
      </c>
      <c r="Y21" s="22"/>
      <c r="Z21" s="26">
        <v>95268107046.059998</v>
      </c>
      <c r="AA21" s="22"/>
      <c r="AB21" s="39">
        <f t="shared" si="0"/>
        <v>3.3691122096731236</v>
      </c>
    </row>
    <row r="22" spans="1:28" ht="18.75" x14ac:dyDescent="0.2">
      <c r="A22" s="13" t="s">
        <v>32</v>
      </c>
      <c r="B22" s="13"/>
      <c r="C22" s="13"/>
      <c r="E22" s="25">
        <v>2000000</v>
      </c>
      <c r="F22" s="25"/>
      <c r="G22" s="22"/>
      <c r="H22" s="26">
        <v>49005434880</v>
      </c>
      <c r="I22" s="22"/>
      <c r="J22" s="26">
        <v>90021168000</v>
      </c>
      <c r="K22" s="22"/>
      <c r="L22" s="26">
        <v>0</v>
      </c>
      <c r="M22" s="22"/>
      <c r="N22" s="26">
        <v>0</v>
      </c>
      <c r="O22" s="22"/>
      <c r="P22" s="26">
        <v>0</v>
      </c>
      <c r="Q22" s="22"/>
      <c r="R22" s="26">
        <v>0</v>
      </c>
      <c r="S22" s="22"/>
      <c r="T22" s="26">
        <v>2000000</v>
      </c>
      <c r="U22" s="22"/>
      <c r="V22" s="26">
        <v>47410</v>
      </c>
      <c r="W22" s="22"/>
      <c r="X22" s="26">
        <v>49005434880</v>
      </c>
      <c r="Y22" s="22"/>
      <c r="Z22" s="26">
        <v>94255821000</v>
      </c>
      <c r="AA22" s="22"/>
      <c r="AB22" s="39">
        <f t="shared" si="0"/>
        <v>3.3333131853909097</v>
      </c>
    </row>
    <row r="23" spans="1:28" ht="18.75" x14ac:dyDescent="0.2">
      <c r="A23" s="13" t="s">
        <v>33</v>
      </c>
      <c r="B23" s="13"/>
      <c r="C23" s="13"/>
      <c r="E23" s="25">
        <v>9897543</v>
      </c>
      <c r="F23" s="25"/>
      <c r="G23" s="22"/>
      <c r="H23" s="26">
        <v>48299700445</v>
      </c>
      <c r="I23" s="22"/>
      <c r="J23" s="26">
        <v>59130302241.091499</v>
      </c>
      <c r="K23" s="22"/>
      <c r="L23" s="26">
        <v>4750000</v>
      </c>
      <c r="M23" s="22"/>
      <c r="N23" s="26">
        <v>30040949451</v>
      </c>
      <c r="O23" s="22"/>
      <c r="P23" s="26">
        <v>0</v>
      </c>
      <c r="Q23" s="22"/>
      <c r="R23" s="26">
        <v>0</v>
      </c>
      <c r="S23" s="22"/>
      <c r="T23" s="26">
        <v>14647543</v>
      </c>
      <c r="U23" s="22"/>
      <c r="V23" s="26">
        <v>7240</v>
      </c>
      <c r="W23" s="22"/>
      <c r="X23" s="26">
        <v>78340649896</v>
      </c>
      <c r="Y23" s="22"/>
      <c r="Z23" s="26">
        <v>105417224462.646</v>
      </c>
      <c r="AA23" s="22"/>
      <c r="AB23" s="39">
        <f t="shared" si="0"/>
        <v>3.7280310175076723</v>
      </c>
    </row>
    <row r="24" spans="1:28" ht="18.75" x14ac:dyDescent="0.2">
      <c r="A24" s="13" t="s">
        <v>34</v>
      </c>
      <c r="B24" s="13"/>
      <c r="C24" s="13"/>
      <c r="E24" s="25">
        <v>1954300</v>
      </c>
      <c r="F24" s="25"/>
      <c r="G24" s="22"/>
      <c r="H24" s="26">
        <v>44873245666</v>
      </c>
      <c r="I24" s="22"/>
      <c r="J24" s="26">
        <v>44526040291.800003</v>
      </c>
      <c r="K24" s="22"/>
      <c r="L24" s="26">
        <v>2176541</v>
      </c>
      <c r="M24" s="22"/>
      <c r="N24" s="26">
        <v>56432295956</v>
      </c>
      <c r="O24" s="22"/>
      <c r="P24" s="26">
        <v>0</v>
      </c>
      <c r="Q24" s="22"/>
      <c r="R24" s="26">
        <v>0</v>
      </c>
      <c r="S24" s="22"/>
      <c r="T24" s="26">
        <v>4130841</v>
      </c>
      <c r="U24" s="22"/>
      <c r="V24" s="26">
        <v>23370</v>
      </c>
      <c r="W24" s="22"/>
      <c r="X24" s="26">
        <v>101305541622</v>
      </c>
      <c r="Y24" s="22"/>
      <c r="Z24" s="26">
        <v>95963354532.688507</v>
      </c>
      <c r="AA24" s="22"/>
      <c r="AB24" s="39">
        <f t="shared" si="0"/>
        <v>3.3936993130445821</v>
      </c>
    </row>
    <row r="25" spans="1:28" ht="18.75" x14ac:dyDescent="0.2">
      <c r="A25" s="13" t="s">
        <v>35</v>
      </c>
      <c r="B25" s="13"/>
      <c r="C25" s="13"/>
      <c r="E25" s="25">
        <v>1694254</v>
      </c>
      <c r="F25" s="25"/>
      <c r="G25" s="22"/>
      <c r="H25" s="26">
        <v>37746115823</v>
      </c>
      <c r="I25" s="22"/>
      <c r="J25" s="26">
        <v>99551477184.057007</v>
      </c>
      <c r="K25" s="22"/>
      <c r="L25" s="26">
        <v>0</v>
      </c>
      <c r="M25" s="22"/>
      <c r="N25" s="26">
        <v>0</v>
      </c>
      <c r="O25" s="22"/>
      <c r="P25" s="26">
        <v>0</v>
      </c>
      <c r="Q25" s="22"/>
      <c r="R25" s="26">
        <v>0</v>
      </c>
      <c r="S25" s="22"/>
      <c r="T25" s="26">
        <v>1694254</v>
      </c>
      <c r="U25" s="22"/>
      <c r="V25" s="26">
        <v>79400</v>
      </c>
      <c r="W25" s="22"/>
      <c r="X25" s="26">
        <v>37746115823</v>
      </c>
      <c r="Y25" s="22"/>
      <c r="Z25" s="26">
        <v>133723351182.78</v>
      </c>
      <c r="AA25" s="22"/>
      <c r="AB25" s="39">
        <f t="shared" si="0"/>
        <v>4.7290639979913776</v>
      </c>
    </row>
    <row r="26" spans="1:28" ht="18.75" x14ac:dyDescent="0.2">
      <c r="A26" s="13" t="s">
        <v>36</v>
      </c>
      <c r="B26" s="13"/>
      <c r="C26" s="13"/>
      <c r="E26" s="25">
        <v>2224603</v>
      </c>
      <c r="F26" s="25"/>
      <c r="G26" s="22"/>
      <c r="H26" s="26">
        <v>35311027462</v>
      </c>
      <c r="I26" s="22"/>
      <c r="J26" s="26">
        <v>75695079133.894501</v>
      </c>
      <c r="K26" s="22"/>
      <c r="L26" s="26">
        <v>0</v>
      </c>
      <c r="M26" s="22"/>
      <c r="N26" s="26">
        <v>0</v>
      </c>
      <c r="O26" s="22"/>
      <c r="P26" s="26">
        <v>0</v>
      </c>
      <c r="Q26" s="22"/>
      <c r="R26" s="26">
        <v>0</v>
      </c>
      <c r="S26" s="22"/>
      <c r="T26" s="26">
        <v>2224603</v>
      </c>
      <c r="U26" s="22"/>
      <c r="V26" s="26">
        <v>43460</v>
      </c>
      <c r="W26" s="22"/>
      <c r="X26" s="26">
        <v>35311027462</v>
      </c>
      <c r="Y26" s="22"/>
      <c r="Z26" s="26">
        <v>96105992964.039001</v>
      </c>
      <c r="AA26" s="22"/>
      <c r="AB26" s="39">
        <f t="shared" si="0"/>
        <v>3.3987436546981766</v>
      </c>
    </row>
    <row r="27" spans="1:28" ht="18.75" x14ac:dyDescent="0.2">
      <c r="A27" s="13" t="s">
        <v>37</v>
      </c>
      <c r="B27" s="13"/>
      <c r="C27" s="13"/>
      <c r="E27" s="25">
        <v>8554343</v>
      </c>
      <c r="F27" s="25"/>
      <c r="G27" s="22"/>
      <c r="H27" s="26">
        <v>51364889994</v>
      </c>
      <c r="I27" s="22"/>
      <c r="J27" s="26">
        <v>45918601159.410004</v>
      </c>
      <c r="K27" s="22"/>
      <c r="L27" s="26">
        <v>0</v>
      </c>
      <c r="M27" s="22"/>
      <c r="N27" s="26">
        <v>0</v>
      </c>
      <c r="O27" s="22"/>
      <c r="P27" s="26">
        <v>0</v>
      </c>
      <c r="Q27" s="22"/>
      <c r="R27" s="26">
        <v>0</v>
      </c>
      <c r="S27" s="22"/>
      <c r="T27" s="26">
        <v>8554343</v>
      </c>
      <c r="U27" s="22"/>
      <c r="V27" s="26">
        <v>6580</v>
      </c>
      <c r="W27" s="22"/>
      <c r="X27" s="26">
        <v>51364889994</v>
      </c>
      <c r="Y27" s="22"/>
      <c r="Z27" s="26">
        <v>55952665857.207001</v>
      </c>
      <c r="AA27" s="22"/>
      <c r="AB27" s="39">
        <f t="shared" si="0"/>
        <v>1.9787399534676997</v>
      </c>
    </row>
    <row r="28" spans="1:28" ht="18.75" x14ac:dyDescent="0.2">
      <c r="A28" s="13" t="s">
        <v>38</v>
      </c>
      <c r="B28" s="13"/>
      <c r="C28" s="13"/>
      <c r="E28" s="25">
        <v>23138862</v>
      </c>
      <c r="F28" s="25"/>
      <c r="G28" s="22"/>
      <c r="H28" s="26">
        <v>60510520657</v>
      </c>
      <c r="I28" s="22"/>
      <c r="J28" s="26">
        <v>59159049803.269203</v>
      </c>
      <c r="K28" s="22"/>
      <c r="L28" s="26">
        <v>0</v>
      </c>
      <c r="M28" s="22"/>
      <c r="N28" s="26">
        <v>0</v>
      </c>
      <c r="O28" s="22"/>
      <c r="P28" s="26">
        <v>-14604036</v>
      </c>
      <c r="Q28" s="22"/>
      <c r="R28" s="26">
        <v>42956338553</v>
      </c>
      <c r="S28" s="22"/>
      <c r="T28" s="26">
        <v>8534826</v>
      </c>
      <c r="U28" s="22"/>
      <c r="V28" s="26">
        <v>2791</v>
      </c>
      <c r="W28" s="22"/>
      <c r="X28" s="26">
        <v>22319453965</v>
      </c>
      <c r="Y28" s="22"/>
      <c r="Z28" s="26">
        <v>23678966204.772301</v>
      </c>
      <c r="AA28" s="22"/>
      <c r="AB28" s="39">
        <f t="shared" si="0"/>
        <v>0.83739560516684963</v>
      </c>
    </row>
    <row r="29" spans="1:28" ht="18.75" x14ac:dyDescent="0.2">
      <c r="A29" s="13" t="s">
        <v>39</v>
      </c>
      <c r="B29" s="13"/>
      <c r="C29" s="13"/>
      <c r="E29" s="25">
        <v>11406904</v>
      </c>
      <c r="F29" s="25"/>
      <c r="G29" s="22"/>
      <c r="H29" s="26">
        <v>40203297468</v>
      </c>
      <c r="I29" s="22"/>
      <c r="J29" s="26">
        <v>69508271806.955994</v>
      </c>
      <c r="K29" s="22"/>
      <c r="L29" s="26">
        <v>0</v>
      </c>
      <c r="M29" s="22"/>
      <c r="N29" s="26">
        <v>0</v>
      </c>
      <c r="O29" s="22"/>
      <c r="P29" s="26">
        <v>0</v>
      </c>
      <c r="Q29" s="22"/>
      <c r="R29" s="26">
        <v>0</v>
      </c>
      <c r="S29" s="22"/>
      <c r="T29" s="26">
        <v>11406904</v>
      </c>
      <c r="U29" s="22"/>
      <c r="V29" s="26">
        <v>6670</v>
      </c>
      <c r="W29" s="22"/>
      <c r="X29" s="26">
        <v>40203297468</v>
      </c>
      <c r="Y29" s="22"/>
      <c r="Z29" s="26">
        <v>75631349584.404007</v>
      </c>
      <c r="AA29" s="22"/>
      <c r="AB29" s="39">
        <f t="shared" si="0"/>
        <v>2.674667432991785</v>
      </c>
    </row>
    <row r="30" spans="1:28" ht="18.75" x14ac:dyDescent="0.2">
      <c r="A30" s="13" t="s">
        <v>40</v>
      </c>
      <c r="B30" s="13"/>
      <c r="C30" s="13"/>
      <c r="E30" s="25">
        <v>40521579</v>
      </c>
      <c r="F30" s="25"/>
      <c r="G30" s="22"/>
      <c r="H30" s="26">
        <v>122430811240</v>
      </c>
      <c r="I30" s="22"/>
      <c r="J30" s="26">
        <v>230404320460.314</v>
      </c>
      <c r="K30" s="22"/>
      <c r="L30" s="26">
        <v>0</v>
      </c>
      <c r="M30" s="22"/>
      <c r="N30" s="26">
        <v>0</v>
      </c>
      <c r="O30" s="22"/>
      <c r="P30" s="26">
        <v>0</v>
      </c>
      <c r="Q30" s="22"/>
      <c r="R30" s="26">
        <v>0</v>
      </c>
      <c r="S30" s="22"/>
      <c r="T30" s="26">
        <v>40521579</v>
      </c>
      <c r="U30" s="22"/>
      <c r="V30" s="26">
        <v>5670</v>
      </c>
      <c r="W30" s="22"/>
      <c r="X30" s="26">
        <v>122430811240</v>
      </c>
      <c r="Y30" s="22"/>
      <c r="Z30" s="26">
        <v>228390296680.06601</v>
      </c>
      <c r="AA30" s="22"/>
      <c r="AB30" s="39">
        <f t="shared" si="0"/>
        <v>8.0769164096401607</v>
      </c>
    </row>
    <row r="31" spans="1:28" ht="18.75" x14ac:dyDescent="0.2">
      <c r="A31" s="13" t="s">
        <v>41</v>
      </c>
      <c r="B31" s="13"/>
      <c r="C31" s="13"/>
      <c r="E31" s="25">
        <v>5353304</v>
      </c>
      <c r="F31" s="25"/>
      <c r="G31" s="22"/>
      <c r="H31" s="26">
        <v>42996964933</v>
      </c>
      <c r="I31" s="22"/>
      <c r="J31" s="26">
        <v>40123746882.648003</v>
      </c>
      <c r="K31" s="22"/>
      <c r="L31" s="26">
        <v>0</v>
      </c>
      <c r="M31" s="22"/>
      <c r="N31" s="26">
        <v>0</v>
      </c>
      <c r="O31" s="22"/>
      <c r="P31" s="26">
        <v>0</v>
      </c>
      <c r="Q31" s="22"/>
      <c r="R31" s="26">
        <v>0</v>
      </c>
      <c r="S31" s="22"/>
      <c r="T31" s="26">
        <v>5353304</v>
      </c>
      <c r="U31" s="22"/>
      <c r="V31" s="26">
        <v>9250</v>
      </c>
      <c r="W31" s="22"/>
      <c r="X31" s="26">
        <v>42996964933</v>
      </c>
      <c r="Y31" s="22"/>
      <c r="Z31" s="26">
        <v>49223429531.099998</v>
      </c>
      <c r="AA31" s="22"/>
      <c r="AB31" s="39">
        <f t="shared" si="0"/>
        <v>1.740763646694838</v>
      </c>
    </row>
    <row r="32" spans="1:28" ht="18.75" x14ac:dyDescent="0.2">
      <c r="A32" s="13" t="s">
        <v>42</v>
      </c>
      <c r="B32" s="13"/>
      <c r="C32" s="13"/>
      <c r="E32" s="25">
        <v>30000000</v>
      </c>
      <c r="F32" s="25"/>
      <c r="G32" s="22"/>
      <c r="H32" s="26">
        <v>37594104480</v>
      </c>
      <c r="I32" s="22"/>
      <c r="J32" s="26">
        <v>47177613000</v>
      </c>
      <c r="K32" s="22"/>
      <c r="L32" s="26">
        <v>0</v>
      </c>
      <c r="M32" s="22"/>
      <c r="N32" s="26">
        <v>0</v>
      </c>
      <c r="O32" s="22"/>
      <c r="P32" s="26">
        <v>0</v>
      </c>
      <c r="Q32" s="22"/>
      <c r="R32" s="26">
        <v>0</v>
      </c>
      <c r="S32" s="22"/>
      <c r="T32" s="26">
        <v>30000000</v>
      </c>
      <c r="U32" s="22"/>
      <c r="V32" s="26">
        <v>1896</v>
      </c>
      <c r="W32" s="22"/>
      <c r="X32" s="26">
        <v>37594104480</v>
      </c>
      <c r="Y32" s="22"/>
      <c r="Z32" s="26">
        <v>56541564000</v>
      </c>
      <c r="AA32" s="22"/>
      <c r="AB32" s="39">
        <f t="shared" si="0"/>
        <v>1.9995660618544076</v>
      </c>
    </row>
    <row r="33" spans="1:28" ht="18.75" x14ac:dyDescent="0.2">
      <c r="A33" s="13" t="s">
        <v>43</v>
      </c>
      <c r="B33" s="13"/>
      <c r="C33" s="13"/>
      <c r="E33" s="25">
        <v>19803641</v>
      </c>
      <c r="F33" s="25"/>
      <c r="G33" s="22"/>
      <c r="H33" s="26">
        <v>51677883641</v>
      </c>
      <c r="I33" s="22"/>
      <c r="J33" s="26">
        <v>35001368999.496902</v>
      </c>
      <c r="K33" s="22"/>
      <c r="L33" s="26">
        <v>0</v>
      </c>
      <c r="M33" s="22"/>
      <c r="N33" s="26">
        <v>0</v>
      </c>
      <c r="O33" s="22"/>
      <c r="P33" s="26">
        <v>0</v>
      </c>
      <c r="Q33" s="22"/>
      <c r="R33" s="26">
        <v>0</v>
      </c>
      <c r="S33" s="22"/>
      <c r="T33" s="26">
        <v>19803641</v>
      </c>
      <c r="U33" s="22"/>
      <c r="V33" s="26">
        <v>2085</v>
      </c>
      <c r="W33" s="22"/>
      <c r="X33" s="26">
        <v>51677883641</v>
      </c>
      <c r="Y33" s="22"/>
      <c r="Z33" s="26">
        <v>41044912465.664299</v>
      </c>
      <c r="AA33" s="22"/>
      <c r="AB33" s="39">
        <f t="shared" si="0"/>
        <v>1.4515342019567632</v>
      </c>
    </row>
    <row r="34" spans="1:28" ht="18.75" x14ac:dyDescent="0.2">
      <c r="A34" s="13" t="s">
        <v>44</v>
      </c>
      <c r="B34" s="13"/>
      <c r="C34" s="13"/>
      <c r="E34" s="25">
        <v>13712</v>
      </c>
      <c r="F34" s="25"/>
      <c r="G34" s="22"/>
      <c r="H34" s="26">
        <v>65028698447</v>
      </c>
      <c r="I34" s="22"/>
      <c r="J34" s="26">
        <v>90667875403.660797</v>
      </c>
      <c r="K34" s="22"/>
      <c r="L34" s="26">
        <v>0</v>
      </c>
      <c r="M34" s="22"/>
      <c r="N34" s="26">
        <v>0</v>
      </c>
      <c r="O34" s="22"/>
      <c r="P34" s="26">
        <v>0</v>
      </c>
      <c r="Q34" s="22"/>
      <c r="R34" s="26">
        <v>0</v>
      </c>
      <c r="S34" s="22"/>
      <c r="T34" s="26">
        <v>13712</v>
      </c>
      <c r="U34" s="22"/>
      <c r="V34" s="26">
        <v>6993820</v>
      </c>
      <c r="W34" s="22"/>
      <c r="X34" s="26">
        <v>65028698447</v>
      </c>
      <c r="Y34" s="22"/>
      <c r="Z34" s="26">
        <v>95669101616.384003</v>
      </c>
      <c r="AA34" s="22"/>
      <c r="AB34" s="39">
        <f t="shared" si="0"/>
        <v>3.3832931957846464</v>
      </c>
    </row>
    <row r="35" spans="1:28" ht="18.75" x14ac:dyDescent="0.2">
      <c r="A35" s="13" t="s">
        <v>45</v>
      </c>
      <c r="B35" s="13"/>
      <c r="C35" s="13"/>
      <c r="E35" s="25">
        <v>2470586</v>
      </c>
      <c r="F35" s="25"/>
      <c r="G35" s="22"/>
      <c r="H35" s="26">
        <v>18027285751</v>
      </c>
      <c r="I35" s="22"/>
      <c r="J35" s="26">
        <v>23380034846.616001</v>
      </c>
      <c r="K35" s="22"/>
      <c r="L35" s="26">
        <v>0</v>
      </c>
      <c r="M35" s="22"/>
      <c r="N35" s="26">
        <v>0</v>
      </c>
      <c r="O35" s="22"/>
      <c r="P35" s="26">
        <v>0</v>
      </c>
      <c r="Q35" s="22"/>
      <c r="R35" s="26">
        <v>0</v>
      </c>
      <c r="S35" s="22"/>
      <c r="T35" s="26">
        <v>2470586</v>
      </c>
      <c r="U35" s="22"/>
      <c r="V35" s="26">
        <v>9520</v>
      </c>
      <c r="W35" s="22"/>
      <c r="X35" s="26">
        <v>18027285751</v>
      </c>
      <c r="Y35" s="22"/>
      <c r="Z35" s="26">
        <v>23380034846.616001</v>
      </c>
      <c r="AA35" s="22"/>
      <c r="AB35" s="39">
        <f t="shared" si="0"/>
        <v>0.82682403699103157</v>
      </c>
    </row>
    <row r="36" spans="1:28" ht="18.75" x14ac:dyDescent="0.2">
      <c r="A36" s="13" t="s">
        <v>46</v>
      </c>
      <c r="B36" s="13"/>
      <c r="C36" s="13"/>
      <c r="E36" s="25">
        <v>18404889</v>
      </c>
      <c r="F36" s="25"/>
      <c r="G36" s="22"/>
      <c r="H36" s="26">
        <v>100882261636</v>
      </c>
      <c r="I36" s="22"/>
      <c r="J36" s="26">
        <v>141606240506.883</v>
      </c>
      <c r="K36" s="22"/>
      <c r="L36" s="26">
        <v>0</v>
      </c>
      <c r="M36" s="22"/>
      <c r="N36" s="26">
        <v>0</v>
      </c>
      <c r="O36" s="22"/>
      <c r="P36" s="26">
        <v>0</v>
      </c>
      <c r="Q36" s="22"/>
      <c r="R36" s="26">
        <v>0</v>
      </c>
      <c r="S36" s="22"/>
      <c r="T36" s="26">
        <v>18404889</v>
      </c>
      <c r="U36" s="22"/>
      <c r="V36" s="26">
        <v>8270</v>
      </c>
      <c r="W36" s="22"/>
      <c r="X36" s="26">
        <v>100882261636</v>
      </c>
      <c r="Y36" s="22"/>
      <c r="Z36" s="26">
        <v>151302791859.422</v>
      </c>
      <c r="AA36" s="22"/>
      <c r="AB36" s="39">
        <f t="shared" si="0"/>
        <v>5.3507527253034874</v>
      </c>
    </row>
    <row r="37" spans="1:28" ht="18.75" x14ac:dyDescent="0.2">
      <c r="A37" s="13" t="s">
        <v>47</v>
      </c>
      <c r="B37" s="13"/>
      <c r="C37" s="13"/>
      <c r="E37" s="25">
        <v>3545504</v>
      </c>
      <c r="F37" s="25"/>
      <c r="G37" s="22"/>
      <c r="H37" s="26">
        <v>45667805170</v>
      </c>
      <c r="I37" s="22"/>
      <c r="J37" s="26">
        <v>56989681421.903999</v>
      </c>
      <c r="K37" s="22"/>
      <c r="L37" s="26">
        <v>657574</v>
      </c>
      <c r="M37" s="22"/>
      <c r="N37" s="26">
        <v>11080231235</v>
      </c>
      <c r="O37" s="22"/>
      <c r="P37" s="26">
        <v>0</v>
      </c>
      <c r="Q37" s="22"/>
      <c r="R37" s="26">
        <v>0</v>
      </c>
      <c r="S37" s="22"/>
      <c r="T37" s="26">
        <v>4203078</v>
      </c>
      <c r="U37" s="22"/>
      <c r="V37" s="26">
        <v>16700</v>
      </c>
      <c r="W37" s="22"/>
      <c r="X37" s="26">
        <v>56748036405</v>
      </c>
      <c r="Y37" s="22"/>
      <c r="Z37" s="26">
        <v>69773763754.529999</v>
      </c>
      <c r="AA37" s="22"/>
      <c r="AB37" s="39">
        <f t="shared" si="0"/>
        <v>2.4675166398192552</v>
      </c>
    </row>
    <row r="38" spans="1:28" ht="18.75" x14ac:dyDescent="0.2">
      <c r="A38" s="13" t="s">
        <v>48</v>
      </c>
      <c r="B38" s="13"/>
      <c r="C38" s="13"/>
      <c r="E38" s="25">
        <v>1931644</v>
      </c>
      <c r="F38" s="25"/>
      <c r="G38" s="22"/>
      <c r="H38" s="26">
        <v>13681127618</v>
      </c>
      <c r="I38" s="22"/>
      <c r="J38" s="26">
        <v>19259111703.546001</v>
      </c>
      <c r="K38" s="22"/>
      <c r="L38" s="26">
        <v>0</v>
      </c>
      <c r="M38" s="22"/>
      <c r="N38" s="26">
        <v>0</v>
      </c>
      <c r="O38" s="22"/>
      <c r="P38" s="26">
        <v>0</v>
      </c>
      <c r="Q38" s="22"/>
      <c r="R38" s="26">
        <v>0</v>
      </c>
      <c r="S38" s="22"/>
      <c r="T38" s="26">
        <v>1931644</v>
      </c>
      <c r="U38" s="22"/>
      <c r="V38" s="26">
        <v>11770</v>
      </c>
      <c r="W38" s="22"/>
      <c r="X38" s="26">
        <v>13681127618</v>
      </c>
      <c r="Y38" s="22"/>
      <c r="Z38" s="26">
        <v>22600173953.214001</v>
      </c>
      <c r="AA38" s="22"/>
      <c r="AB38" s="39">
        <f t="shared" si="0"/>
        <v>0.79924461991982887</v>
      </c>
    </row>
    <row r="39" spans="1:28" ht="18.75" x14ac:dyDescent="0.2">
      <c r="A39" s="13" t="s">
        <v>49</v>
      </c>
      <c r="B39" s="13"/>
      <c r="C39" s="13"/>
      <c r="E39" s="25">
        <v>13759329</v>
      </c>
      <c r="F39" s="25"/>
      <c r="G39" s="22"/>
      <c r="H39" s="26">
        <v>55751038902</v>
      </c>
      <c r="I39" s="22"/>
      <c r="J39" s="26">
        <v>72764092479.834</v>
      </c>
      <c r="K39" s="22"/>
      <c r="L39" s="26">
        <v>0</v>
      </c>
      <c r="M39" s="22"/>
      <c r="N39" s="26">
        <v>0</v>
      </c>
      <c r="O39" s="22"/>
      <c r="P39" s="26">
        <v>0</v>
      </c>
      <c r="Q39" s="22"/>
      <c r="R39" s="26">
        <v>0</v>
      </c>
      <c r="S39" s="22"/>
      <c r="T39" s="26">
        <v>13759329</v>
      </c>
      <c r="U39" s="22"/>
      <c r="V39" s="26">
        <v>6410</v>
      </c>
      <c r="W39" s="22"/>
      <c r="X39" s="26">
        <v>55751038902</v>
      </c>
      <c r="Y39" s="22"/>
      <c r="Z39" s="26">
        <v>87672524961.604507</v>
      </c>
      <c r="AA39" s="22"/>
      <c r="AB39" s="39">
        <f t="shared" si="0"/>
        <v>3.1004979888831476</v>
      </c>
    </row>
    <row r="40" spans="1:28" ht="18.75" x14ac:dyDescent="0.2">
      <c r="A40" s="13" t="s">
        <v>50</v>
      </c>
      <c r="B40" s="13"/>
      <c r="C40" s="13"/>
      <c r="E40" s="25">
        <v>500000</v>
      </c>
      <c r="F40" s="25"/>
      <c r="G40" s="22"/>
      <c r="H40" s="26">
        <v>6656038200</v>
      </c>
      <c r="I40" s="22"/>
      <c r="J40" s="26">
        <v>9080646750</v>
      </c>
      <c r="K40" s="22"/>
      <c r="L40" s="26">
        <v>0</v>
      </c>
      <c r="M40" s="22"/>
      <c r="N40" s="26">
        <v>0</v>
      </c>
      <c r="O40" s="22"/>
      <c r="P40" s="26">
        <v>-250000</v>
      </c>
      <c r="Q40" s="22"/>
      <c r="R40" s="26">
        <v>4706805823</v>
      </c>
      <c r="S40" s="22"/>
      <c r="T40" s="26">
        <v>250000</v>
      </c>
      <c r="U40" s="22"/>
      <c r="V40" s="26">
        <v>17430</v>
      </c>
      <c r="W40" s="22"/>
      <c r="X40" s="26">
        <v>3328019102</v>
      </c>
      <c r="Y40" s="22"/>
      <c r="Z40" s="26">
        <v>4331572875</v>
      </c>
      <c r="AA40" s="22"/>
      <c r="AB40" s="39">
        <f t="shared" si="0"/>
        <v>0.15318405616263328</v>
      </c>
    </row>
    <row r="41" spans="1:28" ht="18.75" x14ac:dyDescent="0.2">
      <c r="A41" s="13" t="s">
        <v>51</v>
      </c>
      <c r="B41" s="13"/>
      <c r="C41" s="13"/>
      <c r="E41" s="25">
        <v>8506949</v>
      </c>
      <c r="F41" s="25"/>
      <c r="G41" s="22"/>
      <c r="H41" s="26">
        <f>42315365591+18</f>
        <v>42315365609</v>
      </c>
      <c r="I41" s="22"/>
      <c r="J41" s="26">
        <v>87607606287</v>
      </c>
      <c r="K41" s="22"/>
      <c r="L41" s="26">
        <v>0</v>
      </c>
      <c r="M41" s="22"/>
      <c r="N41" s="26">
        <v>0</v>
      </c>
      <c r="O41" s="22"/>
      <c r="P41" s="26">
        <v>0</v>
      </c>
      <c r="Q41" s="22"/>
      <c r="R41" s="26">
        <v>0</v>
      </c>
      <c r="S41" s="22"/>
      <c r="T41" s="26">
        <v>8506949</v>
      </c>
      <c r="U41" s="22"/>
      <c r="V41" s="26">
        <v>12100</v>
      </c>
      <c r="W41" s="22"/>
      <c r="X41" s="26">
        <v>42315365591</v>
      </c>
      <c r="Y41" s="22"/>
      <c r="Z41" s="26">
        <v>102321625106.745</v>
      </c>
      <c r="AA41" s="22"/>
      <c r="AB41" s="39">
        <f t="shared" si="0"/>
        <v>3.6185565888703959</v>
      </c>
    </row>
    <row r="42" spans="1:28" ht="18.75" x14ac:dyDescent="0.2">
      <c r="A42" s="13" t="s">
        <v>52</v>
      </c>
      <c r="B42" s="13"/>
      <c r="C42" s="13"/>
      <c r="E42" s="25">
        <v>0</v>
      </c>
      <c r="F42" s="25"/>
      <c r="G42" s="22"/>
      <c r="H42" s="26">
        <v>0</v>
      </c>
      <c r="I42" s="22"/>
      <c r="J42" s="26">
        <v>0</v>
      </c>
      <c r="K42" s="22"/>
      <c r="L42" s="26">
        <v>25833</v>
      </c>
      <c r="M42" s="22"/>
      <c r="N42" s="26">
        <v>345449145</v>
      </c>
      <c r="O42" s="22"/>
      <c r="P42" s="26">
        <v>0</v>
      </c>
      <c r="Q42" s="22"/>
      <c r="R42" s="26">
        <v>0</v>
      </c>
      <c r="S42" s="22"/>
      <c r="T42" s="26">
        <v>25833</v>
      </c>
      <c r="U42" s="22"/>
      <c r="V42" s="26">
        <v>13880</v>
      </c>
      <c r="W42" s="22"/>
      <c r="X42" s="26">
        <v>345449145</v>
      </c>
      <c r="Y42" s="22"/>
      <c r="Z42" s="26">
        <v>356428595.86199999</v>
      </c>
      <c r="AA42" s="22"/>
      <c r="AB42" s="39">
        <f t="shared" si="0"/>
        <v>1.2604931192919876E-2</v>
      </c>
    </row>
    <row r="43" spans="1:28" ht="18.75" x14ac:dyDescent="0.2">
      <c r="A43" s="13" t="s">
        <v>53</v>
      </c>
      <c r="B43" s="13"/>
      <c r="C43" s="13"/>
      <c r="E43" s="25">
        <v>0</v>
      </c>
      <c r="F43" s="25"/>
      <c r="G43" s="22"/>
      <c r="H43" s="26">
        <v>0</v>
      </c>
      <c r="I43" s="22"/>
      <c r="J43" s="26">
        <v>0</v>
      </c>
      <c r="K43" s="22"/>
      <c r="L43" s="26">
        <v>450000</v>
      </c>
      <c r="M43" s="22"/>
      <c r="N43" s="26">
        <v>3098811168</v>
      </c>
      <c r="O43" s="22"/>
      <c r="P43" s="26">
        <v>0</v>
      </c>
      <c r="Q43" s="22"/>
      <c r="R43" s="26">
        <v>0</v>
      </c>
      <c r="S43" s="22"/>
      <c r="T43" s="26">
        <v>450000</v>
      </c>
      <c r="U43" s="22"/>
      <c r="V43" s="26">
        <v>9020</v>
      </c>
      <c r="W43" s="22"/>
      <c r="X43" s="26">
        <v>3098811168</v>
      </c>
      <c r="Y43" s="22"/>
      <c r="Z43" s="26">
        <v>4034848950</v>
      </c>
      <c r="AA43" s="22"/>
      <c r="AB43" s="39">
        <f t="shared" si="0"/>
        <v>0.14269055283169901</v>
      </c>
    </row>
    <row r="44" spans="1:28" ht="18.75" x14ac:dyDescent="0.2">
      <c r="A44" s="13" t="s">
        <v>54</v>
      </c>
      <c r="B44" s="13"/>
      <c r="C44" s="13"/>
      <c r="E44" s="25">
        <v>0</v>
      </c>
      <c r="F44" s="25"/>
      <c r="G44" s="22"/>
      <c r="H44" s="26">
        <v>0</v>
      </c>
      <c r="I44" s="22"/>
      <c r="J44" s="26">
        <v>0</v>
      </c>
      <c r="K44" s="22"/>
      <c r="L44" s="26">
        <v>5322535</v>
      </c>
      <c r="M44" s="22"/>
      <c r="N44" s="26">
        <v>55269506000</v>
      </c>
      <c r="O44" s="22"/>
      <c r="P44" s="26">
        <v>0</v>
      </c>
      <c r="Q44" s="22"/>
      <c r="R44" s="26">
        <v>0</v>
      </c>
      <c r="S44" s="22"/>
      <c r="T44" s="26">
        <v>5322535</v>
      </c>
      <c r="U44" s="22"/>
      <c r="V44" s="26">
        <v>9940</v>
      </c>
      <c r="W44" s="22"/>
      <c r="X44" s="26">
        <v>55269506000</v>
      </c>
      <c r="Y44" s="22"/>
      <c r="Z44" s="26">
        <v>52591207212.495003</v>
      </c>
      <c r="AA44" s="22"/>
      <c r="AB44" s="39">
        <f t="shared" si="0"/>
        <v>1.8598635349750454</v>
      </c>
    </row>
    <row r="45" spans="1:28" ht="18.75" x14ac:dyDescent="0.2">
      <c r="A45" s="13" t="s">
        <v>55</v>
      </c>
      <c r="B45" s="13"/>
      <c r="C45" s="13"/>
      <c r="E45" s="25">
        <v>0</v>
      </c>
      <c r="F45" s="25"/>
      <c r="G45" s="22"/>
      <c r="H45" s="26">
        <v>0</v>
      </c>
      <c r="I45" s="22"/>
      <c r="J45" s="26">
        <v>0</v>
      </c>
      <c r="K45" s="22"/>
      <c r="L45" s="26">
        <v>27000000</v>
      </c>
      <c r="M45" s="22"/>
      <c r="N45" s="26">
        <v>108795261936</v>
      </c>
      <c r="O45" s="22"/>
      <c r="P45" s="26">
        <v>0</v>
      </c>
      <c r="Q45" s="22"/>
      <c r="R45" s="26">
        <v>0</v>
      </c>
      <c r="S45" s="22"/>
      <c r="T45" s="26">
        <v>27000000</v>
      </c>
      <c r="U45" s="22"/>
      <c r="V45" s="26">
        <v>3911</v>
      </c>
      <c r="W45" s="22"/>
      <c r="X45" s="26">
        <v>108795261936</v>
      </c>
      <c r="Y45" s="22"/>
      <c r="Z45" s="26">
        <v>104968697850</v>
      </c>
      <c r="AA45" s="22"/>
      <c r="AB45" s="39">
        <f t="shared" si="0"/>
        <v>3.7121690828698997</v>
      </c>
    </row>
    <row r="46" spans="1:28" ht="18.75" x14ac:dyDescent="0.2">
      <c r="A46" s="14" t="s">
        <v>56</v>
      </c>
      <c r="B46" s="14"/>
      <c r="C46" s="14"/>
      <c r="D46" s="8"/>
      <c r="E46" s="25">
        <v>0</v>
      </c>
      <c r="F46" s="28"/>
      <c r="G46" s="22"/>
      <c r="H46" s="29">
        <v>0</v>
      </c>
      <c r="I46" s="22"/>
      <c r="J46" s="29">
        <v>0</v>
      </c>
      <c r="K46" s="22"/>
      <c r="L46" s="29">
        <v>12491393</v>
      </c>
      <c r="M46" s="22"/>
      <c r="N46" s="29">
        <v>30212105386</v>
      </c>
      <c r="O46" s="22"/>
      <c r="P46" s="29">
        <v>-5673291</v>
      </c>
      <c r="Q46" s="22"/>
      <c r="R46" s="29">
        <v>12935517473</v>
      </c>
      <c r="S46" s="22"/>
      <c r="T46" s="29">
        <v>6818102</v>
      </c>
      <c r="U46" s="22"/>
      <c r="V46" s="26">
        <v>2287</v>
      </c>
      <c r="W46" s="22"/>
      <c r="X46" s="29">
        <f>16490491987+18</f>
        <v>16490492005</v>
      </c>
      <c r="Y46" s="22"/>
      <c r="Z46" s="29">
        <v>15500220929</v>
      </c>
      <c r="AA46" s="22"/>
      <c r="AB46" s="39">
        <f t="shared" si="0"/>
        <v>0.54815808987656933</v>
      </c>
    </row>
    <row r="47" spans="1:28" ht="21.75" thickBot="1" x14ac:dyDescent="0.25">
      <c r="A47" s="12" t="s">
        <v>57</v>
      </c>
      <c r="B47" s="12"/>
      <c r="C47" s="12"/>
      <c r="D47" s="12"/>
      <c r="E47" s="22"/>
      <c r="F47" s="31">
        <v>378069492</v>
      </c>
      <c r="G47" s="22"/>
      <c r="H47" s="31">
        <f>SUM(H9:H46)</f>
        <v>1883434244656</v>
      </c>
      <c r="I47" s="22"/>
      <c r="J47" s="31">
        <f>SUM(J9:J46)</f>
        <v>2533293702535.2544</v>
      </c>
      <c r="K47" s="22"/>
      <c r="L47" s="31">
        <f>SUM(L9:L46)</f>
        <v>53080659</v>
      </c>
      <c r="M47" s="22"/>
      <c r="N47" s="31">
        <f>SUM(N9:N46)</f>
        <v>301492587952</v>
      </c>
      <c r="O47" s="22"/>
      <c r="P47" s="31">
        <f>SUM(P9:P46)</f>
        <v>-72133344</v>
      </c>
      <c r="Q47" s="22"/>
      <c r="R47" s="31">
        <f>SUM(R9:R46)</f>
        <v>282322366513</v>
      </c>
      <c r="S47" s="22"/>
      <c r="T47" s="31">
        <v>359016807</v>
      </c>
      <c r="U47" s="22"/>
      <c r="V47" s="32"/>
      <c r="W47" s="22"/>
      <c r="X47" s="31">
        <f>SUM(X9:X46)</f>
        <v>1945709401055</v>
      </c>
      <c r="Y47" s="22"/>
      <c r="Z47" s="31">
        <f>SUM(Z9:Z46)</f>
        <v>2791406053055.519</v>
      </c>
      <c r="AA47" s="22"/>
      <c r="AB47" s="24">
        <f>SUM(AB9:AB46)</f>
        <v>98.716774239651031</v>
      </c>
    </row>
    <row r="48" spans="1:28" ht="13.5" thickTop="1" x14ac:dyDescent="0.2">
      <c r="H48" s="11"/>
      <c r="X48" s="11"/>
    </row>
    <row r="49" spans="8:24" x14ac:dyDescent="0.2">
      <c r="H49" s="11"/>
      <c r="X49" s="11"/>
    </row>
  </sheetData>
  <mergeCells count="9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7:D47"/>
    <mergeCell ref="A44:C44"/>
    <mergeCell ref="E44:F44"/>
    <mergeCell ref="A45:C45"/>
    <mergeCell ref="E45:F45"/>
    <mergeCell ref="A46:C46"/>
    <mergeCell ref="E46:F46"/>
  </mergeCells>
  <pageMargins left="0.39" right="0.39" top="0.39" bottom="0.39" header="0" footer="0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9"/>
  <sheetViews>
    <sheetView rightToLeft="1" view="pageBreakPreview" zoomScale="115" zoomScaleNormal="100" zoomScaleSheetLayoutView="115" workbookViewId="0">
      <selection activeCell="L9" sqref="L9"/>
    </sheetView>
  </sheetViews>
  <sheetFormatPr defaultRowHeight="12.75" x14ac:dyDescent="0.2"/>
  <cols>
    <col min="1" max="1" width="5.42578125" bestFit="1" customWidth="1"/>
    <col min="2" max="2" width="35" customWidth="1"/>
    <col min="3" max="3" width="1.28515625" customWidth="1"/>
    <col min="4" max="4" width="16" bestFit="1" customWidth="1"/>
    <col min="5" max="5" width="1.28515625" customWidth="1"/>
    <col min="6" max="6" width="17.140625" bestFit="1" customWidth="1"/>
    <col min="7" max="7" width="1.28515625" customWidth="1"/>
    <col min="8" max="8" width="17.140625" bestFit="1" customWidth="1"/>
    <col min="9" max="9" width="1.28515625" customWidth="1"/>
    <col min="10" max="10" width="14.7109375" bestFit="1" customWidth="1"/>
    <col min="11" max="11" width="1.28515625" customWidth="1"/>
    <col min="12" max="12" width="16.5703125" bestFit="1" customWidth="1"/>
    <col min="13" max="13" width="0.28515625" customWidth="1"/>
    <col min="15" max="15" width="16.42578125" bestFit="1" customWidth="1"/>
  </cols>
  <sheetData>
    <row r="1" spans="1:12" ht="25.5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5.5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5.5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5" spans="1:12" ht="24" x14ac:dyDescent="0.2">
      <c r="A5" s="1" t="s">
        <v>58</v>
      </c>
      <c r="B5" s="19" t="s">
        <v>59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21" x14ac:dyDescent="0.2">
      <c r="D6" s="2" t="s">
        <v>7</v>
      </c>
      <c r="F6" s="15" t="s">
        <v>8</v>
      </c>
      <c r="G6" s="15"/>
      <c r="H6" s="15"/>
      <c r="J6" s="2" t="s">
        <v>9</v>
      </c>
    </row>
    <row r="7" spans="1:12" ht="21" x14ac:dyDescent="0.2">
      <c r="A7" s="15" t="s">
        <v>60</v>
      </c>
      <c r="B7" s="15"/>
      <c r="D7" s="2" t="s">
        <v>61</v>
      </c>
      <c r="F7" s="2" t="s">
        <v>62</v>
      </c>
      <c r="H7" s="2" t="s">
        <v>63</v>
      </c>
      <c r="J7" s="2" t="s">
        <v>61</v>
      </c>
      <c r="L7" s="2" t="s">
        <v>18</v>
      </c>
    </row>
    <row r="8" spans="1:12" ht="18.75" x14ac:dyDescent="0.2">
      <c r="A8" s="16" t="s">
        <v>64</v>
      </c>
      <c r="B8" s="16"/>
      <c r="D8" s="23">
        <v>8372567830</v>
      </c>
      <c r="E8" s="22"/>
      <c r="F8" s="23">
        <v>179268275210</v>
      </c>
      <c r="G8" s="22"/>
      <c r="H8" s="23">
        <v>186007630164</v>
      </c>
      <c r="I8" s="22"/>
      <c r="J8" s="23">
        <v>1633212876</v>
      </c>
      <c r="K8" s="22"/>
      <c r="L8" s="24">
        <f>J8/2827691721651*100</f>
        <v>5.7757812264146627E-2</v>
      </c>
    </row>
    <row r="9" spans="1:12" ht="18.75" x14ac:dyDescent="0.2">
      <c r="A9" s="13" t="s">
        <v>65</v>
      </c>
      <c r="B9" s="13"/>
      <c r="D9" s="26">
        <v>6635138</v>
      </c>
      <c r="E9" s="22"/>
      <c r="F9" s="26">
        <v>20996</v>
      </c>
      <c r="G9" s="22"/>
      <c r="H9" s="26">
        <v>1512000</v>
      </c>
      <c r="I9" s="22"/>
      <c r="J9" s="26">
        <v>5144134</v>
      </c>
      <c r="K9" s="22"/>
      <c r="L9" s="39">
        <f t="shared" ref="L9:L15" si="0">J9/2827691721651*100</f>
        <v>1.8191990168562301E-4</v>
      </c>
    </row>
    <row r="10" spans="1:12" ht="18.75" x14ac:dyDescent="0.2">
      <c r="A10" s="13" t="s">
        <v>66</v>
      </c>
      <c r="B10" s="13"/>
      <c r="D10" s="26">
        <v>20368596</v>
      </c>
      <c r="E10" s="22"/>
      <c r="F10" s="26">
        <v>81635</v>
      </c>
      <c r="G10" s="22"/>
      <c r="H10" s="26">
        <v>504000</v>
      </c>
      <c r="I10" s="22"/>
      <c r="J10" s="26">
        <v>19946231</v>
      </c>
      <c r="K10" s="22"/>
      <c r="L10" s="39">
        <f t="shared" si="0"/>
        <v>7.0538916414672058E-4</v>
      </c>
    </row>
    <row r="11" spans="1:12" ht="18.75" x14ac:dyDescent="0.2">
      <c r="A11" s="13" t="s">
        <v>67</v>
      </c>
      <c r="B11" s="13"/>
      <c r="D11" s="26">
        <v>3870729</v>
      </c>
      <c r="E11" s="22"/>
      <c r="F11" s="26">
        <v>13835</v>
      </c>
      <c r="G11" s="22"/>
      <c r="H11" s="26">
        <v>504000</v>
      </c>
      <c r="I11" s="22"/>
      <c r="J11" s="26">
        <v>3380564</v>
      </c>
      <c r="K11" s="22"/>
      <c r="L11" s="39">
        <f t="shared" si="0"/>
        <v>1.1955207047910425E-4</v>
      </c>
    </row>
    <row r="12" spans="1:12" ht="18.75" x14ac:dyDescent="0.2">
      <c r="A12" s="13" t="s">
        <v>68</v>
      </c>
      <c r="B12" s="13"/>
      <c r="D12" s="26">
        <v>411461102</v>
      </c>
      <c r="E12" s="22"/>
      <c r="F12" s="26">
        <v>32010895816</v>
      </c>
      <c r="G12" s="22"/>
      <c r="H12" s="26">
        <v>27502752506</v>
      </c>
      <c r="I12" s="22"/>
      <c r="J12" s="26">
        <v>4919604412</v>
      </c>
      <c r="K12" s="22"/>
      <c r="L12" s="39">
        <f t="shared" si="0"/>
        <v>0.17397951743931966</v>
      </c>
    </row>
    <row r="13" spans="1:12" ht="18.75" x14ac:dyDescent="0.2">
      <c r="A13" s="13" t="s">
        <v>69</v>
      </c>
      <c r="B13" s="13"/>
      <c r="D13" s="26">
        <v>678</v>
      </c>
      <c r="E13" s="22"/>
      <c r="F13" s="26">
        <v>0</v>
      </c>
      <c r="G13" s="22"/>
      <c r="H13" s="26">
        <v>0</v>
      </c>
      <c r="I13" s="22"/>
      <c r="J13" s="26">
        <v>678</v>
      </c>
      <c r="K13" s="22"/>
      <c r="L13" s="39">
        <f t="shared" si="0"/>
        <v>2.3977154044364396E-8</v>
      </c>
    </row>
    <row r="14" spans="1:12" ht="18.75" x14ac:dyDescent="0.2">
      <c r="A14" s="13" t="s">
        <v>70</v>
      </c>
      <c r="B14" s="13"/>
      <c r="D14" s="26">
        <v>11060469292</v>
      </c>
      <c r="E14" s="22"/>
      <c r="F14" s="26">
        <v>29400000000</v>
      </c>
      <c r="G14" s="22"/>
      <c r="H14" s="26">
        <v>40191525728</v>
      </c>
      <c r="I14" s="22"/>
      <c r="J14" s="26">
        <v>268943564</v>
      </c>
      <c r="K14" s="22"/>
      <c r="L14" s="39">
        <f t="shared" si="0"/>
        <v>9.5110638101303466E-3</v>
      </c>
    </row>
    <row r="15" spans="1:12" ht="18.75" x14ac:dyDescent="0.2">
      <c r="A15" s="14" t="s">
        <v>71</v>
      </c>
      <c r="B15" s="14"/>
      <c r="D15" s="29">
        <v>50000000</v>
      </c>
      <c r="E15" s="22"/>
      <c r="F15" s="29">
        <v>0</v>
      </c>
      <c r="G15" s="22"/>
      <c r="H15" s="29">
        <v>0</v>
      </c>
      <c r="I15" s="22"/>
      <c r="J15" s="29">
        <v>50000000</v>
      </c>
      <c r="K15" s="22"/>
      <c r="L15" s="39">
        <f t="shared" si="0"/>
        <v>1.7682266994369024E-3</v>
      </c>
    </row>
    <row r="16" spans="1:12" ht="21" x14ac:dyDescent="0.2">
      <c r="A16" s="12" t="s">
        <v>57</v>
      </c>
      <c r="B16" s="12"/>
      <c r="D16" s="31">
        <v>19925373365</v>
      </c>
      <c r="E16" s="22"/>
      <c r="F16" s="31">
        <v>240679287492</v>
      </c>
      <c r="G16" s="22"/>
      <c r="H16" s="31">
        <v>253704428398</v>
      </c>
      <c r="I16" s="22"/>
      <c r="J16" s="31">
        <v>6900232459</v>
      </c>
      <c r="K16" s="22"/>
      <c r="L16" s="33">
        <f>SUM(L8:L15)</f>
        <v>0.24402350532649902</v>
      </c>
    </row>
    <row r="17" spans="4:12" x14ac:dyDescent="0.2">
      <c r="D17" s="22"/>
      <c r="E17" s="22"/>
      <c r="F17" s="22"/>
      <c r="G17" s="22"/>
      <c r="H17" s="22"/>
      <c r="I17" s="22"/>
      <c r="J17" s="34"/>
      <c r="K17" s="22"/>
      <c r="L17" s="22"/>
    </row>
    <row r="18" spans="4:12" x14ac:dyDescent="0.2">
      <c r="D18" s="22"/>
      <c r="E18" s="22"/>
      <c r="F18" s="34"/>
      <c r="G18" s="22"/>
      <c r="H18" s="22"/>
      <c r="I18" s="22"/>
      <c r="J18" s="22"/>
      <c r="K18" s="22"/>
      <c r="L18" s="22"/>
    </row>
    <row r="19" spans="4:12" x14ac:dyDescent="0.2">
      <c r="D19" s="22"/>
      <c r="E19" s="22"/>
      <c r="F19" s="22"/>
      <c r="G19" s="22"/>
      <c r="H19" s="22"/>
      <c r="I19" s="22"/>
      <c r="J19" s="22"/>
      <c r="K19" s="22"/>
      <c r="L19" s="22"/>
    </row>
  </sheetData>
  <mergeCells count="15">
    <mergeCell ref="A1:L1"/>
    <mergeCell ref="A2:L2"/>
    <mergeCell ref="A3:L3"/>
    <mergeCell ref="B5:L5"/>
    <mergeCell ref="F6:H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4"/>
  <sheetViews>
    <sheetView rightToLeft="1" view="pageBreakPreview" zoomScaleNormal="100" zoomScaleSheetLayoutView="100" workbookViewId="0">
      <selection activeCell="J8" sqref="J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16.42578125" bestFit="1" customWidth="1"/>
  </cols>
  <sheetData>
    <row r="1" spans="1:15" ht="29.1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5" ht="21.95" customHeight="1" x14ac:dyDescent="0.2">
      <c r="A2" s="18" t="s">
        <v>72</v>
      </c>
      <c r="B2" s="18"/>
      <c r="C2" s="18"/>
      <c r="D2" s="18"/>
      <c r="E2" s="18"/>
      <c r="F2" s="18"/>
      <c r="G2" s="18"/>
      <c r="H2" s="18"/>
      <c r="I2" s="18"/>
      <c r="J2" s="18"/>
    </row>
    <row r="3" spans="1:15" ht="21.95" customHeight="1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spans="1:15" ht="14.65" customHeight="1" x14ac:dyDescent="0.2"/>
    <row r="5" spans="1:15" ht="29.1" customHeight="1" x14ac:dyDescent="0.2">
      <c r="A5" s="1" t="s">
        <v>73</v>
      </c>
      <c r="B5" s="19" t="s">
        <v>74</v>
      </c>
      <c r="C5" s="19"/>
      <c r="D5" s="19"/>
      <c r="E5" s="19"/>
      <c r="F5" s="19"/>
      <c r="G5" s="19"/>
      <c r="H5" s="19"/>
      <c r="I5" s="19"/>
      <c r="J5" s="19"/>
    </row>
    <row r="6" spans="1:15" ht="14.65" customHeight="1" x14ac:dyDescent="0.2"/>
    <row r="7" spans="1:15" ht="14.65" customHeight="1" x14ac:dyDescent="0.2">
      <c r="A7" s="15" t="s">
        <v>75</v>
      </c>
      <c r="B7" s="15"/>
      <c r="D7" s="2" t="s">
        <v>76</v>
      </c>
      <c r="F7" s="2" t="s">
        <v>61</v>
      </c>
      <c r="H7" s="2" t="s">
        <v>77</v>
      </c>
      <c r="J7" s="2" t="s">
        <v>78</v>
      </c>
    </row>
    <row r="8" spans="1:15" ht="21.95" customHeight="1" x14ac:dyDescent="0.2">
      <c r="A8" s="16" t="s">
        <v>79</v>
      </c>
      <c r="B8" s="16"/>
      <c r="D8" s="35" t="s">
        <v>80</v>
      </c>
      <c r="E8" s="22"/>
      <c r="F8" s="23">
        <f>'درآمد سرمایه گذاری در سهام'!J46</f>
        <v>238942129082</v>
      </c>
      <c r="G8" s="22"/>
      <c r="H8" s="24">
        <f>F8/F$11*100</f>
        <v>99.855133339382618</v>
      </c>
      <c r="I8" s="22"/>
      <c r="J8" s="24">
        <f>F8/2827691721651*100</f>
        <v>8.450077045261823</v>
      </c>
      <c r="O8" s="11"/>
    </row>
    <row r="9" spans="1:15" ht="21.95" customHeight="1" x14ac:dyDescent="0.2">
      <c r="A9" s="13" t="s">
        <v>83</v>
      </c>
      <c r="B9" s="13"/>
      <c r="D9" s="36" t="s">
        <v>81</v>
      </c>
      <c r="E9" s="22"/>
      <c r="F9" s="26">
        <f>'سود سپرده بانکی'!G13</f>
        <v>5013906</v>
      </c>
      <c r="G9" s="22"/>
      <c r="H9" s="39">
        <f t="shared" ref="H9:H10" si="0">F9/F$11*100</f>
        <v>2.0953368671512628E-3</v>
      </c>
      <c r="I9" s="22"/>
      <c r="J9" s="39">
        <f t="shared" ref="J9:J10" si="1">F9/2827691721651*100</f>
        <v>1.7731444915333763E-4</v>
      </c>
    </row>
    <row r="10" spans="1:15" ht="21.95" customHeight="1" x14ac:dyDescent="0.2">
      <c r="A10" s="14" t="s">
        <v>84</v>
      </c>
      <c r="B10" s="14"/>
      <c r="D10" s="36" t="s">
        <v>82</v>
      </c>
      <c r="E10" s="22"/>
      <c r="F10" s="29">
        <f>'سایر درآمدها'!D10</f>
        <v>341597917</v>
      </c>
      <c r="G10" s="22"/>
      <c r="H10" s="39">
        <f t="shared" si="0"/>
        <v>0.14275551022140764</v>
      </c>
      <c r="I10" s="22"/>
      <c r="J10" s="39">
        <f t="shared" si="1"/>
        <v>1.2080451146228618E-2</v>
      </c>
    </row>
    <row r="11" spans="1:15" ht="21.95" customHeight="1" x14ac:dyDescent="0.2">
      <c r="A11" s="12" t="s">
        <v>57</v>
      </c>
      <c r="B11" s="12"/>
      <c r="D11" s="31"/>
      <c r="E11" s="22"/>
      <c r="F11" s="31">
        <v>239288778745</v>
      </c>
      <c r="G11" s="22"/>
      <c r="H11" s="33">
        <f>SUM(H8:H10)</f>
        <v>99.999984186471181</v>
      </c>
      <c r="I11" s="22"/>
      <c r="J11" s="33">
        <f>SUM(J8:J10)</f>
        <v>8.4623348108572056</v>
      </c>
    </row>
    <row r="12" spans="1:15" x14ac:dyDescent="0.2">
      <c r="D12" s="22"/>
      <c r="E12" s="22"/>
      <c r="F12" s="22"/>
      <c r="G12" s="22"/>
      <c r="H12" s="22"/>
      <c r="I12" s="22"/>
      <c r="J12" s="22"/>
    </row>
    <row r="13" spans="1:15" x14ac:dyDescent="0.2">
      <c r="D13" s="22"/>
      <c r="E13" s="22"/>
      <c r="F13" s="22"/>
      <c r="G13" s="22"/>
      <c r="H13" s="22"/>
      <c r="I13" s="22"/>
      <c r="J13" s="22"/>
    </row>
    <row r="14" spans="1:15" x14ac:dyDescent="0.2">
      <c r="D14" s="22"/>
      <c r="E14" s="22"/>
      <c r="F14" s="22"/>
      <c r="G14" s="22"/>
      <c r="H14" s="22"/>
      <c r="I14" s="22"/>
      <c r="J14" s="22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6"/>
  <sheetViews>
    <sheetView rightToLeft="1" view="pageBreakPreview" zoomScale="115" zoomScaleNormal="100" zoomScaleSheetLayoutView="115" workbookViewId="0">
      <selection activeCell="D8" sqref="D8:G16"/>
    </sheetView>
  </sheetViews>
  <sheetFormatPr defaultRowHeight="12.75" x14ac:dyDescent="0.2"/>
  <cols>
    <col min="1" max="1" width="5.140625" customWidth="1"/>
    <col min="2" max="2" width="52.425781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7" ht="29.1" customHeight="1" x14ac:dyDescent="0.2">
      <c r="A1" s="18" t="s">
        <v>0</v>
      </c>
      <c r="B1" s="18"/>
      <c r="C1" s="18"/>
      <c r="D1" s="18"/>
      <c r="E1" s="18"/>
      <c r="F1" s="18"/>
    </row>
    <row r="2" spans="1:7" ht="21.95" customHeight="1" x14ac:dyDescent="0.2">
      <c r="A2" s="18" t="s">
        <v>72</v>
      </c>
      <c r="B2" s="18"/>
      <c r="C2" s="18"/>
      <c r="D2" s="18"/>
      <c r="E2" s="18"/>
      <c r="F2" s="18"/>
    </row>
    <row r="3" spans="1:7" ht="21.95" customHeight="1" x14ac:dyDescent="0.2">
      <c r="A3" s="18" t="s">
        <v>2</v>
      </c>
      <c r="B3" s="18"/>
      <c r="C3" s="18"/>
      <c r="D3" s="18"/>
      <c r="E3" s="18"/>
      <c r="F3" s="18"/>
    </row>
    <row r="4" spans="1:7" ht="14.65" customHeight="1" x14ac:dyDescent="0.2"/>
    <row r="5" spans="1:7" ht="14.65" customHeight="1" x14ac:dyDescent="0.2">
      <c r="A5" s="1" t="s">
        <v>94</v>
      </c>
      <c r="B5" s="19" t="s">
        <v>95</v>
      </c>
      <c r="C5" s="19"/>
      <c r="D5" s="19"/>
      <c r="E5" s="19"/>
      <c r="F5" s="19"/>
    </row>
    <row r="6" spans="1:7" ht="14.65" customHeight="1" x14ac:dyDescent="0.2">
      <c r="D6" s="15" t="s">
        <v>87</v>
      </c>
      <c r="E6" s="15"/>
      <c r="F6" s="2" t="s">
        <v>88</v>
      </c>
    </row>
    <row r="7" spans="1:7" ht="36.4" customHeight="1" x14ac:dyDescent="0.2">
      <c r="A7" s="15" t="s">
        <v>96</v>
      </c>
      <c r="B7" s="15"/>
      <c r="D7" s="10" t="s">
        <v>97</v>
      </c>
      <c r="E7" s="3"/>
      <c r="F7" s="10" t="s">
        <v>97</v>
      </c>
    </row>
    <row r="8" spans="1:7" ht="21.95" customHeight="1" x14ac:dyDescent="0.2">
      <c r="A8" s="16" t="s">
        <v>64</v>
      </c>
      <c r="B8" s="16"/>
      <c r="D8" s="23">
        <v>45745</v>
      </c>
      <c r="E8" s="22"/>
      <c r="F8" s="23">
        <v>45745</v>
      </c>
      <c r="G8" s="22"/>
    </row>
    <row r="9" spans="1:7" ht="21.95" customHeight="1" x14ac:dyDescent="0.2">
      <c r="A9" s="13" t="s">
        <v>65</v>
      </c>
      <c r="B9" s="13"/>
      <c r="D9" s="26">
        <v>20590</v>
      </c>
      <c r="E9" s="22"/>
      <c r="F9" s="26">
        <v>20590</v>
      </c>
      <c r="G9" s="22"/>
    </row>
    <row r="10" spans="1:7" ht="21.95" customHeight="1" x14ac:dyDescent="0.2">
      <c r="A10" s="13" t="s">
        <v>66</v>
      </c>
      <c r="B10" s="13"/>
      <c r="D10" s="26">
        <v>81288</v>
      </c>
      <c r="E10" s="22"/>
      <c r="F10" s="26">
        <v>81288</v>
      </c>
      <c r="G10" s="22"/>
    </row>
    <row r="11" spans="1:7" ht="21.95" customHeight="1" x14ac:dyDescent="0.2">
      <c r="A11" s="13" t="s">
        <v>67</v>
      </c>
      <c r="B11" s="13"/>
      <c r="D11" s="26">
        <v>12763</v>
      </c>
      <c r="E11" s="22"/>
      <c r="F11" s="26">
        <v>12763</v>
      </c>
      <c r="G11" s="22"/>
    </row>
    <row r="12" spans="1:7" ht="21.95" customHeight="1" x14ac:dyDescent="0.2">
      <c r="A12" s="14" t="s">
        <v>68</v>
      </c>
      <c r="B12" s="14"/>
      <c r="D12" s="29">
        <v>4891354</v>
      </c>
      <c r="E12" s="22"/>
      <c r="F12" s="29">
        <v>4891354</v>
      </c>
      <c r="G12" s="22"/>
    </row>
    <row r="13" spans="1:7" ht="21.95" customHeight="1" thickBot="1" x14ac:dyDescent="0.25">
      <c r="A13" s="12" t="s">
        <v>57</v>
      </c>
      <c r="B13" s="12"/>
      <c r="D13" s="31">
        <f>SUM(D8:D12)</f>
        <v>5051740</v>
      </c>
      <c r="E13" s="22"/>
      <c r="F13" s="31">
        <f>SUM(F8:F12)</f>
        <v>5051740</v>
      </c>
      <c r="G13" s="22"/>
    </row>
    <row r="14" spans="1:7" ht="13.5" thickTop="1" x14ac:dyDescent="0.2">
      <c r="D14" s="22"/>
      <c r="E14" s="22"/>
      <c r="F14" s="22"/>
      <c r="G14" s="22"/>
    </row>
    <row r="15" spans="1:7" x14ac:dyDescent="0.2">
      <c r="D15" s="22"/>
      <c r="E15" s="22"/>
      <c r="F15" s="22"/>
      <c r="G15" s="22"/>
    </row>
    <row r="16" spans="1:7" x14ac:dyDescent="0.2">
      <c r="D16" s="22"/>
      <c r="E16" s="22"/>
      <c r="F16" s="22"/>
      <c r="G16" s="22"/>
    </row>
  </sheetData>
  <mergeCells count="12">
    <mergeCell ref="A1:F1"/>
    <mergeCell ref="A2:F2"/>
    <mergeCell ref="A3:F3"/>
    <mergeCell ref="B5:F5"/>
    <mergeCell ref="D6:E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3"/>
  <sheetViews>
    <sheetView rightToLeft="1" view="pageBreakPreview" zoomScale="115" zoomScaleNormal="100" zoomScaleSheetLayoutView="115" workbookViewId="0">
      <selection activeCell="D7" sqref="D7:F1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8" t="s">
        <v>0</v>
      </c>
      <c r="B1" s="18"/>
      <c r="C1" s="18"/>
      <c r="D1" s="18"/>
      <c r="E1" s="18"/>
      <c r="F1" s="18"/>
    </row>
    <row r="2" spans="1:6" ht="21.95" customHeight="1" x14ac:dyDescent="0.2">
      <c r="A2" s="18" t="s">
        <v>72</v>
      </c>
      <c r="B2" s="18"/>
      <c r="C2" s="18"/>
      <c r="D2" s="18"/>
      <c r="E2" s="18"/>
      <c r="F2" s="18"/>
    </row>
    <row r="3" spans="1:6" ht="21.95" customHeight="1" x14ac:dyDescent="0.2">
      <c r="A3" s="18" t="s">
        <v>2</v>
      </c>
      <c r="B3" s="18"/>
      <c r="C3" s="18"/>
      <c r="D3" s="18"/>
      <c r="E3" s="18"/>
      <c r="F3" s="18"/>
    </row>
    <row r="4" spans="1:6" ht="14.65" customHeight="1" x14ac:dyDescent="0.2"/>
    <row r="5" spans="1:6" ht="29.1" customHeight="1" x14ac:dyDescent="0.2">
      <c r="A5" s="1" t="s">
        <v>98</v>
      </c>
      <c r="B5" s="19" t="s">
        <v>84</v>
      </c>
      <c r="C5" s="19"/>
      <c r="D5" s="19"/>
      <c r="E5" s="19"/>
      <c r="F5" s="19"/>
    </row>
    <row r="6" spans="1:6" ht="14.65" customHeight="1" x14ac:dyDescent="0.2">
      <c r="A6" s="15" t="s">
        <v>84</v>
      </c>
      <c r="B6" s="15"/>
      <c r="D6" s="2" t="s">
        <v>87</v>
      </c>
      <c r="F6" s="2" t="s">
        <v>9</v>
      </c>
    </row>
    <row r="7" spans="1:6" ht="21.95" customHeight="1" x14ac:dyDescent="0.2">
      <c r="A7" s="16" t="s">
        <v>84</v>
      </c>
      <c r="B7" s="16"/>
      <c r="D7" s="23">
        <v>276193926</v>
      </c>
      <c r="E7" s="22"/>
      <c r="F7" s="23">
        <v>276193926</v>
      </c>
    </row>
    <row r="8" spans="1:6" ht="21.95" customHeight="1" x14ac:dyDescent="0.2">
      <c r="A8" s="13" t="s">
        <v>99</v>
      </c>
      <c r="B8" s="13"/>
      <c r="D8" s="26">
        <v>3383</v>
      </c>
      <c r="E8" s="22"/>
      <c r="F8" s="26">
        <v>3383</v>
      </c>
    </row>
    <row r="9" spans="1:6" ht="21.95" customHeight="1" x14ac:dyDescent="0.2">
      <c r="A9" s="14" t="s">
        <v>100</v>
      </c>
      <c r="B9" s="14"/>
      <c r="D9" s="29">
        <v>65400608</v>
      </c>
      <c r="E9" s="22"/>
      <c r="F9" s="29">
        <v>65400608</v>
      </c>
    </row>
    <row r="10" spans="1:6" ht="21.95" customHeight="1" x14ac:dyDescent="0.2">
      <c r="A10" s="12" t="s">
        <v>57</v>
      </c>
      <c r="B10" s="12"/>
      <c r="D10" s="31">
        <v>341597917</v>
      </c>
      <c r="E10" s="22"/>
      <c r="F10" s="31">
        <v>341597917</v>
      </c>
    </row>
    <row r="11" spans="1:6" x14ac:dyDescent="0.2">
      <c r="D11" s="22"/>
      <c r="E11" s="22"/>
      <c r="F11" s="22"/>
    </row>
    <row r="12" spans="1:6" x14ac:dyDescent="0.2">
      <c r="D12" s="22"/>
      <c r="E12" s="22"/>
      <c r="F12" s="22"/>
    </row>
    <row r="13" spans="1:6" x14ac:dyDescent="0.2">
      <c r="D13" s="22"/>
      <c r="E13" s="22"/>
      <c r="F13" s="22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B5:F5"/>
    <mergeCell ref="A6:B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9"/>
  <sheetViews>
    <sheetView rightToLeft="1" view="pageBreakPreview" zoomScaleNormal="100" zoomScaleSheetLayoutView="100" workbookViewId="0">
      <selection activeCell="F15" sqref="F15:I18"/>
    </sheetView>
  </sheetViews>
  <sheetFormatPr defaultRowHeight="12.75" x14ac:dyDescent="0.2"/>
  <cols>
    <col min="1" max="1" width="5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5" ht="29.1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5" ht="21.95" customHeight="1" x14ac:dyDescent="0.2">
      <c r="A2" s="18" t="s">
        <v>72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5" ht="21.95" customHeight="1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5" ht="14.65" customHeight="1" x14ac:dyDescent="0.2"/>
    <row r="5" spans="1:15" ht="14.65" customHeight="1" x14ac:dyDescent="0.2">
      <c r="A5" s="19" t="s">
        <v>104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5" ht="14.65" customHeight="1" x14ac:dyDescent="0.2">
      <c r="A6" s="15" t="s">
        <v>75</v>
      </c>
      <c r="C6" s="15" t="s">
        <v>87</v>
      </c>
      <c r="D6" s="15"/>
      <c r="E6" s="15"/>
      <c r="F6" s="15"/>
      <c r="G6" s="15"/>
      <c r="I6" s="15" t="s">
        <v>88</v>
      </c>
      <c r="J6" s="15"/>
      <c r="K6" s="15"/>
      <c r="L6" s="15"/>
      <c r="M6" s="15"/>
    </row>
    <row r="7" spans="1:15" ht="29.1" customHeight="1" x14ac:dyDescent="0.2">
      <c r="A7" s="15"/>
      <c r="C7" s="10" t="s">
        <v>102</v>
      </c>
      <c r="D7" s="3"/>
      <c r="E7" s="10" t="s">
        <v>101</v>
      </c>
      <c r="F7" s="3"/>
      <c r="G7" s="10" t="s">
        <v>103</v>
      </c>
      <c r="I7" s="10" t="s">
        <v>102</v>
      </c>
      <c r="J7" s="3"/>
      <c r="K7" s="10" t="s">
        <v>101</v>
      </c>
      <c r="L7" s="3"/>
      <c r="M7" s="10" t="s">
        <v>103</v>
      </c>
    </row>
    <row r="8" spans="1:15" ht="21.95" customHeight="1" x14ac:dyDescent="0.2">
      <c r="A8" s="5" t="s">
        <v>64</v>
      </c>
      <c r="C8" s="23">
        <v>45745</v>
      </c>
      <c r="D8" s="22"/>
      <c r="E8" s="23">
        <v>0</v>
      </c>
      <c r="F8" s="22"/>
      <c r="G8" s="23">
        <v>45745</v>
      </c>
      <c r="H8" s="22"/>
      <c r="I8" s="23">
        <v>45745</v>
      </c>
      <c r="J8" s="22"/>
      <c r="K8" s="23">
        <v>0</v>
      </c>
      <c r="L8" s="22"/>
      <c r="M8" s="23">
        <v>45745</v>
      </c>
      <c r="N8" s="22"/>
      <c r="O8" s="22"/>
    </row>
    <row r="9" spans="1:15" ht="21.95" customHeight="1" x14ac:dyDescent="0.2">
      <c r="A9" s="6" t="s">
        <v>65</v>
      </c>
      <c r="C9" s="26">
        <v>20590</v>
      </c>
      <c r="D9" s="22"/>
      <c r="E9" s="26">
        <v>0</v>
      </c>
      <c r="F9" s="22"/>
      <c r="G9" s="26">
        <v>20590</v>
      </c>
      <c r="H9" s="22"/>
      <c r="I9" s="26">
        <v>20590</v>
      </c>
      <c r="J9" s="22"/>
      <c r="K9" s="26">
        <v>0</v>
      </c>
      <c r="L9" s="22"/>
      <c r="M9" s="26">
        <v>20590</v>
      </c>
      <c r="N9" s="22"/>
      <c r="O9" s="22"/>
    </row>
    <row r="10" spans="1:15" ht="21.95" customHeight="1" x14ac:dyDescent="0.2">
      <c r="A10" s="6" t="s">
        <v>66</v>
      </c>
      <c r="C10" s="26">
        <v>81288</v>
      </c>
      <c r="D10" s="22"/>
      <c r="E10" s="26">
        <v>158</v>
      </c>
      <c r="F10" s="22"/>
      <c r="G10" s="26">
        <v>81130</v>
      </c>
      <c r="H10" s="22"/>
      <c r="I10" s="26">
        <v>81288</v>
      </c>
      <c r="J10" s="22"/>
      <c r="K10" s="26">
        <v>158</v>
      </c>
      <c r="L10" s="22"/>
      <c r="M10" s="26">
        <v>81130</v>
      </c>
      <c r="N10" s="22"/>
      <c r="O10" s="22"/>
    </row>
    <row r="11" spans="1:15" ht="21.95" customHeight="1" x14ac:dyDescent="0.2">
      <c r="A11" s="6" t="s">
        <v>67</v>
      </c>
      <c r="C11" s="26">
        <v>12763</v>
      </c>
      <c r="D11" s="22"/>
      <c r="E11" s="26">
        <v>106</v>
      </c>
      <c r="F11" s="22"/>
      <c r="G11" s="26">
        <v>12657</v>
      </c>
      <c r="H11" s="22"/>
      <c r="I11" s="26">
        <v>12763</v>
      </c>
      <c r="J11" s="22"/>
      <c r="K11" s="26">
        <v>106</v>
      </c>
      <c r="L11" s="22"/>
      <c r="M11" s="26">
        <v>12657</v>
      </c>
      <c r="N11" s="22"/>
      <c r="O11" s="22"/>
    </row>
    <row r="12" spans="1:15" ht="21.95" customHeight="1" x14ac:dyDescent="0.2">
      <c r="A12" s="7" t="s">
        <v>68</v>
      </c>
      <c r="C12" s="29">
        <v>4891354</v>
      </c>
      <c r="D12" s="22"/>
      <c r="E12" s="29">
        <v>37570</v>
      </c>
      <c r="F12" s="22"/>
      <c r="G12" s="29">
        <v>4853784</v>
      </c>
      <c r="H12" s="22"/>
      <c r="I12" s="29">
        <v>4891354</v>
      </c>
      <c r="J12" s="22"/>
      <c r="K12" s="29">
        <v>37570</v>
      </c>
      <c r="L12" s="22"/>
      <c r="M12" s="29">
        <v>4853784</v>
      </c>
      <c r="N12" s="22"/>
      <c r="O12" s="22"/>
    </row>
    <row r="13" spans="1:15" ht="21.95" customHeight="1" x14ac:dyDescent="0.2">
      <c r="A13" s="9" t="s">
        <v>57</v>
      </c>
      <c r="C13" s="31">
        <v>5051740</v>
      </c>
      <c r="D13" s="22"/>
      <c r="E13" s="31">
        <v>37834</v>
      </c>
      <c r="F13" s="22"/>
      <c r="G13" s="31">
        <v>5013906</v>
      </c>
      <c r="H13" s="22"/>
      <c r="I13" s="31">
        <v>5051740</v>
      </c>
      <c r="J13" s="22"/>
      <c r="K13" s="31">
        <v>37834</v>
      </c>
      <c r="L13" s="22"/>
      <c r="M13" s="31">
        <v>5013906</v>
      </c>
      <c r="N13" s="22"/>
      <c r="O13" s="22"/>
    </row>
    <row r="14" spans="1:15" x14ac:dyDescent="0.2">
      <c r="C14" s="22"/>
      <c r="D14" s="22"/>
      <c r="E14" s="22"/>
      <c r="F14" s="22"/>
      <c r="G14" s="34"/>
      <c r="H14" s="22"/>
      <c r="I14" s="22"/>
      <c r="J14" s="22"/>
      <c r="K14" s="22"/>
      <c r="L14" s="22"/>
      <c r="M14" s="22"/>
      <c r="N14" s="22"/>
      <c r="O14" s="22"/>
    </row>
    <row r="15" spans="1:15" x14ac:dyDescent="0.2">
      <c r="C15" s="22"/>
      <c r="D15" s="22"/>
      <c r="E15" s="22"/>
      <c r="F15" s="22"/>
      <c r="G15" s="34"/>
      <c r="H15" s="22"/>
      <c r="I15" s="22"/>
      <c r="J15" s="22"/>
      <c r="K15" s="22"/>
      <c r="L15" s="22"/>
      <c r="M15" s="22"/>
      <c r="N15" s="22"/>
      <c r="O15" s="22"/>
    </row>
    <row r="16" spans="1:15" x14ac:dyDescent="0.2"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3:15" x14ac:dyDescent="0.2"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3:15" x14ac:dyDescent="0.2"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3:15" x14ac:dyDescent="0.2"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51"/>
  <sheetViews>
    <sheetView rightToLeft="1" view="pageBreakPreview" topLeftCell="A16" zoomScale="85" zoomScaleNormal="100" zoomScaleSheetLayoutView="85" workbookViewId="0">
      <selection activeCell="H8" sqref="D8:H45"/>
    </sheetView>
  </sheetViews>
  <sheetFormatPr defaultRowHeight="12.75" x14ac:dyDescent="0.2"/>
  <cols>
    <col min="1" max="1" width="5.42578125" bestFit="1" customWidth="1"/>
    <col min="2" max="2" width="18.140625" customWidth="1"/>
    <col min="3" max="3" width="1.28515625" customWidth="1"/>
    <col min="4" max="4" width="12.28515625" bestFit="1" customWidth="1"/>
    <col min="5" max="5" width="1.28515625" customWidth="1"/>
    <col min="6" max="6" width="17.140625" bestFit="1" customWidth="1"/>
    <col min="7" max="7" width="1.28515625" customWidth="1"/>
    <col min="8" max="8" width="15.42578125" bestFit="1" customWidth="1"/>
    <col min="9" max="9" width="1.28515625" customWidth="1"/>
    <col min="10" max="10" width="17.140625" bestFit="1" customWidth="1"/>
    <col min="11" max="11" width="1.28515625" customWidth="1"/>
    <col min="12" max="12" width="18" bestFit="1" customWidth="1"/>
    <col min="13" max="13" width="1.28515625" customWidth="1"/>
    <col min="14" max="14" width="12.28515625" bestFit="1" customWidth="1"/>
    <col min="15" max="16" width="1.28515625" customWidth="1"/>
    <col min="17" max="17" width="17.140625" bestFit="1" customWidth="1"/>
    <col min="18" max="18" width="1.28515625" customWidth="1"/>
    <col min="19" max="19" width="15.42578125" bestFit="1" customWidth="1"/>
    <col min="20" max="20" width="1.28515625" customWidth="1"/>
    <col min="21" max="21" width="17.140625" bestFit="1" customWidth="1"/>
    <col min="22" max="22" width="1.28515625" customWidth="1"/>
    <col min="23" max="23" width="18" bestFit="1" customWidth="1"/>
    <col min="24" max="24" width="0.28515625" customWidth="1"/>
  </cols>
  <sheetData>
    <row r="1" spans="1:23" ht="25.5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25.5" x14ac:dyDescent="0.2">
      <c r="A2" s="18" t="s">
        <v>72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ht="25.5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5" spans="1:23" ht="24" x14ac:dyDescent="0.2">
      <c r="A5" s="1" t="s">
        <v>85</v>
      </c>
      <c r="B5" s="19" t="s">
        <v>86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21" x14ac:dyDescent="0.2">
      <c r="D6" s="15" t="s">
        <v>87</v>
      </c>
      <c r="E6" s="15"/>
      <c r="F6" s="15"/>
      <c r="G6" s="15"/>
      <c r="H6" s="15"/>
      <c r="I6" s="15"/>
      <c r="J6" s="15"/>
      <c r="K6" s="15"/>
      <c r="L6" s="15"/>
      <c r="N6" s="15" t="s">
        <v>88</v>
      </c>
      <c r="O6" s="15"/>
      <c r="P6" s="15"/>
      <c r="Q6" s="15"/>
      <c r="R6" s="15"/>
      <c r="S6" s="15"/>
      <c r="T6" s="15"/>
      <c r="U6" s="15"/>
      <c r="V6" s="15"/>
      <c r="W6" s="15"/>
    </row>
    <row r="7" spans="1:23" ht="21" x14ac:dyDescent="0.2">
      <c r="A7" s="15" t="s">
        <v>89</v>
      </c>
      <c r="B7" s="15"/>
      <c r="D7" s="2" t="s">
        <v>90</v>
      </c>
      <c r="F7" s="2" t="s">
        <v>91</v>
      </c>
      <c r="H7" s="2" t="s">
        <v>92</v>
      </c>
      <c r="J7" s="4" t="s">
        <v>61</v>
      </c>
      <c r="K7" s="3"/>
      <c r="L7" s="4" t="s">
        <v>77</v>
      </c>
      <c r="N7" s="2" t="s">
        <v>90</v>
      </c>
      <c r="P7" s="15" t="s">
        <v>91</v>
      </c>
      <c r="Q7" s="15"/>
      <c r="S7" s="2" t="s">
        <v>92</v>
      </c>
      <c r="U7" s="4" t="s">
        <v>61</v>
      </c>
      <c r="V7" s="3"/>
      <c r="W7" s="4" t="s">
        <v>77</v>
      </c>
    </row>
    <row r="8" spans="1:23" ht="18.75" x14ac:dyDescent="0.2">
      <c r="A8" s="16" t="s">
        <v>50</v>
      </c>
      <c r="B8" s="16"/>
      <c r="D8" s="23">
        <v>0</v>
      </c>
      <c r="E8" s="22"/>
      <c r="F8" s="23">
        <v>-208750502</v>
      </c>
      <c r="G8" s="22"/>
      <c r="H8" s="23">
        <v>166482450</v>
      </c>
      <c r="I8" s="22"/>
      <c r="J8" s="23">
        <f>D8+F8+H8</f>
        <v>-42268052</v>
      </c>
      <c r="K8" s="22"/>
      <c r="L8" s="24">
        <v>-0.02</v>
      </c>
      <c r="M8" s="22"/>
      <c r="N8" s="23">
        <v>0</v>
      </c>
      <c r="O8" s="22"/>
      <c r="P8" s="21">
        <v>-208750502</v>
      </c>
      <c r="Q8" s="21"/>
      <c r="R8" s="22"/>
      <c r="S8" s="23">
        <v>166482450</v>
      </c>
      <c r="T8" s="22"/>
      <c r="U8" s="23">
        <f>N8+P8+S8</f>
        <v>-42268052</v>
      </c>
      <c r="V8" s="22"/>
      <c r="W8" s="24">
        <v>-0.02</v>
      </c>
    </row>
    <row r="9" spans="1:23" ht="18.75" x14ac:dyDescent="0.2">
      <c r="A9" s="13" t="s">
        <v>56</v>
      </c>
      <c r="B9" s="13"/>
      <c r="D9" s="26">
        <v>0</v>
      </c>
      <c r="E9" s="22"/>
      <c r="F9" s="26">
        <v>-990271058</v>
      </c>
      <c r="G9" s="22"/>
      <c r="H9" s="26">
        <v>-786095926</v>
      </c>
      <c r="I9" s="22"/>
      <c r="J9" s="41">
        <f t="shared" ref="J9:J45" si="0">D9+F9+H9</f>
        <v>-1776366984</v>
      </c>
      <c r="K9" s="22"/>
      <c r="L9" s="27">
        <v>-0.74</v>
      </c>
      <c r="M9" s="22"/>
      <c r="N9" s="26">
        <v>0</v>
      </c>
      <c r="O9" s="22"/>
      <c r="P9" s="25">
        <v>-990271058</v>
      </c>
      <c r="Q9" s="25"/>
      <c r="R9" s="22"/>
      <c r="S9" s="26">
        <v>-786095926</v>
      </c>
      <c r="T9" s="22"/>
      <c r="U9" s="41">
        <f t="shared" ref="U9:U45" si="1">N9+P9+S9</f>
        <v>-1776366984</v>
      </c>
      <c r="V9" s="22"/>
      <c r="W9" s="27">
        <v>-0.74</v>
      </c>
    </row>
    <row r="10" spans="1:23" ht="18.75" x14ac:dyDescent="0.2">
      <c r="A10" s="13" t="s">
        <v>28</v>
      </c>
      <c r="B10" s="13"/>
      <c r="D10" s="26">
        <v>0</v>
      </c>
      <c r="E10" s="22"/>
      <c r="F10" s="26">
        <v>0</v>
      </c>
      <c r="G10" s="22"/>
      <c r="H10" s="26">
        <v>3369650942</v>
      </c>
      <c r="I10" s="22"/>
      <c r="J10" s="41">
        <f t="shared" si="0"/>
        <v>3369650942</v>
      </c>
      <c r="K10" s="22"/>
      <c r="L10" s="27">
        <v>1.4</v>
      </c>
      <c r="M10" s="22"/>
      <c r="N10" s="26">
        <v>0</v>
      </c>
      <c r="O10" s="22"/>
      <c r="P10" s="25">
        <v>0</v>
      </c>
      <c r="Q10" s="25"/>
      <c r="R10" s="22"/>
      <c r="S10" s="26">
        <v>3369650942</v>
      </c>
      <c r="T10" s="22"/>
      <c r="U10" s="41">
        <f t="shared" si="1"/>
        <v>3369650942</v>
      </c>
      <c r="V10" s="22"/>
      <c r="W10" s="27">
        <v>1.4</v>
      </c>
    </row>
    <row r="11" spans="1:23" ht="18.75" x14ac:dyDescent="0.2">
      <c r="A11" s="13" t="s">
        <v>26</v>
      </c>
      <c r="B11" s="13"/>
      <c r="D11" s="26">
        <v>0</v>
      </c>
      <c r="E11" s="22"/>
      <c r="F11" s="26">
        <v>586489498</v>
      </c>
      <c r="G11" s="22"/>
      <c r="H11" s="26">
        <v>1461253558</v>
      </c>
      <c r="I11" s="22"/>
      <c r="J11" s="41">
        <f t="shared" si="0"/>
        <v>2047743056</v>
      </c>
      <c r="K11" s="22"/>
      <c r="L11" s="27">
        <v>0.85</v>
      </c>
      <c r="M11" s="22"/>
      <c r="N11" s="26">
        <v>0</v>
      </c>
      <c r="O11" s="22"/>
      <c r="P11" s="25">
        <v>586489498</v>
      </c>
      <c r="Q11" s="25"/>
      <c r="R11" s="22"/>
      <c r="S11" s="26">
        <v>1461253558</v>
      </c>
      <c r="T11" s="22"/>
      <c r="U11" s="41">
        <f t="shared" si="1"/>
        <v>2047743056</v>
      </c>
      <c r="V11" s="22"/>
      <c r="W11" s="27">
        <v>0.85</v>
      </c>
    </row>
    <row r="12" spans="1:23" ht="18.75" x14ac:dyDescent="0.2">
      <c r="A12" s="13" t="s">
        <v>38</v>
      </c>
      <c r="B12" s="13"/>
      <c r="D12" s="26">
        <v>0</v>
      </c>
      <c r="E12" s="22"/>
      <c r="F12" s="26">
        <v>1858005572</v>
      </c>
      <c r="G12" s="22"/>
      <c r="H12" s="26">
        <v>5618249382</v>
      </c>
      <c r="I12" s="22"/>
      <c r="J12" s="41">
        <f t="shared" si="0"/>
        <v>7476254954</v>
      </c>
      <c r="K12" s="22"/>
      <c r="L12" s="27">
        <v>3.11</v>
      </c>
      <c r="M12" s="22"/>
      <c r="N12" s="26">
        <v>0</v>
      </c>
      <c r="O12" s="22"/>
      <c r="P12" s="25">
        <v>1858005572</v>
      </c>
      <c r="Q12" s="25"/>
      <c r="R12" s="22"/>
      <c r="S12" s="26">
        <v>5618249382</v>
      </c>
      <c r="T12" s="22"/>
      <c r="U12" s="41">
        <f t="shared" si="1"/>
        <v>7476254954</v>
      </c>
      <c r="V12" s="22"/>
      <c r="W12" s="27">
        <v>3.11</v>
      </c>
    </row>
    <row r="13" spans="1:23" ht="18.75" x14ac:dyDescent="0.2">
      <c r="A13" s="13" t="s">
        <v>31</v>
      </c>
      <c r="B13" s="13"/>
      <c r="D13" s="26">
        <v>0</v>
      </c>
      <c r="E13" s="22"/>
      <c r="F13" s="26">
        <v>-2395795943</v>
      </c>
      <c r="G13" s="22"/>
      <c r="H13" s="26">
        <v>-1581998172</v>
      </c>
      <c r="I13" s="22"/>
      <c r="J13" s="41">
        <f t="shared" si="0"/>
        <v>-3977794115</v>
      </c>
      <c r="K13" s="22"/>
      <c r="L13" s="27">
        <v>-1.65</v>
      </c>
      <c r="M13" s="22"/>
      <c r="N13" s="26">
        <v>0</v>
      </c>
      <c r="O13" s="22"/>
      <c r="P13" s="25">
        <v>-2395795943</v>
      </c>
      <c r="Q13" s="25"/>
      <c r="R13" s="22"/>
      <c r="S13" s="26">
        <v>-1581998172</v>
      </c>
      <c r="T13" s="22"/>
      <c r="U13" s="41">
        <f t="shared" si="1"/>
        <v>-3977794115</v>
      </c>
      <c r="V13" s="22"/>
      <c r="W13" s="27">
        <v>-1.65</v>
      </c>
    </row>
    <row r="14" spans="1:23" ht="18.75" x14ac:dyDescent="0.2">
      <c r="A14" s="13" t="s">
        <v>29</v>
      </c>
      <c r="B14" s="13"/>
      <c r="D14" s="26">
        <v>0</v>
      </c>
      <c r="E14" s="22"/>
      <c r="F14" s="26">
        <v>0</v>
      </c>
      <c r="G14" s="22"/>
      <c r="H14" s="26">
        <v>-539285845</v>
      </c>
      <c r="I14" s="22"/>
      <c r="J14" s="41">
        <f t="shared" si="0"/>
        <v>-539285845</v>
      </c>
      <c r="K14" s="22"/>
      <c r="L14" s="27">
        <v>-0.22</v>
      </c>
      <c r="M14" s="22"/>
      <c r="N14" s="26">
        <v>0</v>
      </c>
      <c r="O14" s="22"/>
      <c r="P14" s="25">
        <v>0</v>
      </c>
      <c r="Q14" s="25"/>
      <c r="R14" s="22"/>
      <c r="S14" s="26">
        <v>-539285845</v>
      </c>
      <c r="T14" s="22"/>
      <c r="U14" s="41">
        <f t="shared" si="1"/>
        <v>-539285845</v>
      </c>
      <c r="V14" s="22"/>
      <c r="W14" s="27">
        <v>-0.22</v>
      </c>
    </row>
    <row r="15" spans="1:23" ht="18.75" x14ac:dyDescent="0.2">
      <c r="A15" s="13" t="s">
        <v>19</v>
      </c>
      <c r="B15" s="13"/>
      <c r="D15" s="26">
        <v>0</v>
      </c>
      <c r="E15" s="22"/>
      <c r="F15" s="26">
        <v>2662149426</v>
      </c>
      <c r="G15" s="22"/>
      <c r="H15" s="26">
        <v>733173531</v>
      </c>
      <c r="I15" s="22"/>
      <c r="J15" s="41">
        <f t="shared" si="0"/>
        <v>3395322957</v>
      </c>
      <c r="K15" s="22"/>
      <c r="L15" s="27">
        <v>1.41</v>
      </c>
      <c r="M15" s="22"/>
      <c r="N15" s="26">
        <v>0</v>
      </c>
      <c r="O15" s="22"/>
      <c r="P15" s="25">
        <v>2662149426</v>
      </c>
      <c r="Q15" s="25"/>
      <c r="R15" s="22"/>
      <c r="S15" s="26">
        <v>733173531</v>
      </c>
      <c r="T15" s="22"/>
      <c r="U15" s="41">
        <f t="shared" si="1"/>
        <v>3395322957</v>
      </c>
      <c r="V15" s="22"/>
      <c r="W15" s="27">
        <v>1.41</v>
      </c>
    </row>
    <row r="16" spans="1:23" ht="18.75" x14ac:dyDescent="0.2">
      <c r="A16" s="13" t="s">
        <v>33</v>
      </c>
      <c r="B16" s="13"/>
      <c r="D16" s="26">
        <v>0</v>
      </c>
      <c r="E16" s="22"/>
      <c r="F16" s="26">
        <v>16245972770</v>
      </c>
      <c r="G16" s="22"/>
      <c r="H16" s="26">
        <v>0</v>
      </c>
      <c r="I16" s="22"/>
      <c r="J16" s="41">
        <f t="shared" si="0"/>
        <v>16245972770</v>
      </c>
      <c r="K16" s="22"/>
      <c r="L16" s="27">
        <v>6.75</v>
      </c>
      <c r="M16" s="22"/>
      <c r="N16" s="26">
        <v>0</v>
      </c>
      <c r="O16" s="22"/>
      <c r="P16" s="25">
        <v>16245972770</v>
      </c>
      <c r="Q16" s="25"/>
      <c r="R16" s="22"/>
      <c r="S16" s="26">
        <v>0</v>
      </c>
      <c r="T16" s="22"/>
      <c r="U16" s="41">
        <f t="shared" si="1"/>
        <v>16245972770</v>
      </c>
      <c r="V16" s="22"/>
      <c r="W16" s="27">
        <v>6.75</v>
      </c>
    </row>
    <row r="17" spans="1:23" ht="18.75" x14ac:dyDescent="0.2">
      <c r="A17" s="13" t="s">
        <v>48</v>
      </c>
      <c r="B17" s="13"/>
      <c r="D17" s="26">
        <v>0</v>
      </c>
      <c r="E17" s="22"/>
      <c r="F17" s="26">
        <v>3341062250</v>
      </c>
      <c r="G17" s="22"/>
      <c r="H17" s="26">
        <v>0</v>
      </c>
      <c r="I17" s="22"/>
      <c r="J17" s="41">
        <f t="shared" si="0"/>
        <v>3341062250</v>
      </c>
      <c r="K17" s="22"/>
      <c r="L17" s="27">
        <v>1.39</v>
      </c>
      <c r="M17" s="22"/>
      <c r="N17" s="26">
        <v>0</v>
      </c>
      <c r="O17" s="22"/>
      <c r="P17" s="25">
        <v>3341062250</v>
      </c>
      <c r="Q17" s="25"/>
      <c r="R17" s="22"/>
      <c r="S17" s="26">
        <v>0</v>
      </c>
      <c r="T17" s="22"/>
      <c r="U17" s="41">
        <f t="shared" si="1"/>
        <v>3341062250</v>
      </c>
      <c r="V17" s="22"/>
      <c r="W17" s="27">
        <v>1.39</v>
      </c>
    </row>
    <row r="18" spans="1:23" ht="18.75" x14ac:dyDescent="0.2">
      <c r="A18" s="13" t="s">
        <v>34</v>
      </c>
      <c r="B18" s="13"/>
      <c r="D18" s="26">
        <v>0</v>
      </c>
      <c r="E18" s="22"/>
      <c r="F18" s="26">
        <v>-4994981714</v>
      </c>
      <c r="G18" s="22"/>
      <c r="H18" s="26">
        <v>0</v>
      </c>
      <c r="I18" s="22"/>
      <c r="J18" s="41">
        <f t="shared" si="0"/>
        <v>-4994981714</v>
      </c>
      <c r="K18" s="22"/>
      <c r="L18" s="27">
        <v>-2.08</v>
      </c>
      <c r="M18" s="22"/>
      <c r="N18" s="26">
        <v>0</v>
      </c>
      <c r="O18" s="22"/>
      <c r="P18" s="25">
        <v>-4994981714</v>
      </c>
      <c r="Q18" s="25"/>
      <c r="R18" s="22"/>
      <c r="S18" s="26">
        <v>0</v>
      </c>
      <c r="T18" s="22"/>
      <c r="U18" s="41">
        <f t="shared" si="1"/>
        <v>-4994981714</v>
      </c>
      <c r="V18" s="22"/>
      <c r="W18" s="27">
        <v>-2.08</v>
      </c>
    </row>
    <row r="19" spans="1:23" ht="18.75" x14ac:dyDescent="0.2">
      <c r="A19" s="13" t="s">
        <v>22</v>
      </c>
      <c r="B19" s="13"/>
      <c r="D19" s="26">
        <v>0</v>
      </c>
      <c r="E19" s="22"/>
      <c r="F19" s="26">
        <v>0</v>
      </c>
      <c r="G19" s="22"/>
      <c r="H19" s="26">
        <v>0</v>
      </c>
      <c r="I19" s="22"/>
      <c r="J19" s="41">
        <f t="shared" si="0"/>
        <v>0</v>
      </c>
      <c r="K19" s="22"/>
      <c r="L19" s="27">
        <v>0</v>
      </c>
      <c r="M19" s="22"/>
      <c r="N19" s="26">
        <v>0</v>
      </c>
      <c r="O19" s="22"/>
      <c r="P19" s="25">
        <v>0</v>
      </c>
      <c r="Q19" s="25"/>
      <c r="R19" s="22"/>
      <c r="S19" s="26">
        <v>0</v>
      </c>
      <c r="T19" s="22"/>
      <c r="U19" s="41">
        <f t="shared" si="1"/>
        <v>0</v>
      </c>
      <c r="V19" s="22"/>
      <c r="W19" s="27">
        <v>0</v>
      </c>
    </row>
    <row r="20" spans="1:23" ht="18.75" x14ac:dyDescent="0.2">
      <c r="A20" s="13" t="s">
        <v>45</v>
      </c>
      <c r="B20" s="13"/>
      <c r="D20" s="26">
        <v>0</v>
      </c>
      <c r="E20" s="22"/>
      <c r="F20" s="26">
        <v>0</v>
      </c>
      <c r="G20" s="22"/>
      <c r="H20" s="26">
        <v>0</v>
      </c>
      <c r="I20" s="22"/>
      <c r="J20" s="41">
        <f t="shared" si="0"/>
        <v>0</v>
      </c>
      <c r="K20" s="22"/>
      <c r="L20" s="27">
        <v>0</v>
      </c>
      <c r="M20" s="22"/>
      <c r="N20" s="26">
        <v>0</v>
      </c>
      <c r="O20" s="22"/>
      <c r="P20" s="25">
        <v>0</v>
      </c>
      <c r="Q20" s="25"/>
      <c r="R20" s="22"/>
      <c r="S20" s="26">
        <v>0</v>
      </c>
      <c r="T20" s="22"/>
      <c r="U20" s="41">
        <f t="shared" si="1"/>
        <v>0</v>
      </c>
      <c r="V20" s="22"/>
      <c r="W20" s="27">
        <v>0</v>
      </c>
    </row>
    <row r="21" spans="1:23" ht="18.75" x14ac:dyDescent="0.2">
      <c r="A21" s="13" t="s">
        <v>52</v>
      </c>
      <c r="B21" s="13"/>
      <c r="D21" s="26">
        <v>0</v>
      </c>
      <c r="E21" s="22"/>
      <c r="F21" s="26">
        <v>10979450</v>
      </c>
      <c r="G21" s="22"/>
      <c r="H21" s="26">
        <v>0</v>
      </c>
      <c r="I21" s="22"/>
      <c r="J21" s="41">
        <f t="shared" si="0"/>
        <v>10979450</v>
      </c>
      <c r="K21" s="22"/>
      <c r="L21" s="27">
        <v>0</v>
      </c>
      <c r="M21" s="22"/>
      <c r="N21" s="26">
        <v>0</v>
      </c>
      <c r="O21" s="22"/>
      <c r="P21" s="25">
        <v>10979450</v>
      </c>
      <c r="Q21" s="25"/>
      <c r="R21" s="22"/>
      <c r="S21" s="26">
        <v>0</v>
      </c>
      <c r="T21" s="22"/>
      <c r="U21" s="41">
        <f t="shared" si="1"/>
        <v>10979450</v>
      </c>
      <c r="V21" s="22"/>
      <c r="W21" s="27">
        <v>0</v>
      </c>
    </row>
    <row r="22" spans="1:23" ht="18.75" x14ac:dyDescent="0.2">
      <c r="A22" s="13" t="s">
        <v>41</v>
      </c>
      <c r="B22" s="13"/>
      <c r="D22" s="26">
        <v>0</v>
      </c>
      <c r="E22" s="22"/>
      <c r="F22" s="26">
        <v>9099682649</v>
      </c>
      <c r="G22" s="22"/>
      <c r="H22" s="26">
        <v>0</v>
      </c>
      <c r="I22" s="22"/>
      <c r="J22" s="41">
        <f t="shared" si="0"/>
        <v>9099682649</v>
      </c>
      <c r="K22" s="22"/>
      <c r="L22" s="27">
        <v>3.78</v>
      </c>
      <c r="M22" s="22"/>
      <c r="N22" s="26">
        <v>0</v>
      </c>
      <c r="O22" s="22"/>
      <c r="P22" s="25">
        <v>9099682649</v>
      </c>
      <c r="Q22" s="25"/>
      <c r="R22" s="22"/>
      <c r="S22" s="26">
        <v>0</v>
      </c>
      <c r="T22" s="22"/>
      <c r="U22" s="41">
        <f t="shared" si="1"/>
        <v>9099682649</v>
      </c>
      <c r="V22" s="22"/>
      <c r="W22" s="27">
        <v>3.78</v>
      </c>
    </row>
    <row r="23" spans="1:23" ht="18.75" x14ac:dyDescent="0.2">
      <c r="A23" s="13" t="s">
        <v>49</v>
      </c>
      <c r="B23" s="13"/>
      <c r="D23" s="26">
        <v>0</v>
      </c>
      <c r="E23" s="22"/>
      <c r="F23" s="26">
        <v>14908432482</v>
      </c>
      <c r="G23" s="22"/>
      <c r="H23" s="26">
        <v>0</v>
      </c>
      <c r="I23" s="22"/>
      <c r="J23" s="41">
        <f t="shared" si="0"/>
        <v>14908432482</v>
      </c>
      <c r="K23" s="22"/>
      <c r="L23" s="27">
        <v>6.19</v>
      </c>
      <c r="M23" s="22"/>
      <c r="N23" s="26">
        <v>0</v>
      </c>
      <c r="O23" s="22"/>
      <c r="P23" s="25">
        <v>14908432482</v>
      </c>
      <c r="Q23" s="25"/>
      <c r="R23" s="22"/>
      <c r="S23" s="26">
        <v>0</v>
      </c>
      <c r="T23" s="22"/>
      <c r="U23" s="41">
        <f t="shared" si="1"/>
        <v>14908432482</v>
      </c>
      <c r="V23" s="22"/>
      <c r="W23" s="27">
        <v>6.19</v>
      </c>
    </row>
    <row r="24" spans="1:23" ht="18.75" x14ac:dyDescent="0.2">
      <c r="A24" s="13" t="s">
        <v>35</v>
      </c>
      <c r="B24" s="13"/>
      <c r="D24" s="26">
        <v>0</v>
      </c>
      <c r="E24" s="22"/>
      <c r="F24" s="26">
        <v>34171873998</v>
      </c>
      <c r="G24" s="22"/>
      <c r="H24" s="26">
        <v>0</v>
      </c>
      <c r="I24" s="22"/>
      <c r="J24" s="41">
        <f t="shared" si="0"/>
        <v>34171873998</v>
      </c>
      <c r="K24" s="22"/>
      <c r="L24" s="27">
        <v>14.2</v>
      </c>
      <c r="M24" s="22"/>
      <c r="N24" s="26">
        <v>0</v>
      </c>
      <c r="O24" s="22"/>
      <c r="P24" s="25">
        <v>34171873998</v>
      </c>
      <c r="Q24" s="25"/>
      <c r="R24" s="22"/>
      <c r="S24" s="26">
        <v>0</v>
      </c>
      <c r="T24" s="22"/>
      <c r="U24" s="41">
        <f t="shared" si="1"/>
        <v>34171873998</v>
      </c>
      <c r="V24" s="22"/>
      <c r="W24" s="27">
        <v>14.2</v>
      </c>
    </row>
    <row r="25" spans="1:23" ht="18.75" x14ac:dyDescent="0.2">
      <c r="A25" s="13" t="s">
        <v>27</v>
      </c>
      <c r="B25" s="13"/>
      <c r="D25" s="26">
        <v>0</v>
      </c>
      <c r="E25" s="22"/>
      <c r="F25" s="26">
        <v>8848926856</v>
      </c>
      <c r="G25" s="22"/>
      <c r="H25" s="26">
        <v>0</v>
      </c>
      <c r="I25" s="22"/>
      <c r="J25" s="41">
        <f t="shared" si="0"/>
        <v>8848926856</v>
      </c>
      <c r="K25" s="22"/>
      <c r="L25" s="27">
        <v>3.68</v>
      </c>
      <c r="M25" s="22"/>
      <c r="N25" s="26">
        <v>0</v>
      </c>
      <c r="O25" s="22"/>
      <c r="P25" s="25">
        <v>8848926856</v>
      </c>
      <c r="Q25" s="25"/>
      <c r="R25" s="22"/>
      <c r="S25" s="26">
        <v>0</v>
      </c>
      <c r="T25" s="22"/>
      <c r="U25" s="41">
        <f t="shared" si="1"/>
        <v>8848926856</v>
      </c>
      <c r="V25" s="22"/>
      <c r="W25" s="27">
        <v>3.68</v>
      </c>
    </row>
    <row r="26" spans="1:23" ht="18.75" x14ac:dyDescent="0.2">
      <c r="A26" s="13" t="s">
        <v>20</v>
      </c>
      <c r="B26" s="13"/>
      <c r="D26" s="26">
        <v>0</v>
      </c>
      <c r="E26" s="22"/>
      <c r="F26" s="26">
        <v>-358326273</v>
      </c>
      <c r="G26" s="22"/>
      <c r="H26" s="26">
        <v>0</v>
      </c>
      <c r="I26" s="22"/>
      <c r="J26" s="41">
        <f t="shared" si="0"/>
        <v>-358326273</v>
      </c>
      <c r="K26" s="22"/>
      <c r="L26" s="27">
        <v>-0.15</v>
      </c>
      <c r="M26" s="22"/>
      <c r="N26" s="26">
        <v>0</v>
      </c>
      <c r="O26" s="22"/>
      <c r="P26" s="25">
        <v>-358326273</v>
      </c>
      <c r="Q26" s="25"/>
      <c r="R26" s="22"/>
      <c r="S26" s="26">
        <v>0</v>
      </c>
      <c r="T26" s="22"/>
      <c r="U26" s="41">
        <f t="shared" si="1"/>
        <v>-358326273</v>
      </c>
      <c r="V26" s="22"/>
      <c r="W26" s="27">
        <v>-0.15</v>
      </c>
    </row>
    <row r="27" spans="1:23" ht="18.75" x14ac:dyDescent="0.2">
      <c r="A27" s="13" t="s">
        <v>24</v>
      </c>
      <c r="B27" s="13"/>
      <c r="D27" s="26">
        <v>0</v>
      </c>
      <c r="E27" s="22"/>
      <c r="F27" s="26">
        <v>29019735434</v>
      </c>
      <c r="G27" s="22"/>
      <c r="H27" s="26">
        <v>0</v>
      </c>
      <c r="I27" s="22"/>
      <c r="J27" s="41">
        <f t="shared" si="0"/>
        <v>29019735434</v>
      </c>
      <c r="K27" s="22"/>
      <c r="L27" s="27">
        <v>12.06</v>
      </c>
      <c r="M27" s="22"/>
      <c r="N27" s="26">
        <v>0</v>
      </c>
      <c r="O27" s="22"/>
      <c r="P27" s="25">
        <v>29019735434</v>
      </c>
      <c r="Q27" s="25"/>
      <c r="R27" s="22"/>
      <c r="S27" s="26">
        <v>0</v>
      </c>
      <c r="T27" s="22"/>
      <c r="U27" s="41">
        <f t="shared" si="1"/>
        <v>29019735434</v>
      </c>
      <c r="V27" s="22"/>
      <c r="W27" s="27">
        <v>12.06</v>
      </c>
    </row>
    <row r="28" spans="1:23" ht="18.75" x14ac:dyDescent="0.2">
      <c r="A28" s="13" t="s">
        <v>46</v>
      </c>
      <c r="B28" s="13"/>
      <c r="D28" s="26">
        <v>0</v>
      </c>
      <c r="E28" s="22"/>
      <c r="F28" s="26">
        <v>9696551353</v>
      </c>
      <c r="G28" s="22"/>
      <c r="H28" s="26">
        <v>0</v>
      </c>
      <c r="I28" s="22"/>
      <c r="J28" s="41">
        <f t="shared" si="0"/>
        <v>9696551353</v>
      </c>
      <c r="K28" s="22"/>
      <c r="L28" s="27">
        <v>4.03</v>
      </c>
      <c r="M28" s="22"/>
      <c r="N28" s="26">
        <v>0</v>
      </c>
      <c r="O28" s="22"/>
      <c r="P28" s="25">
        <v>9696551353</v>
      </c>
      <c r="Q28" s="25"/>
      <c r="R28" s="22"/>
      <c r="S28" s="26">
        <v>0</v>
      </c>
      <c r="T28" s="22"/>
      <c r="U28" s="41">
        <f t="shared" si="1"/>
        <v>9696551353</v>
      </c>
      <c r="V28" s="22"/>
      <c r="W28" s="27">
        <v>4.03</v>
      </c>
    </row>
    <row r="29" spans="1:23" ht="18.75" x14ac:dyDescent="0.2">
      <c r="A29" s="13" t="s">
        <v>55</v>
      </c>
      <c r="B29" s="13"/>
      <c r="D29" s="26">
        <v>0</v>
      </c>
      <c r="E29" s="22"/>
      <c r="F29" s="26">
        <v>-3826564086</v>
      </c>
      <c r="G29" s="22"/>
      <c r="H29" s="26">
        <v>0</v>
      </c>
      <c r="I29" s="22"/>
      <c r="J29" s="41">
        <f t="shared" si="0"/>
        <v>-3826564086</v>
      </c>
      <c r="K29" s="22"/>
      <c r="L29" s="27">
        <v>-1.59</v>
      </c>
      <c r="M29" s="22"/>
      <c r="N29" s="26">
        <v>0</v>
      </c>
      <c r="O29" s="22"/>
      <c r="P29" s="25">
        <v>-3826564086</v>
      </c>
      <c r="Q29" s="25"/>
      <c r="R29" s="22"/>
      <c r="S29" s="26">
        <v>0</v>
      </c>
      <c r="T29" s="22"/>
      <c r="U29" s="41">
        <f t="shared" si="1"/>
        <v>-3826564086</v>
      </c>
      <c r="V29" s="22"/>
      <c r="W29" s="27">
        <v>-1.59</v>
      </c>
    </row>
    <row r="30" spans="1:23" ht="18.75" x14ac:dyDescent="0.2">
      <c r="A30" s="13" t="s">
        <v>53</v>
      </c>
      <c r="B30" s="13"/>
      <c r="D30" s="26">
        <v>0</v>
      </c>
      <c r="E30" s="22"/>
      <c r="F30" s="26">
        <v>936037782</v>
      </c>
      <c r="G30" s="22"/>
      <c r="H30" s="26">
        <v>0</v>
      </c>
      <c r="I30" s="22"/>
      <c r="J30" s="41">
        <f t="shared" si="0"/>
        <v>936037782</v>
      </c>
      <c r="K30" s="22"/>
      <c r="L30" s="27">
        <v>0.39</v>
      </c>
      <c r="M30" s="22"/>
      <c r="N30" s="26">
        <v>0</v>
      </c>
      <c r="O30" s="22"/>
      <c r="P30" s="25">
        <v>936037782</v>
      </c>
      <c r="Q30" s="25"/>
      <c r="R30" s="22"/>
      <c r="S30" s="26">
        <v>0</v>
      </c>
      <c r="T30" s="22"/>
      <c r="U30" s="41">
        <f t="shared" si="1"/>
        <v>936037782</v>
      </c>
      <c r="V30" s="22"/>
      <c r="W30" s="27">
        <v>0.39</v>
      </c>
    </row>
    <row r="31" spans="1:23" ht="18.75" x14ac:dyDescent="0.2">
      <c r="A31" s="13" t="s">
        <v>39</v>
      </c>
      <c r="B31" s="13"/>
      <c r="D31" s="26">
        <v>0</v>
      </c>
      <c r="E31" s="22"/>
      <c r="F31" s="26">
        <v>6123077778</v>
      </c>
      <c r="G31" s="22"/>
      <c r="H31" s="26">
        <v>0</v>
      </c>
      <c r="I31" s="22"/>
      <c r="J31" s="41">
        <f t="shared" si="0"/>
        <v>6123077778</v>
      </c>
      <c r="K31" s="22"/>
      <c r="L31" s="27">
        <v>2.54</v>
      </c>
      <c r="M31" s="22"/>
      <c r="N31" s="26">
        <v>0</v>
      </c>
      <c r="O31" s="22"/>
      <c r="P31" s="25">
        <v>6123077778</v>
      </c>
      <c r="Q31" s="25"/>
      <c r="R31" s="22"/>
      <c r="S31" s="26">
        <v>0</v>
      </c>
      <c r="T31" s="22"/>
      <c r="U31" s="41">
        <f t="shared" si="1"/>
        <v>6123077778</v>
      </c>
      <c r="V31" s="22"/>
      <c r="W31" s="27">
        <v>2.54</v>
      </c>
    </row>
    <row r="32" spans="1:23" ht="18.75" x14ac:dyDescent="0.2">
      <c r="A32" s="13" t="s">
        <v>36</v>
      </c>
      <c r="B32" s="13"/>
      <c r="D32" s="26">
        <v>0</v>
      </c>
      <c r="E32" s="22"/>
      <c r="F32" s="26">
        <v>20410913831</v>
      </c>
      <c r="G32" s="22"/>
      <c r="H32" s="26">
        <v>0</v>
      </c>
      <c r="I32" s="22"/>
      <c r="J32" s="41">
        <f t="shared" si="0"/>
        <v>20410913831</v>
      </c>
      <c r="K32" s="22"/>
      <c r="L32" s="27">
        <v>8.48</v>
      </c>
      <c r="M32" s="22"/>
      <c r="N32" s="26">
        <v>0</v>
      </c>
      <c r="O32" s="22"/>
      <c r="P32" s="25">
        <v>20410913831</v>
      </c>
      <c r="Q32" s="25"/>
      <c r="R32" s="22"/>
      <c r="S32" s="26">
        <v>0</v>
      </c>
      <c r="T32" s="22"/>
      <c r="U32" s="41">
        <f t="shared" si="1"/>
        <v>20410913831</v>
      </c>
      <c r="V32" s="22"/>
      <c r="W32" s="27">
        <v>8.48</v>
      </c>
    </row>
    <row r="33" spans="1:23" ht="18.75" x14ac:dyDescent="0.2">
      <c r="A33" s="13" t="s">
        <v>37</v>
      </c>
      <c r="B33" s="13"/>
      <c r="D33" s="26">
        <v>0</v>
      </c>
      <c r="E33" s="22"/>
      <c r="F33" s="26">
        <v>10034064698</v>
      </c>
      <c r="G33" s="22"/>
      <c r="H33" s="26">
        <v>0</v>
      </c>
      <c r="I33" s="22"/>
      <c r="J33" s="41">
        <f t="shared" si="0"/>
        <v>10034064698</v>
      </c>
      <c r="K33" s="22"/>
      <c r="L33" s="27">
        <v>4.17</v>
      </c>
      <c r="M33" s="22"/>
      <c r="N33" s="26">
        <v>0</v>
      </c>
      <c r="O33" s="22"/>
      <c r="P33" s="25">
        <v>10034064698</v>
      </c>
      <c r="Q33" s="25"/>
      <c r="R33" s="22"/>
      <c r="S33" s="26">
        <v>0</v>
      </c>
      <c r="T33" s="22"/>
      <c r="U33" s="41">
        <f t="shared" si="1"/>
        <v>10034064698</v>
      </c>
      <c r="V33" s="22"/>
      <c r="W33" s="27">
        <v>4.17</v>
      </c>
    </row>
    <row r="34" spans="1:23" ht="18.75" x14ac:dyDescent="0.2">
      <c r="A34" s="13" t="s">
        <v>42</v>
      </c>
      <c r="B34" s="13"/>
      <c r="D34" s="26">
        <v>0</v>
      </c>
      <c r="E34" s="22"/>
      <c r="F34" s="26">
        <v>9363951000</v>
      </c>
      <c r="G34" s="22"/>
      <c r="H34" s="26">
        <v>0</v>
      </c>
      <c r="I34" s="22"/>
      <c r="J34" s="41">
        <f t="shared" si="0"/>
        <v>9363951000</v>
      </c>
      <c r="K34" s="22"/>
      <c r="L34" s="27">
        <v>3.89</v>
      </c>
      <c r="M34" s="22"/>
      <c r="N34" s="26">
        <v>0</v>
      </c>
      <c r="O34" s="22"/>
      <c r="P34" s="25">
        <v>9363951000</v>
      </c>
      <c r="Q34" s="25"/>
      <c r="R34" s="22"/>
      <c r="S34" s="26">
        <v>0</v>
      </c>
      <c r="T34" s="22"/>
      <c r="U34" s="41">
        <f t="shared" si="1"/>
        <v>9363951000</v>
      </c>
      <c r="V34" s="22"/>
      <c r="W34" s="27">
        <v>3.89</v>
      </c>
    </row>
    <row r="35" spans="1:23" ht="18.75" x14ac:dyDescent="0.2">
      <c r="A35" s="13" t="s">
        <v>32</v>
      </c>
      <c r="B35" s="13"/>
      <c r="D35" s="26">
        <v>0</v>
      </c>
      <c r="E35" s="22"/>
      <c r="F35" s="26">
        <v>4234653000</v>
      </c>
      <c r="G35" s="22"/>
      <c r="H35" s="26">
        <v>0</v>
      </c>
      <c r="I35" s="22"/>
      <c r="J35" s="41">
        <f t="shared" si="0"/>
        <v>4234653000</v>
      </c>
      <c r="K35" s="22"/>
      <c r="L35" s="27">
        <v>1.76</v>
      </c>
      <c r="M35" s="22"/>
      <c r="N35" s="26">
        <v>0</v>
      </c>
      <c r="O35" s="22"/>
      <c r="P35" s="25">
        <v>4234653000</v>
      </c>
      <c r="Q35" s="25"/>
      <c r="R35" s="22"/>
      <c r="S35" s="26">
        <v>0</v>
      </c>
      <c r="T35" s="22"/>
      <c r="U35" s="41">
        <f t="shared" si="1"/>
        <v>4234653000</v>
      </c>
      <c r="V35" s="22"/>
      <c r="W35" s="27">
        <v>1.76</v>
      </c>
    </row>
    <row r="36" spans="1:23" ht="18.75" x14ac:dyDescent="0.2">
      <c r="A36" s="13" t="s">
        <v>30</v>
      </c>
      <c r="B36" s="13"/>
      <c r="D36" s="26">
        <v>0</v>
      </c>
      <c r="E36" s="22"/>
      <c r="F36" s="26">
        <v>6979196511</v>
      </c>
      <c r="G36" s="22"/>
      <c r="H36" s="26">
        <v>0</v>
      </c>
      <c r="I36" s="22"/>
      <c r="J36" s="41">
        <f t="shared" si="0"/>
        <v>6979196511</v>
      </c>
      <c r="K36" s="22"/>
      <c r="L36" s="27">
        <v>2.9</v>
      </c>
      <c r="M36" s="22"/>
      <c r="N36" s="26">
        <v>0</v>
      </c>
      <c r="O36" s="22"/>
      <c r="P36" s="25">
        <v>6979196511</v>
      </c>
      <c r="Q36" s="25"/>
      <c r="R36" s="22"/>
      <c r="S36" s="26">
        <v>0</v>
      </c>
      <c r="T36" s="22"/>
      <c r="U36" s="41">
        <f t="shared" si="1"/>
        <v>6979196511</v>
      </c>
      <c r="V36" s="22"/>
      <c r="W36" s="27">
        <v>2.9</v>
      </c>
    </row>
    <row r="37" spans="1:23" ht="18.75" x14ac:dyDescent="0.2">
      <c r="A37" s="13" t="s">
        <v>40</v>
      </c>
      <c r="B37" s="13"/>
      <c r="D37" s="26">
        <v>0</v>
      </c>
      <c r="E37" s="22"/>
      <c r="F37" s="26">
        <v>-2014023779</v>
      </c>
      <c r="G37" s="22"/>
      <c r="H37" s="26">
        <v>0</v>
      </c>
      <c r="I37" s="22"/>
      <c r="J37" s="41">
        <f t="shared" si="0"/>
        <v>-2014023779</v>
      </c>
      <c r="K37" s="22"/>
      <c r="L37" s="27">
        <v>-0.84</v>
      </c>
      <c r="M37" s="22"/>
      <c r="N37" s="26">
        <v>0</v>
      </c>
      <c r="O37" s="22"/>
      <c r="P37" s="25">
        <v>-2014023779</v>
      </c>
      <c r="Q37" s="25"/>
      <c r="R37" s="22"/>
      <c r="S37" s="26">
        <v>0</v>
      </c>
      <c r="T37" s="22"/>
      <c r="U37" s="41">
        <f t="shared" si="1"/>
        <v>-2014023779</v>
      </c>
      <c r="V37" s="22"/>
      <c r="W37" s="27">
        <v>-0.84</v>
      </c>
    </row>
    <row r="38" spans="1:23" ht="18.75" x14ac:dyDescent="0.2">
      <c r="A38" s="13" t="s">
        <v>23</v>
      </c>
      <c r="B38" s="13"/>
      <c r="D38" s="26">
        <v>0</v>
      </c>
      <c r="E38" s="22"/>
      <c r="F38" s="26">
        <v>10610385532</v>
      </c>
      <c r="G38" s="22"/>
      <c r="H38" s="26">
        <v>0</v>
      </c>
      <c r="I38" s="22"/>
      <c r="J38" s="41">
        <f t="shared" si="0"/>
        <v>10610385532</v>
      </c>
      <c r="K38" s="22"/>
      <c r="L38" s="27">
        <v>4.41</v>
      </c>
      <c r="M38" s="22"/>
      <c r="N38" s="26">
        <v>0</v>
      </c>
      <c r="O38" s="22"/>
      <c r="P38" s="25">
        <v>10610385532</v>
      </c>
      <c r="Q38" s="25"/>
      <c r="R38" s="22"/>
      <c r="S38" s="26">
        <v>0</v>
      </c>
      <c r="T38" s="22"/>
      <c r="U38" s="41">
        <f t="shared" si="1"/>
        <v>10610385532</v>
      </c>
      <c r="V38" s="22"/>
      <c r="W38" s="27">
        <v>4.41</v>
      </c>
    </row>
    <row r="39" spans="1:23" ht="18.75" x14ac:dyDescent="0.2">
      <c r="A39" s="13" t="s">
        <v>21</v>
      </c>
      <c r="B39" s="13"/>
      <c r="D39" s="26">
        <v>0</v>
      </c>
      <c r="E39" s="22"/>
      <c r="F39" s="26">
        <v>0</v>
      </c>
      <c r="G39" s="22"/>
      <c r="H39" s="26">
        <v>0</v>
      </c>
      <c r="I39" s="22"/>
      <c r="J39" s="41">
        <f t="shared" si="0"/>
        <v>0</v>
      </c>
      <c r="K39" s="22"/>
      <c r="L39" s="27">
        <v>0</v>
      </c>
      <c r="M39" s="22"/>
      <c r="N39" s="26">
        <v>0</v>
      </c>
      <c r="O39" s="22"/>
      <c r="P39" s="25">
        <v>0</v>
      </c>
      <c r="Q39" s="25"/>
      <c r="R39" s="22"/>
      <c r="S39" s="26">
        <v>0</v>
      </c>
      <c r="T39" s="22"/>
      <c r="U39" s="41">
        <f t="shared" si="1"/>
        <v>0</v>
      </c>
      <c r="V39" s="22"/>
      <c r="W39" s="27">
        <v>0</v>
      </c>
    </row>
    <row r="40" spans="1:23" ht="18.75" x14ac:dyDescent="0.2">
      <c r="A40" s="13" t="s">
        <v>25</v>
      </c>
      <c r="B40" s="13"/>
      <c r="D40" s="26">
        <v>0</v>
      </c>
      <c r="E40" s="22"/>
      <c r="F40" s="26">
        <v>21362929840</v>
      </c>
      <c r="G40" s="22"/>
      <c r="H40" s="26">
        <v>0</v>
      </c>
      <c r="I40" s="22"/>
      <c r="J40" s="41">
        <f t="shared" si="0"/>
        <v>21362929840</v>
      </c>
      <c r="K40" s="22"/>
      <c r="L40" s="27">
        <v>8.8800000000000008</v>
      </c>
      <c r="M40" s="22"/>
      <c r="N40" s="26">
        <v>0</v>
      </c>
      <c r="O40" s="22"/>
      <c r="P40" s="25">
        <v>21362929840</v>
      </c>
      <c r="Q40" s="25"/>
      <c r="R40" s="22"/>
      <c r="S40" s="26">
        <v>0</v>
      </c>
      <c r="T40" s="22"/>
      <c r="U40" s="41">
        <f t="shared" si="1"/>
        <v>21362929840</v>
      </c>
      <c r="V40" s="22"/>
      <c r="W40" s="27">
        <v>8.8800000000000008</v>
      </c>
    </row>
    <row r="41" spans="1:23" ht="18.75" x14ac:dyDescent="0.2">
      <c r="A41" s="13" t="s">
        <v>43</v>
      </c>
      <c r="B41" s="13"/>
      <c r="D41" s="26">
        <v>0</v>
      </c>
      <c r="E41" s="22"/>
      <c r="F41" s="26">
        <v>6043543466</v>
      </c>
      <c r="G41" s="22"/>
      <c r="H41" s="26">
        <v>0</v>
      </c>
      <c r="I41" s="22"/>
      <c r="J41" s="41">
        <f t="shared" si="0"/>
        <v>6043543466</v>
      </c>
      <c r="K41" s="22"/>
      <c r="L41" s="27">
        <v>2.5099999999999998</v>
      </c>
      <c r="M41" s="22"/>
      <c r="N41" s="26">
        <v>0</v>
      </c>
      <c r="O41" s="22"/>
      <c r="P41" s="25">
        <v>6043543466</v>
      </c>
      <c r="Q41" s="25"/>
      <c r="R41" s="22"/>
      <c r="S41" s="26">
        <v>0</v>
      </c>
      <c r="T41" s="22"/>
      <c r="U41" s="41">
        <f t="shared" si="1"/>
        <v>6043543466</v>
      </c>
      <c r="V41" s="22"/>
      <c r="W41" s="27">
        <v>2.5099999999999998</v>
      </c>
    </row>
    <row r="42" spans="1:23" ht="18.75" x14ac:dyDescent="0.2">
      <c r="A42" s="13" t="s">
        <v>47</v>
      </c>
      <c r="B42" s="13"/>
      <c r="D42" s="26">
        <v>0</v>
      </c>
      <c r="E42" s="22"/>
      <c r="F42" s="26">
        <v>1703851098</v>
      </c>
      <c r="G42" s="22"/>
      <c r="H42" s="26">
        <v>0</v>
      </c>
      <c r="I42" s="22"/>
      <c r="J42" s="41">
        <f t="shared" si="0"/>
        <v>1703851098</v>
      </c>
      <c r="K42" s="22"/>
      <c r="L42" s="27">
        <v>0.71</v>
      </c>
      <c r="M42" s="22"/>
      <c r="N42" s="26">
        <v>0</v>
      </c>
      <c r="O42" s="22"/>
      <c r="P42" s="25">
        <v>1703851098</v>
      </c>
      <c r="Q42" s="25"/>
      <c r="R42" s="22"/>
      <c r="S42" s="26">
        <v>0</v>
      </c>
      <c r="T42" s="22"/>
      <c r="U42" s="41">
        <f t="shared" si="1"/>
        <v>1703851098</v>
      </c>
      <c r="V42" s="22"/>
      <c r="W42" s="27">
        <v>0.71</v>
      </c>
    </row>
    <row r="43" spans="1:23" ht="18.75" x14ac:dyDescent="0.2">
      <c r="A43" s="13" t="s">
        <v>51</v>
      </c>
      <c r="B43" s="13"/>
      <c r="D43" s="26">
        <v>0</v>
      </c>
      <c r="E43" s="22"/>
      <c r="F43" s="26">
        <v>14714018817</v>
      </c>
      <c r="G43" s="22"/>
      <c r="H43" s="26">
        <v>0</v>
      </c>
      <c r="I43" s="22"/>
      <c r="J43" s="41">
        <f t="shared" si="0"/>
        <v>14714018817</v>
      </c>
      <c r="K43" s="22"/>
      <c r="L43" s="27">
        <v>6.11</v>
      </c>
      <c r="M43" s="22"/>
      <c r="N43" s="26">
        <v>0</v>
      </c>
      <c r="O43" s="22"/>
      <c r="P43" s="25">
        <v>14714018817</v>
      </c>
      <c r="Q43" s="25"/>
      <c r="R43" s="22"/>
      <c r="S43" s="26">
        <v>0</v>
      </c>
      <c r="T43" s="22"/>
      <c r="U43" s="41">
        <f t="shared" si="1"/>
        <v>14714018817</v>
      </c>
      <c r="V43" s="22"/>
      <c r="W43" s="27">
        <v>6.11</v>
      </c>
    </row>
    <row r="44" spans="1:23" ht="18.75" x14ac:dyDescent="0.2">
      <c r="A44" s="13" t="s">
        <v>93</v>
      </c>
      <c r="B44" s="13"/>
      <c r="D44" s="26">
        <v>0</v>
      </c>
      <c r="E44" s="22"/>
      <c r="F44" s="26">
        <v>5001226213</v>
      </c>
      <c r="G44" s="22"/>
      <c r="H44" s="26">
        <v>0</v>
      </c>
      <c r="I44" s="22"/>
      <c r="J44" s="41">
        <f t="shared" si="0"/>
        <v>5001226213</v>
      </c>
      <c r="K44" s="22"/>
      <c r="L44" s="27">
        <v>2.08</v>
      </c>
      <c r="M44" s="22"/>
      <c r="N44" s="26">
        <v>0</v>
      </c>
      <c r="O44" s="22"/>
      <c r="P44" s="25">
        <v>5001226213</v>
      </c>
      <c r="Q44" s="25"/>
      <c r="R44" s="22"/>
      <c r="S44" s="26">
        <v>0</v>
      </c>
      <c r="T44" s="22"/>
      <c r="U44" s="41">
        <f t="shared" si="1"/>
        <v>5001226213</v>
      </c>
      <c r="V44" s="22"/>
      <c r="W44" s="27">
        <v>2.08</v>
      </c>
    </row>
    <row r="45" spans="1:23" ht="18.75" x14ac:dyDescent="0.2">
      <c r="A45" s="14" t="s">
        <v>54</v>
      </c>
      <c r="B45" s="14"/>
      <c r="D45" s="29">
        <v>0</v>
      </c>
      <c r="E45" s="22"/>
      <c r="F45" s="29">
        <v>-2678298787</v>
      </c>
      <c r="G45" s="22"/>
      <c r="H45" s="29">
        <v>0</v>
      </c>
      <c r="I45" s="22"/>
      <c r="J45" s="23">
        <f t="shared" si="0"/>
        <v>-2678298787</v>
      </c>
      <c r="K45" s="22"/>
      <c r="L45" s="30">
        <v>-1.1100000000000001</v>
      </c>
      <c r="M45" s="22"/>
      <c r="N45" s="29">
        <v>0</v>
      </c>
      <c r="O45" s="22"/>
      <c r="P45" s="25">
        <v>-2678298787</v>
      </c>
      <c r="Q45" s="25"/>
      <c r="R45" s="22"/>
      <c r="S45" s="29">
        <v>0</v>
      </c>
      <c r="T45" s="22"/>
      <c r="U45" s="41">
        <f t="shared" si="1"/>
        <v>-2678298787</v>
      </c>
      <c r="V45" s="22"/>
      <c r="W45" s="30">
        <v>-1.1100000000000001</v>
      </c>
    </row>
    <row r="46" spans="1:23" ht="21.75" thickBot="1" x14ac:dyDescent="0.25">
      <c r="A46" s="12" t="s">
        <v>57</v>
      </c>
      <c r="B46" s="12"/>
      <c r="D46" s="31">
        <v>0</v>
      </c>
      <c r="E46" s="22"/>
      <c r="F46" s="31">
        <f>SUM(F8:F45)</f>
        <v>230500699162</v>
      </c>
      <c r="G46" s="22"/>
      <c r="H46" s="31">
        <v>8441429920</v>
      </c>
      <c r="I46" s="22"/>
      <c r="J46" s="31">
        <f>SUM(J8:J45)</f>
        <v>238942129082</v>
      </c>
      <c r="K46" s="22"/>
      <c r="L46" s="33">
        <v>99.28</v>
      </c>
      <c r="M46" s="22"/>
      <c r="N46" s="31">
        <v>0</v>
      </c>
      <c r="O46" s="22"/>
      <c r="P46" s="37">
        <f>SUM(P8:Q45)</f>
        <v>230500699162</v>
      </c>
      <c r="Q46" s="37"/>
      <c r="R46" s="22"/>
      <c r="S46" s="31">
        <v>8441429920</v>
      </c>
      <c r="T46" s="22"/>
      <c r="U46" s="31">
        <f>SUM(U8:U45)</f>
        <v>238942129082</v>
      </c>
      <c r="V46" s="22"/>
      <c r="W46" s="33">
        <v>99.28</v>
      </c>
    </row>
    <row r="47" spans="1:23" ht="13.5" thickTop="1" x14ac:dyDescent="0.2">
      <c r="F47" s="11"/>
      <c r="H47" s="11"/>
      <c r="Q47" s="11"/>
      <c r="S47" s="11"/>
    </row>
    <row r="51" spans="10:11" ht="33" customHeight="1" x14ac:dyDescent="0.25">
      <c r="J51" s="40"/>
      <c r="K51" s="40"/>
    </row>
  </sheetData>
  <mergeCells count="86">
    <mergeCell ref="A7:B7"/>
    <mergeCell ref="P7:Q7"/>
    <mergeCell ref="A8:B8"/>
    <mergeCell ref="P8:Q8"/>
    <mergeCell ref="A1:W1"/>
    <mergeCell ref="A2:W2"/>
    <mergeCell ref="A3:W3"/>
    <mergeCell ref="B5:W5"/>
    <mergeCell ref="D6:L6"/>
    <mergeCell ref="N6:W6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5:B45"/>
    <mergeCell ref="P45:Q45"/>
    <mergeCell ref="A46:B46"/>
    <mergeCell ref="P46:Q46"/>
    <mergeCell ref="A42:B42"/>
    <mergeCell ref="P42:Q42"/>
    <mergeCell ref="A43:B43"/>
    <mergeCell ref="P43:Q43"/>
    <mergeCell ref="A44:B44"/>
    <mergeCell ref="P44:Q44"/>
  </mergeCells>
  <pageMargins left="0.39" right="0.39" top="0.39" bottom="0.39" header="0" footer="0"/>
  <pageSetup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46"/>
  <sheetViews>
    <sheetView rightToLeft="1" view="pageBreakPreview" topLeftCell="A34" zoomScale="89" zoomScaleNormal="100" zoomScaleSheetLayoutView="89" workbookViewId="0">
      <selection activeCell="I44" sqref="I44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3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17.140625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7.140625" bestFit="1" customWidth="1"/>
    <col min="18" max="18" width="0.28515625" customWidth="1"/>
  </cols>
  <sheetData>
    <row r="1" spans="1:17" ht="29.1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1.95" customHeight="1" x14ac:dyDescent="0.2">
      <c r="A2" s="18" t="s">
        <v>72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1.95" customHeight="1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14.65" customHeight="1" x14ac:dyDescent="0.2"/>
    <row r="5" spans="1:17" ht="14.65" customHeight="1" x14ac:dyDescent="0.2">
      <c r="A5" s="19" t="s">
        <v>109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ht="14.65" customHeight="1" x14ac:dyDescent="0.2">
      <c r="A6" s="15" t="s">
        <v>75</v>
      </c>
      <c r="C6" s="15" t="s">
        <v>87</v>
      </c>
      <c r="D6" s="15"/>
      <c r="E6" s="15"/>
      <c r="F6" s="15"/>
      <c r="G6" s="15"/>
      <c r="H6" s="15"/>
      <c r="I6" s="15"/>
      <c r="K6" s="15" t="s">
        <v>88</v>
      </c>
      <c r="L6" s="15"/>
      <c r="M6" s="15"/>
      <c r="N6" s="15"/>
      <c r="O6" s="15"/>
      <c r="P6" s="15"/>
      <c r="Q6" s="15"/>
    </row>
    <row r="7" spans="1:17" ht="29.1" customHeight="1" x14ac:dyDescent="0.2">
      <c r="A7" s="15"/>
      <c r="C7" s="10" t="s">
        <v>13</v>
      </c>
      <c r="D7" s="3"/>
      <c r="E7" s="10" t="s">
        <v>15</v>
      </c>
      <c r="F7" s="3"/>
      <c r="G7" s="10" t="s">
        <v>107</v>
      </c>
      <c r="H7" s="3"/>
      <c r="I7" s="10" t="s">
        <v>110</v>
      </c>
      <c r="K7" s="10" t="s">
        <v>13</v>
      </c>
      <c r="L7" s="3"/>
      <c r="M7" s="10" t="s">
        <v>15</v>
      </c>
      <c r="N7" s="3"/>
      <c r="O7" s="10" t="s">
        <v>107</v>
      </c>
      <c r="P7" s="3"/>
      <c r="Q7" s="10" t="s">
        <v>110</v>
      </c>
    </row>
    <row r="8" spans="1:17" ht="21.95" customHeight="1" x14ac:dyDescent="0.2">
      <c r="A8" s="5" t="s">
        <v>33</v>
      </c>
      <c r="C8" s="23">
        <v>14647543</v>
      </c>
      <c r="D8" s="22"/>
      <c r="E8" s="23">
        <v>105417224462</v>
      </c>
      <c r="F8" s="22"/>
      <c r="G8" s="23">
        <v>89171251692</v>
      </c>
      <c r="H8" s="22"/>
      <c r="I8" s="23">
        <v>16245972770</v>
      </c>
      <c r="J8" s="22"/>
      <c r="K8" s="23">
        <v>14647543</v>
      </c>
      <c r="L8" s="22"/>
      <c r="M8" s="23">
        <v>105417224462</v>
      </c>
      <c r="N8" s="22"/>
      <c r="O8" s="23">
        <v>89171251692</v>
      </c>
      <c r="P8" s="22"/>
      <c r="Q8" s="23">
        <v>16245972770</v>
      </c>
    </row>
    <row r="9" spans="1:17" ht="21.95" customHeight="1" x14ac:dyDescent="0.2">
      <c r="A9" s="6" t="s">
        <v>48</v>
      </c>
      <c r="C9" s="26">
        <v>1931644</v>
      </c>
      <c r="D9" s="22"/>
      <c r="E9" s="26">
        <v>22600173953</v>
      </c>
      <c r="F9" s="22"/>
      <c r="G9" s="26">
        <v>19259111703</v>
      </c>
      <c r="H9" s="22"/>
      <c r="I9" s="26">
        <v>3341062250</v>
      </c>
      <c r="J9" s="22"/>
      <c r="K9" s="26">
        <v>1931644</v>
      </c>
      <c r="L9" s="22"/>
      <c r="M9" s="26">
        <v>22600173953</v>
      </c>
      <c r="N9" s="22"/>
      <c r="O9" s="26">
        <v>19259111703</v>
      </c>
      <c r="P9" s="22"/>
      <c r="Q9" s="26">
        <v>3341062250</v>
      </c>
    </row>
    <row r="10" spans="1:17" ht="21.95" customHeight="1" x14ac:dyDescent="0.2">
      <c r="A10" s="6" t="s">
        <v>34</v>
      </c>
      <c r="C10" s="26">
        <v>4130841</v>
      </c>
      <c r="D10" s="22"/>
      <c r="E10" s="26">
        <v>95963354532</v>
      </c>
      <c r="F10" s="22"/>
      <c r="G10" s="26">
        <v>100958336247</v>
      </c>
      <c r="H10" s="22"/>
      <c r="I10" s="26">
        <v>-4994981714</v>
      </c>
      <c r="J10" s="22"/>
      <c r="K10" s="26">
        <v>4130841</v>
      </c>
      <c r="L10" s="22"/>
      <c r="M10" s="26">
        <v>95963354532</v>
      </c>
      <c r="N10" s="22"/>
      <c r="O10" s="26">
        <v>100958336247</v>
      </c>
      <c r="P10" s="22"/>
      <c r="Q10" s="26">
        <v>-4994981714</v>
      </c>
    </row>
    <row r="11" spans="1:17" ht="21.95" customHeight="1" x14ac:dyDescent="0.2">
      <c r="A11" s="6" t="s">
        <v>31</v>
      </c>
      <c r="C11" s="26">
        <v>14177270</v>
      </c>
      <c r="D11" s="22"/>
      <c r="E11" s="26">
        <v>95268107046</v>
      </c>
      <c r="F11" s="22"/>
      <c r="G11" s="26">
        <v>97663902990</v>
      </c>
      <c r="H11" s="22"/>
      <c r="I11" s="26">
        <v>-2395795943</v>
      </c>
      <c r="J11" s="22"/>
      <c r="K11" s="26">
        <v>14177270</v>
      </c>
      <c r="L11" s="22"/>
      <c r="M11" s="26">
        <v>95268107046</v>
      </c>
      <c r="N11" s="22"/>
      <c r="O11" s="26">
        <v>97663902990</v>
      </c>
      <c r="P11" s="22"/>
      <c r="Q11" s="26">
        <v>-2395795943</v>
      </c>
    </row>
    <row r="12" spans="1:17" ht="21.95" customHeight="1" x14ac:dyDescent="0.2">
      <c r="A12" s="6" t="s">
        <v>22</v>
      </c>
      <c r="C12" s="26">
        <v>3497266</v>
      </c>
      <c r="D12" s="22"/>
      <c r="E12" s="26">
        <v>39040615111</v>
      </c>
      <c r="F12" s="22"/>
      <c r="G12" s="26">
        <v>39040615111</v>
      </c>
      <c r="H12" s="22"/>
      <c r="I12" s="26">
        <v>0</v>
      </c>
      <c r="J12" s="22"/>
      <c r="K12" s="26">
        <v>3497266</v>
      </c>
      <c r="L12" s="22"/>
      <c r="M12" s="26">
        <v>39040615111</v>
      </c>
      <c r="N12" s="22"/>
      <c r="O12" s="26">
        <v>39040615111</v>
      </c>
      <c r="P12" s="22"/>
      <c r="Q12" s="26">
        <v>0</v>
      </c>
    </row>
    <row r="13" spans="1:17" ht="21.95" customHeight="1" x14ac:dyDescent="0.2">
      <c r="A13" s="6" t="s">
        <v>45</v>
      </c>
      <c r="C13" s="26">
        <v>2470586</v>
      </c>
      <c r="D13" s="22"/>
      <c r="E13" s="26">
        <v>23380034846</v>
      </c>
      <c r="F13" s="22"/>
      <c r="G13" s="26">
        <v>23380034846</v>
      </c>
      <c r="H13" s="22"/>
      <c r="I13" s="26">
        <v>0</v>
      </c>
      <c r="J13" s="22"/>
      <c r="K13" s="26">
        <v>2470586</v>
      </c>
      <c r="L13" s="22"/>
      <c r="M13" s="26">
        <v>23380034846</v>
      </c>
      <c r="N13" s="22"/>
      <c r="O13" s="26">
        <v>23380034846</v>
      </c>
      <c r="P13" s="22"/>
      <c r="Q13" s="26">
        <v>0</v>
      </c>
    </row>
    <row r="14" spans="1:17" ht="21.95" customHeight="1" x14ac:dyDescent="0.2">
      <c r="A14" s="6" t="s">
        <v>52</v>
      </c>
      <c r="C14" s="26">
        <v>25833</v>
      </c>
      <c r="D14" s="22"/>
      <c r="E14" s="26">
        <v>356428595</v>
      </c>
      <c r="F14" s="22"/>
      <c r="G14" s="26">
        <v>345449145</v>
      </c>
      <c r="H14" s="22"/>
      <c r="I14" s="26">
        <v>10979450</v>
      </c>
      <c r="J14" s="22"/>
      <c r="K14" s="26">
        <v>25833</v>
      </c>
      <c r="L14" s="22"/>
      <c r="M14" s="26">
        <v>356428595</v>
      </c>
      <c r="N14" s="22"/>
      <c r="O14" s="26">
        <v>345449145</v>
      </c>
      <c r="P14" s="22"/>
      <c r="Q14" s="26">
        <v>10979450</v>
      </c>
    </row>
    <row r="15" spans="1:17" ht="21.95" customHeight="1" x14ac:dyDescent="0.2">
      <c r="A15" s="6" t="s">
        <v>41</v>
      </c>
      <c r="C15" s="26">
        <v>5353304</v>
      </c>
      <c r="D15" s="22"/>
      <c r="E15" s="26">
        <v>49223429531</v>
      </c>
      <c r="F15" s="22"/>
      <c r="G15" s="26">
        <v>40123746882</v>
      </c>
      <c r="H15" s="22"/>
      <c r="I15" s="26">
        <v>9099682649</v>
      </c>
      <c r="J15" s="22"/>
      <c r="K15" s="26">
        <v>5353304</v>
      </c>
      <c r="L15" s="22"/>
      <c r="M15" s="26">
        <v>49223429531</v>
      </c>
      <c r="N15" s="22"/>
      <c r="O15" s="26">
        <v>40123746882</v>
      </c>
      <c r="P15" s="22"/>
      <c r="Q15" s="26">
        <v>9099682649</v>
      </c>
    </row>
    <row r="16" spans="1:17" ht="21.95" customHeight="1" x14ac:dyDescent="0.2">
      <c r="A16" s="6" t="s">
        <v>49</v>
      </c>
      <c r="C16" s="26">
        <v>13759329</v>
      </c>
      <c r="D16" s="22"/>
      <c r="E16" s="26">
        <v>87672524961</v>
      </c>
      <c r="F16" s="22"/>
      <c r="G16" s="26">
        <v>72764092479</v>
      </c>
      <c r="H16" s="22"/>
      <c r="I16" s="26">
        <v>14908432482</v>
      </c>
      <c r="J16" s="22"/>
      <c r="K16" s="26">
        <v>13759329</v>
      </c>
      <c r="L16" s="22"/>
      <c r="M16" s="26">
        <v>87672524961</v>
      </c>
      <c r="N16" s="22"/>
      <c r="O16" s="26">
        <v>72764092479</v>
      </c>
      <c r="P16" s="22"/>
      <c r="Q16" s="26">
        <v>14908432482</v>
      </c>
    </row>
    <row r="17" spans="1:17" ht="21.95" customHeight="1" x14ac:dyDescent="0.2">
      <c r="A17" s="6" t="s">
        <v>35</v>
      </c>
      <c r="C17" s="26">
        <v>1694254</v>
      </c>
      <c r="D17" s="22"/>
      <c r="E17" s="26">
        <v>133723351182</v>
      </c>
      <c r="F17" s="22"/>
      <c r="G17" s="26">
        <v>99551477184</v>
      </c>
      <c r="H17" s="22"/>
      <c r="I17" s="26">
        <v>34171873998</v>
      </c>
      <c r="J17" s="22"/>
      <c r="K17" s="26">
        <v>1694254</v>
      </c>
      <c r="L17" s="22"/>
      <c r="M17" s="26">
        <v>133723351182</v>
      </c>
      <c r="N17" s="22"/>
      <c r="O17" s="26">
        <v>99551477184</v>
      </c>
      <c r="P17" s="22"/>
      <c r="Q17" s="26">
        <v>34171873998</v>
      </c>
    </row>
    <row r="18" spans="1:17" ht="21.95" customHeight="1" x14ac:dyDescent="0.2">
      <c r="A18" s="6" t="s">
        <v>27</v>
      </c>
      <c r="C18" s="26">
        <v>1738651</v>
      </c>
      <c r="D18" s="22"/>
      <c r="E18" s="26">
        <v>59263613650</v>
      </c>
      <c r="F18" s="22"/>
      <c r="G18" s="26">
        <v>50414686794</v>
      </c>
      <c r="H18" s="22"/>
      <c r="I18" s="26">
        <v>8848926856</v>
      </c>
      <c r="J18" s="22"/>
      <c r="K18" s="26">
        <v>1738651</v>
      </c>
      <c r="L18" s="22"/>
      <c r="M18" s="26">
        <v>59263613650</v>
      </c>
      <c r="N18" s="22"/>
      <c r="O18" s="26">
        <v>50414686794</v>
      </c>
      <c r="P18" s="22"/>
      <c r="Q18" s="26">
        <v>8848926856</v>
      </c>
    </row>
    <row r="19" spans="1:17" ht="21.95" customHeight="1" x14ac:dyDescent="0.2">
      <c r="A19" s="6" t="s">
        <v>20</v>
      </c>
      <c r="C19" s="26">
        <v>21204181</v>
      </c>
      <c r="D19" s="22"/>
      <c r="E19" s="26">
        <v>100120576584</v>
      </c>
      <c r="F19" s="22"/>
      <c r="G19" s="26">
        <v>100478902858</v>
      </c>
      <c r="H19" s="22"/>
      <c r="I19" s="26">
        <v>-358326273</v>
      </c>
      <c r="J19" s="22"/>
      <c r="K19" s="26">
        <v>21204181</v>
      </c>
      <c r="L19" s="22"/>
      <c r="M19" s="26">
        <v>100120576584</v>
      </c>
      <c r="N19" s="22"/>
      <c r="O19" s="26">
        <v>100478902858</v>
      </c>
      <c r="P19" s="22"/>
      <c r="Q19" s="26">
        <v>-358326273</v>
      </c>
    </row>
    <row r="20" spans="1:17" ht="21.95" customHeight="1" x14ac:dyDescent="0.2">
      <c r="A20" s="6" t="s">
        <v>24</v>
      </c>
      <c r="C20" s="26">
        <v>33555674</v>
      </c>
      <c r="D20" s="22"/>
      <c r="E20" s="26">
        <v>204472388744</v>
      </c>
      <c r="F20" s="22"/>
      <c r="G20" s="26">
        <v>175452653310</v>
      </c>
      <c r="H20" s="22"/>
      <c r="I20" s="26">
        <v>29019735434</v>
      </c>
      <c r="J20" s="22"/>
      <c r="K20" s="26">
        <v>33555674</v>
      </c>
      <c r="L20" s="22"/>
      <c r="M20" s="26">
        <v>204472388744</v>
      </c>
      <c r="N20" s="22"/>
      <c r="O20" s="26">
        <v>175452653310</v>
      </c>
      <c r="P20" s="22"/>
      <c r="Q20" s="26">
        <v>29019735434</v>
      </c>
    </row>
    <row r="21" spans="1:17" ht="21.95" customHeight="1" x14ac:dyDescent="0.2">
      <c r="A21" s="6" t="s">
        <v>46</v>
      </c>
      <c r="C21" s="26">
        <v>18404889</v>
      </c>
      <c r="D21" s="22"/>
      <c r="E21" s="26">
        <v>151302791859</v>
      </c>
      <c r="F21" s="22"/>
      <c r="G21" s="26">
        <v>141606240506</v>
      </c>
      <c r="H21" s="22"/>
      <c r="I21" s="26">
        <v>9696551353</v>
      </c>
      <c r="J21" s="22"/>
      <c r="K21" s="26">
        <v>18404889</v>
      </c>
      <c r="L21" s="22"/>
      <c r="M21" s="26">
        <v>151302791859</v>
      </c>
      <c r="N21" s="22"/>
      <c r="O21" s="26">
        <v>141606240506</v>
      </c>
      <c r="P21" s="22"/>
      <c r="Q21" s="26">
        <v>9696551353</v>
      </c>
    </row>
    <row r="22" spans="1:17" ht="21.95" customHeight="1" x14ac:dyDescent="0.2">
      <c r="A22" s="6" t="s">
        <v>55</v>
      </c>
      <c r="C22" s="26">
        <v>27000000</v>
      </c>
      <c r="D22" s="22"/>
      <c r="E22" s="26">
        <v>104968697850</v>
      </c>
      <c r="F22" s="22"/>
      <c r="G22" s="26">
        <v>108795261936</v>
      </c>
      <c r="H22" s="22"/>
      <c r="I22" s="26">
        <v>-3826564086</v>
      </c>
      <c r="J22" s="22"/>
      <c r="K22" s="26">
        <v>27000000</v>
      </c>
      <c r="L22" s="22"/>
      <c r="M22" s="26">
        <v>104968697850</v>
      </c>
      <c r="N22" s="22"/>
      <c r="O22" s="26">
        <v>108795261936</v>
      </c>
      <c r="P22" s="22"/>
      <c r="Q22" s="26">
        <v>-3826564086</v>
      </c>
    </row>
    <row r="23" spans="1:17" ht="21.95" customHeight="1" x14ac:dyDescent="0.2">
      <c r="A23" s="6" t="s">
        <v>53</v>
      </c>
      <c r="C23" s="26">
        <v>450000</v>
      </c>
      <c r="D23" s="22"/>
      <c r="E23" s="26">
        <v>4034848950</v>
      </c>
      <c r="F23" s="22"/>
      <c r="G23" s="26">
        <v>3098811168</v>
      </c>
      <c r="H23" s="22"/>
      <c r="I23" s="26">
        <v>936037782</v>
      </c>
      <c r="J23" s="22"/>
      <c r="K23" s="26">
        <v>450000</v>
      </c>
      <c r="L23" s="22"/>
      <c r="M23" s="26">
        <v>4034848950</v>
      </c>
      <c r="N23" s="22"/>
      <c r="O23" s="26">
        <v>3098811168</v>
      </c>
      <c r="P23" s="22"/>
      <c r="Q23" s="26">
        <v>936037782</v>
      </c>
    </row>
    <row r="24" spans="1:17" ht="21.95" customHeight="1" x14ac:dyDescent="0.2">
      <c r="A24" s="6" t="s">
        <v>56</v>
      </c>
      <c r="C24" s="26">
        <v>6818102</v>
      </c>
      <c r="D24" s="22"/>
      <c r="E24" s="26">
        <v>15500220928</v>
      </c>
      <c r="F24" s="22"/>
      <c r="G24" s="26">
        <v>16490491987</v>
      </c>
      <c r="H24" s="22"/>
      <c r="I24" s="26">
        <v>-990271058</v>
      </c>
      <c r="J24" s="22"/>
      <c r="K24" s="26">
        <v>6818102</v>
      </c>
      <c r="L24" s="22"/>
      <c r="M24" s="26">
        <v>15500220928</v>
      </c>
      <c r="N24" s="22"/>
      <c r="O24" s="26">
        <v>16490491987</v>
      </c>
      <c r="P24" s="22"/>
      <c r="Q24" s="26">
        <v>-990271058</v>
      </c>
    </row>
    <row r="25" spans="1:17" ht="21.95" customHeight="1" x14ac:dyDescent="0.2">
      <c r="A25" s="6" t="s">
        <v>39</v>
      </c>
      <c r="C25" s="26">
        <v>11406904</v>
      </c>
      <c r="D25" s="22"/>
      <c r="E25" s="26">
        <v>75631349584</v>
      </c>
      <c r="F25" s="22"/>
      <c r="G25" s="26">
        <v>69508271806</v>
      </c>
      <c r="H25" s="22"/>
      <c r="I25" s="26">
        <v>6123077778</v>
      </c>
      <c r="J25" s="22"/>
      <c r="K25" s="26">
        <v>11406904</v>
      </c>
      <c r="L25" s="22"/>
      <c r="M25" s="26">
        <v>75631349584</v>
      </c>
      <c r="N25" s="22"/>
      <c r="O25" s="26">
        <v>69508271806</v>
      </c>
      <c r="P25" s="22"/>
      <c r="Q25" s="26">
        <v>6123077778</v>
      </c>
    </row>
    <row r="26" spans="1:17" ht="21.95" customHeight="1" x14ac:dyDescent="0.2">
      <c r="A26" s="6" t="s">
        <v>36</v>
      </c>
      <c r="C26" s="26">
        <v>2224603</v>
      </c>
      <c r="D26" s="22"/>
      <c r="E26" s="26">
        <v>96105992964</v>
      </c>
      <c r="F26" s="22"/>
      <c r="G26" s="26">
        <v>75695079133</v>
      </c>
      <c r="H26" s="22"/>
      <c r="I26" s="26">
        <v>20410913831</v>
      </c>
      <c r="J26" s="22"/>
      <c r="K26" s="26">
        <v>2224603</v>
      </c>
      <c r="L26" s="22"/>
      <c r="M26" s="26">
        <v>96105992964</v>
      </c>
      <c r="N26" s="22"/>
      <c r="O26" s="26">
        <v>75695079133</v>
      </c>
      <c r="P26" s="22"/>
      <c r="Q26" s="26">
        <v>20410913831</v>
      </c>
    </row>
    <row r="27" spans="1:17" ht="21.95" customHeight="1" x14ac:dyDescent="0.2">
      <c r="A27" s="6" t="s">
        <v>37</v>
      </c>
      <c r="C27" s="26">
        <v>8554343</v>
      </c>
      <c r="D27" s="22"/>
      <c r="E27" s="26">
        <v>55952665857</v>
      </c>
      <c r="F27" s="22"/>
      <c r="G27" s="26">
        <v>45918601159</v>
      </c>
      <c r="H27" s="22"/>
      <c r="I27" s="26">
        <v>10034064698</v>
      </c>
      <c r="J27" s="22"/>
      <c r="K27" s="26">
        <v>8554343</v>
      </c>
      <c r="L27" s="22"/>
      <c r="M27" s="26">
        <v>55952665857</v>
      </c>
      <c r="N27" s="22"/>
      <c r="O27" s="26">
        <v>45918601159</v>
      </c>
      <c r="P27" s="22"/>
      <c r="Q27" s="26">
        <v>10034064698</v>
      </c>
    </row>
    <row r="28" spans="1:17" ht="21.95" customHeight="1" x14ac:dyDescent="0.2">
      <c r="A28" s="6" t="s">
        <v>42</v>
      </c>
      <c r="C28" s="26">
        <v>30000000</v>
      </c>
      <c r="D28" s="22"/>
      <c r="E28" s="26">
        <v>56541564000</v>
      </c>
      <c r="F28" s="22"/>
      <c r="G28" s="26">
        <v>47177613000</v>
      </c>
      <c r="H28" s="22"/>
      <c r="I28" s="26">
        <v>9363951000</v>
      </c>
      <c r="J28" s="22"/>
      <c r="K28" s="26">
        <v>30000000</v>
      </c>
      <c r="L28" s="22"/>
      <c r="M28" s="26">
        <v>56541564000</v>
      </c>
      <c r="N28" s="22"/>
      <c r="O28" s="26">
        <v>47177613000</v>
      </c>
      <c r="P28" s="22"/>
      <c r="Q28" s="26">
        <v>9363951000</v>
      </c>
    </row>
    <row r="29" spans="1:17" ht="21.95" customHeight="1" x14ac:dyDescent="0.2">
      <c r="A29" s="6" t="s">
        <v>50</v>
      </c>
      <c r="C29" s="26">
        <v>250000</v>
      </c>
      <c r="D29" s="22"/>
      <c r="E29" s="26">
        <v>4331572875</v>
      </c>
      <c r="F29" s="22"/>
      <c r="G29" s="26">
        <v>4540323377</v>
      </c>
      <c r="H29" s="22"/>
      <c r="I29" s="26">
        <v>-208750502</v>
      </c>
      <c r="J29" s="22"/>
      <c r="K29" s="26">
        <v>250000</v>
      </c>
      <c r="L29" s="22"/>
      <c r="M29" s="26">
        <v>4331572875</v>
      </c>
      <c r="N29" s="22"/>
      <c r="O29" s="26">
        <v>4540323377</v>
      </c>
      <c r="P29" s="22"/>
      <c r="Q29" s="26">
        <v>-208750502</v>
      </c>
    </row>
    <row r="30" spans="1:17" ht="21.95" customHeight="1" x14ac:dyDescent="0.2">
      <c r="A30" s="6" t="s">
        <v>32</v>
      </c>
      <c r="C30" s="26">
        <v>2000000</v>
      </c>
      <c r="D30" s="22"/>
      <c r="E30" s="26">
        <v>94255821000</v>
      </c>
      <c r="F30" s="22"/>
      <c r="G30" s="26">
        <v>90021168000</v>
      </c>
      <c r="H30" s="22"/>
      <c r="I30" s="26">
        <v>4234653000</v>
      </c>
      <c r="J30" s="22"/>
      <c r="K30" s="26">
        <v>2000000</v>
      </c>
      <c r="L30" s="22"/>
      <c r="M30" s="26">
        <v>94255821000</v>
      </c>
      <c r="N30" s="22"/>
      <c r="O30" s="26">
        <v>90021168000</v>
      </c>
      <c r="P30" s="22"/>
      <c r="Q30" s="26">
        <v>4234653000</v>
      </c>
    </row>
    <row r="31" spans="1:17" ht="21.95" customHeight="1" x14ac:dyDescent="0.2">
      <c r="A31" s="6" t="s">
        <v>30</v>
      </c>
      <c r="C31" s="26">
        <v>11509789</v>
      </c>
      <c r="D31" s="22"/>
      <c r="E31" s="26">
        <v>136609190720</v>
      </c>
      <c r="F31" s="22"/>
      <c r="G31" s="26">
        <v>129629994209</v>
      </c>
      <c r="H31" s="22"/>
      <c r="I31" s="26">
        <v>6979196511</v>
      </c>
      <c r="J31" s="22"/>
      <c r="K31" s="26">
        <v>11509789</v>
      </c>
      <c r="L31" s="22"/>
      <c r="M31" s="26">
        <v>136609190720</v>
      </c>
      <c r="N31" s="22"/>
      <c r="O31" s="26">
        <v>129629994209</v>
      </c>
      <c r="P31" s="22"/>
      <c r="Q31" s="26">
        <v>6979196511</v>
      </c>
    </row>
    <row r="32" spans="1:17" ht="21.95" customHeight="1" x14ac:dyDescent="0.2">
      <c r="A32" s="6" t="s">
        <v>40</v>
      </c>
      <c r="C32" s="26">
        <v>40521579</v>
      </c>
      <c r="D32" s="22"/>
      <c r="E32" s="26">
        <v>228390296680</v>
      </c>
      <c r="F32" s="22"/>
      <c r="G32" s="26">
        <v>230404320460</v>
      </c>
      <c r="H32" s="22"/>
      <c r="I32" s="26">
        <v>-2014023779</v>
      </c>
      <c r="J32" s="22"/>
      <c r="K32" s="26">
        <v>40521579</v>
      </c>
      <c r="L32" s="22"/>
      <c r="M32" s="26">
        <v>228390296680</v>
      </c>
      <c r="N32" s="22"/>
      <c r="O32" s="26">
        <v>230404320460</v>
      </c>
      <c r="P32" s="22"/>
      <c r="Q32" s="26">
        <v>-2014023779</v>
      </c>
    </row>
    <row r="33" spans="1:17" ht="21.95" customHeight="1" x14ac:dyDescent="0.2">
      <c r="A33" s="6" t="s">
        <v>23</v>
      </c>
      <c r="C33" s="26">
        <v>1192004</v>
      </c>
      <c r="D33" s="22"/>
      <c r="E33" s="26">
        <v>45915323577</v>
      </c>
      <c r="F33" s="22"/>
      <c r="G33" s="26">
        <v>35304938045</v>
      </c>
      <c r="H33" s="22"/>
      <c r="I33" s="26">
        <v>10610385532</v>
      </c>
      <c r="J33" s="22"/>
      <c r="K33" s="26">
        <v>1192004</v>
      </c>
      <c r="L33" s="22"/>
      <c r="M33" s="26">
        <v>45915323577</v>
      </c>
      <c r="N33" s="22"/>
      <c r="O33" s="26">
        <v>35304938045</v>
      </c>
      <c r="P33" s="22"/>
      <c r="Q33" s="26">
        <v>10610385532</v>
      </c>
    </row>
    <row r="34" spans="1:17" ht="21.95" customHeight="1" x14ac:dyDescent="0.2">
      <c r="A34" s="6" t="s">
        <v>21</v>
      </c>
      <c r="C34" s="26">
        <v>700982</v>
      </c>
      <c r="D34" s="22"/>
      <c r="E34" s="26">
        <v>143954216945</v>
      </c>
      <c r="F34" s="22"/>
      <c r="G34" s="26">
        <v>143954216945</v>
      </c>
      <c r="H34" s="22"/>
      <c r="I34" s="26">
        <v>0</v>
      </c>
      <c r="J34" s="22"/>
      <c r="K34" s="26">
        <v>700982</v>
      </c>
      <c r="L34" s="22"/>
      <c r="M34" s="26">
        <v>143954216945</v>
      </c>
      <c r="N34" s="22"/>
      <c r="O34" s="26">
        <v>143954216945</v>
      </c>
      <c r="P34" s="22"/>
      <c r="Q34" s="26">
        <v>0</v>
      </c>
    </row>
    <row r="35" spans="1:17" ht="21.95" customHeight="1" x14ac:dyDescent="0.2">
      <c r="A35" s="6" t="s">
        <v>25</v>
      </c>
      <c r="C35" s="26">
        <v>19537091</v>
      </c>
      <c r="D35" s="22"/>
      <c r="E35" s="26">
        <v>138664835503</v>
      </c>
      <c r="F35" s="22"/>
      <c r="G35" s="26">
        <v>117301905663</v>
      </c>
      <c r="H35" s="22"/>
      <c r="I35" s="26">
        <v>21362929840</v>
      </c>
      <c r="J35" s="22"/>
      <c r="K35" s="26">
        <v>19537091</v>
      </c>
      <c r="L35" s="22"/>
      <c r="M35" s="26">
        <v>138664835503</v>
      </c>
      <c r="N35" s="22"/>
      <c r="O35" s="26">
        <v>117301905663</v>
      </c>
      <c r="P35" s="22"/>
      <c r="Q35" s="26">
        <v>21362929840</v>
      </c>
    </row>
    <row r="36" spans="1:17" ht="21.95" customHeight="1" x14ac:dyDescent="0.2">
      <c r="A36" s="6" t="s">
        <v>26</v>
      </c>
      <c r="C36" s="26">
        <v>1000000</v>
      </c>
      <c r="D36" s="22"/>
      <c r="E36" s="26">
        <v>7127338500</v>
      </c>
      <c r="F36" s="22"/>
      <c r="G36" s="26">
        <v>6540849002</v>
      </c>
      <c r="H36" s="22"/>
      <c r="I36" s="26">
        <v>586489498</v>
      </c>
      <c r="J36" s="22"/>
      <c r="K36" s="26">
        <v>1000000</v>
      </c>
      <c r="L36" s="22"/>
      <c r="M36" s="26">
        <v>7127338500</v>
      </c>
      <c r="N36" s="22"/>
      <c r="O36" s="26">
        <v>6540849002</v>
      </c>
      <c r="P36" s="22"/>
      <c r="Q36" s="26">
        <v>586489498</v>
      </c>
    </row>
    <row r="37" spans="1:17" ht="21.95" customHeight="1" x14ac:dyDescent="0.2">
      <c r="A37" s="6" t="s">
        <v>43</v>
      </c>
      <c r="C37" s="26">
        <v>19803641</v>
      </c>
      <c r="D37" s="22"/>
      <c r="E37" s="26">
        <v>41044912465</v>
      </c>
      <c r="F37" s="22"/>
      <c r="G37" s="26">
        <v>35001368999</v>
      </c>
      <c r="H37" s="22"/>
      <c r="I37" s="26">
        <v>6043543466</v>
      </c>
      <c r="J37" s="22"/>
      <c r="K37" s="26">
        <v>19803641</v>
      </c>
      <c r="L37" s="22"/>
      <c r="M37" s="26">
        <v>41044912465</v>
      </c>
      <c r="N37" s="22"/>
      <c r="O37" s="26">
        <v>35001368999</v>
      </c>
      <c r="P37" s="22"/>
      <c r="Q37" s="26">
        <v>6043543466</v>
      </c>
    </row>
    <row r="38" spans="1:17" ht="21.95" customHeight="1" x14ac:dyDescent="0.2">
      <c r="A38" s="6" t="s">
        <v>38</v>
      </c>
      <c r="C38" s="26">
        <v>8534826</v>
      </c>
      <c r="D38" s="22"/>
      <c r="E38" s="26">
        <v>23678966204</v>
      </c>
      <c r="F38" s="22"/>
      <c r="G38" s="26">
        <v>21820960632</v>
      </c>
      <c r="H38" s="22"/>
      <c r="I38" s="26">
        <v>1858005572</v>
      </c>
      <c r="J38" s="22"/>
      <c r="K38" s="26">
        <v>8534826</v>
      </c>
      <c r="L38" s="22"/>
      <c r="M38" s="26">
        <v>23678966204</v>
      </c>
      <c r="N38" s="22"/>
      <c r="O38" s="26">
        <v>21820960632</v>
      </c>
      <c r="P38" s="22"/>
      <c r="Q38" s="26">
        <v>1858005572</v>
      </c>
    </row>
    <row r="39" spans="1:17" ht="21.95" customHeight="1" x14ac:dyDescent="0.2">
      <c r="A39" s="6" t="s">
        <v>47</v>
      </c>
      <c r="C39" s="26">
        <v>4203078</v>
      </c>
      <c r="D39" s="22"/>
      <c r="E39" s="26">
        <v>69773763754</v>
      </c>
      <c r="F39" s="22"/>
      <c r="G39" s="26">
        <v>68069912656</v>
      </c>
      <c r="H39" s="22"/>
      <c r="I39" s="26">
        <v>1703851098</v>
      </c>
      <c r="J39" s="22"/>
      <c r="K39" s="26">
        <v>4203078</v>
      </c>
      <c r="L39" s="22"/>
      <c r="M39" s="26">
        <v>69773763754</v>
      </c>
      <c r="N39" s="22"/>
      <c r="O39" s="26">
        <v>68069912656</v>
      </c>
      <c r="P39" s="22"/>
      <c r="Q39" s="26">
        <v>1703851098</v>
      </c>
    </row>
    <row r="40" spans="1:17" ht="21.95" customHeight="1" x14ac:dyDescent="0.2">
      <c r="A40" s="6" t="s">
        <v>51</v>
      </c>
      <c r="C40" s="26">
        <v>8506949</v>
      </c>
      <c r="D40" s="22"/>
      <c r="E40" s="26">
        <v>102321625106</v>
      </c>
      <c r="F40" s="22"/>
      <c r="G40" s="26">
        <v>87607606289</v>
      </c>
      <c r="H40" s="22"/>
      <c r="I40" s="26">
        <v>14714018817</v>
      </c>
      <c r="J40" s="22"/>
      <c r="K40" s="26">
        <v>8506949</v>
      </c>
      <c r="L40" s="22"/>
      <c r="M40" s="26">
        <v>102321625106</v>
      </c>
      <c r="N40" s="22"/>
      <c r="O40" s="26">
        <v>87607606289</v>
      </c>
      <c r="P40" s="22"/>
      <c r="Q40" s="26">
        <v>14714018817</v>
      </c>
    </row>
    <row r="41" spans="1:17" ht="21.95" customHeight="1" x14ac:dyDescent="0.2">
      <c r="A41" s="6" t="s">
        <v>93</v>
      </c>
      <c r="C41" s="26">
        <v>13712</v>
      </c>
      <c r="D41" s="22"/>
      <c r="E41" s="26">
        <v>95669101616</v>
      </c>
      <c r="F41" s="22"/>
      <c r="G41" s="26">
        <v>90667875403</v>
      </c>
      <c r="H41" s="22"/>
      <c r="I41" s="26">
        <v>5001226213</v>
      </c>
      <c r="J41" s="22"/>
      <c r="K41" s="26">
        <v>13712</v>
      </c>
      <c r="L41" s="22"/>
      <c r="M41" s="26">
        <v>95669101616</v>
      </c>
      <c r="N41" s="22"/>
      <c r="O41" s="26">
        <v>90667875403</v>
      </c>
      <c r="P41" s="22"/>
      <c r="Q41" s="26">
        <v>5001226213</v>
      </c>
    </row>
    <row r="42" spans="1:17" ht="21.95" customHeight="1" x14ac:dyDescent="0.2">
      <c r="A42" s="6" t="s">
        <v>19</v>
      </c>
      <c r="C42" s="26">
        <v>12875404</v>
      </c>
      <c r="D42" s="22"/>
      <c r="E42" s="26">
        <v>30537925696</v>
      </c>
      <c r="F42" s="22"/>
      <c r="G42" s="26">
        <v>27875776270</v>
      </c>
      <c r="H42" s="22"/>
      <c r="I42" s="26">
        <v>2662149426</v>
      </c>
      <c r="J42" s="22"/>
      <c r="K42" s="26">
        <v>12875404</v>
      </c>
      <c r="L42" s="22"/>
      <c r="M42" s="26">
        <v>30537925696</v>
      </c>
      <c r="N42" s="22"/>
      <c r="O42" s="26">
        <v>27875776270</v>
      </c>
      <c r="P42" s="22"/>
      <c r="Q42" s="26">
        <v>2662149426</v>
      </c>
    </row>
    <row r="43" spans="1:17" ht="21.95" customHeight="1" x14ac:dyDescent="0.2">
      <c r="A43" s="7" t="s">
        <v>54</v>
      </c>
      <c r="C43" s="29">
        <v>5322535</v>
      </c>
      <c r="D43" s="22"/>
      <c r="E43" s="29">
        <v>52591207212</v>
      </c>
      <c r="F43" s="22"/>
      <c r="G43" s="29">
        <v>55269506000</v>
      </c>
      <c r="H43" s="22"/>
      <c r="I43" s="29">
        <v>-2678298787</v>
      </c>
      <c r="J43" s="22"/>
      <c r="K43" s="29">
        <v>5322535</v>
      </c>
      <c r="L43" s="22"/>
      <c r="M43" s="29">
        <v>52591207212</v>
      </c>
      <c r="N43" s="22"/>
      <c r="O43" s="29">
        <v>55269506000</v>
      </c>
      <c r="P43" s="22"/>
      <c r="Q43" s="29">
        <v>-2678298787</v>
      </c>
    </row>
    <row r="44" spans="1:17" ht="21.95" customHeight="1" x14ac:dyDescent="0.2">
      <c r="A44" s="9" t="s">
        <v>57</v>
      </c>
      <c r="C44" s="31">
        <v>359016807</v>
      </c>
      <c r="D44" s="22"/>
      <c r="E44" s="31">
        <v>2791406053042</v>
      </c>
      <c r="F44" s="22"/>
      <c r="G44" s="31">
        <f>SUM(G8:G43)</f>
        <v>2560905353886</v>
      </c>
      <c r="H44" s="22"/>
      <c r="I44" s="31">
        <f>SUM(I8:I43)</f>
        <v>230500699162</v>
      </c>
      <c r="J44" s="22"/>
      <c r="K44" s="31">
        <v>359016807</v>
      </c>
      <c r="L44" s="22"/>
      <c r="M44" s="31">
        <v>2791406053042</v>
      </c>
      <c r="N44" s="22"/>
      <c r="O44" s="31">
        <f>SUM(O8:O43)</f>
        <v>2560905353886</v>
      </c>
      <c r="P44" s="22"/>
      <c r="Q44" s="31">
        <f>SUM(Q8:Q43)</f>
        <v>230500699162</v>
      </c>
    </row>
    <row r="45" spans="1:17" x14ac:dyDescent="0.2">
      <c r="Q45" s="11"/>
    </row>
    <row r="46" spans="1:17" x14ac:dyDescent="0.2">
      <c r="Q46" s="1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23"/>
  <sheetViews>
    <sheetView rightToLeft="1" view="pageBreakPreview" zoomScaleNormal="100" zoomScaleSheetLayoutView="100" workbookViewId="0">
      <selection activeCell="Q16" sqref="Q16:R16"/>
    </sheetView>
  </sheetViews>
  <sheetFormatPr defaultRowHeight="12.75" x14ac:dyDescent="0.2"/>
  <cols>
    <col min="1" max="1" width="24.28515625" bestFit="1" customWidth="1"/>
    <col min="2" max="2" width="1.28515625" customWidth="1"/>
    <col min="3" max="3" width="11.7109375" bestFit="1" customWidth="1"/>
    <col min="4" max="4" width="1.28515625" customWidth="1"/>
    <col min="5" max="5" width="17.140625" bestFit="1" customWidth="1"/>
    <col min="6" max="6" width="1.28515625" customWidth="1"/>
    <col min="7" max="7" width="17.140625" bestFit="1" customWidth="1"/>
    <col min="8" max="8" width="1.28515625" customWidth="1"/>
    <col min="9" max="9" width="15.42578125" bestFit="1" customWidth="1"/>
    <col min="10" max="10" width="1.28515625" customWidth="1"/>
    <col min="11" max="11" width="12.7109375" bestFit="1" customWidth="1"/>
    <col min="12" max="12" width="1.28515625" customWidth="1"/>
    <col min="13" max="13" width="17.140625" bestFit="1" customWidth="1"/>
    <col min="14" max="14" width="1.28515625" customWidth="1"/>
    <col min="15" max="15" width="17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20" ht="29.1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0" ht="21.95" customHeight="1" x14ac:dyDescent="0.2">
      <c r="A2" s="18" t="s">
        <v>72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20" ht="21.95" customHeight="1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20" ht="14.65" customHeight="1" x14ac:dyDescent="0.2"/>
    <row r="5" spans="1:20" ht="14.65" customHeight="1" x14ac:dyDescent="0.2">
      <c r="A5" s="19" t="s">
        <v>105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20" ht="14.65" customHeight="1" x14ac:dyDescent="0.2">
      <c r="A6" s="15" t="s">
        <v>75</v>
      </c>
      <c r="C6" s="15" t="s">
        <v>87</v>
      </c>
      <c r="D6" s="15"/>
      <c r="E6" s="15"/>
      <c r="F6" s="15"/>
      <c r="G6" s="15"/>
      <c r="H6" s="15"/>
      <c r="I6" s="15"/>
      <c r="K6" s="15" t="s">
        <v>88</v>
      </c>
      <c r="L6" s="15"/>
      <c r="M6" s="15"/>
      <c r="N6" s="15"/>
      <c r="O6" s="15"/>
      <c r="P6" s="15"/>
      <c r="Q6" s="15"/>
      <c r="R6" s="15"/>
    </row>
    <row r="7" spans="1:20" ht="29.1" customHeight="1" x14ac:dyDescent="0.2">
      <c r="A7" s="15"/>
      <c r="C7" s="10" t="s">
        <v>13</v>
      </c>
      <c r="D7" s="3"/>
      <c r="E7" s="10" t="s">
        <v>106</v>
      </c>
      <c r="F7" s="3"/>
      <c r="G7" s="10" t="s">
        <v>107</v>
      </c>
      <c r="H7" s="3"/>
      <c r="I7" s="10" t="s">
        <v>108</v>
      </c>
      <c r="K7" s="10" t="s">
        <v>13</v>
      </c>
      <c r="L7" s="3"/>
      <c r="M7" s="10" t="s">
        <v>106</v>
      </c>
      <c r="N7" s="3"/>
      <c r="O7" s="10" t="s">
        <v>107</v>
      </c>
      <c r="P7" s="3"/>
      <c r="Q7" s="20" t="s">
        <v>108</v>
      </c>
      <c r="R7" s="20"/>
    </row>
    <row r="8" spans="1:20" ht="21.95" customHeight="1" x14ac:dyDescent="0.2">
      <c r="A8" s="5" t="s">
        <v>50</v>
      </c>
      <c r="C8" s="23">
        <v>250000</v>
      </c>
      <c r="D8" s="22"/>
      <c r="E8" s="23">
        <v>4706805823</v>
      </c>
      <c r="F8" s="22"/>
      <c r="G8" s="23">
        <v>4540323373</v>
      </c>
      <c r="H8" s="22"/>
      <c r="I8" s="23">
        <v>166482450</v>
      </c>
      <c r="J8" s="22"/>
      <c r="K8" s="23">
        <v>250000</v>
      </c>
      <c r="L8" s="22"/>
      <c r="M8" s="23">
        <v>4706805823</v>
      </c>
      <c r="N8" s="22"/>
      <c r="O8" s="23">
        <v>4540323373</v>
      </c>
      <c r="P8" s="22"/>
      <c r="Q8" s="21">
        <v>166482450</v>
      </c>
      <c r="R8" s="21"/>
      <c r="S8" s="22"/>
      <c r="T8" s="22"/>
    </row>
    <row r="9" spans="1:20" ht="21.95" customHeight="1" x14ac:dyDescent="0.2">
      <c r="A9" s="6" t="s">
        <v>56</v>
      </c>
      <c r="C9" s="26">
        <v>5673291</v>
      </c>
      <c r="D9" s="22"/>
      <c r="E9" s="26">
        <v>12935517473</v>
      </c>
      <c r="F9" s="22"/>
      <c r="G9" s="26">
        <v>13721613399</v>
      </c>
      <c r="H9" s="22"/>
      <c r="I9" s="26">
        <v>-786095926</v>
      </c>
      <c r="J9" s="22"/>
      <c r="K9" s="26">
        <v>5673291</v>
      </c>
      <c r="L9" s="22"/>
      <c r="M9" s="26">
        <v>12935517473</v>
      </c>
      <c r="N9" s="22"/>
      <c r="O9" s="26">
        <v>13721613399</v>
      </c>
      <c r="P9" s="22"/>
      <c r="Q9" s="25">
        <v>-786095926</v>
      </c>
      <c r="R9" s="25"/>
      <c r="S9" s="22"/>
      <c r="T9" s="22"/>
    </row>
    <row r="10" spans="1:20" ht="21.95" customHeight="1" x14ac:dyDescent="0.2">
      <c r="A10" s="6" t="s">
        <v>28</v>
      </c>
      <c r="C10" s="26">
        <v>3622000</v>
      </c>
      <c r="D10" s="22"/>
      <c r="E10" s="26">
        <v>74046466775</v>
      </c>
      <c r="F10" s="22"/>
      <c r="G10" s="26">
        <v>70676815833</v>
      </c>
      <c r="H10" s="22"/>
      <c r="I10" s="26">
        <v>3369650942</v>
      </c>
      <c r="J10" s="22"/>
      <c r="K10" s="26">
        <v>3622000</v>
      </c>
      <c r="L10" s="22"/>
      <c r="M10" s="26">
        <v>74046466775</v>
      </c>
      <c r="N10" s="22"/>
      <c r="O10" s="26">
        <v>70676815833</v>
      </c>
      <c r="P10" s="22"/>
      <c r="Q10" s="25">
        <v>3369650942</v>
      </c>
      <c r="R10" s="25"/>
      <c r="S10" s="22"/>
      <c r="T10" s="22"/>
    </row>
    <row r="11" spans="1:20" ht="21.95" customHeight="1" x14ac:dyDescent="0.2">
      <c r="A11" s="6" t="s">
        <v>26</v>
      </c>
      <c r="C11" s="26">
        <v>1000000</v>
      </c>
      <c r="D11" s="22"/>
      <c r="E11" s="26">
        <v>8002102556</v>
      </c>
      <c r="F11" s="22"/>
      <c r="G11" s="26">
        <v>6540848998</v>
      </c>
      <c r="H11" s="22"/>
      <c r="I11" s="26">
        <v>1461253558</v>
      </c>
      <c r="J11" s="22"/>
      <c r="K11" s="26">
        <v>1000000</v>
      </c>
      <c r="L11" s="22"/>
      <c r="M11" s="26">
        <v>8002102556</v>
      </c>
      <c r="N11" s="22"/>
      <c r="O11" s="26">
        <v>6540848998</v>
      </c>
      <c r="P11" s="22"/>
      <c r="Q11" s="25">
        <v>1461253558</v>
      </c>
      <c r="R11" s="25"/>
      <c r="S11" s="22"/>
      <c r="T11" s="22"/>
    </row>
    <row r="12" spans="1:20" ht="21.95" customHeight="1" x14ac:dyDescent="0.2">
      <c r="A12" s="6" t="s">
        <v>38</v>
      </c>
      <c r="C12" s="26">
        <v>14604036</v>
      </c>
      <c r="D12" s="22"/>
      <c r="E12" s="26">
        <v>42956338553</v>
      </c>
      <c r="F12" s="22"/>
      <c r="G12" s="26">
        <v>37338089171</v>
      </c>
      <c r="H12" s="22"/>
      <c r="I12" s="26">
        <v>5618249382</v>
      </c>
      <c r="J12" s="22"/>
      <c r="K12" s="26">
        <v>14604036</v>
      </c>
      <c r="L12" s="22"/>
      <c r="M12" s="26">
        <v>42956338553</v>
      </c>
      <c r="N12" s="22"/>
      <c r="O12" s="26">
        <v>37338089171</v>
      </c>
      <c r="P12" s="22"/>
      <c r="Q12" s="25">
        <v>5618249382</v>
      </c>
      <c r="R12" s="25"/>
      <c r="S12" s="22"/>
      <c r="T12" s="22"/>
    </row>
    <row r="13" spans="1:20" ht="21.95" customHeight="1" x14ac:dyDescent="0.2">
      <c r="A13" s="6" t="s">
        <v>31</v>
      </c>
      <c r="C13" s="26">
        <v>6200000</v>
      </c>
      <c r="D13" s="22"/>
      <c r="E13" s="26">
        <v>41128353775</v>
      </c>
      <c r="F13" s="22"/>
      <c r="G13" s="26">
        <v>42710351947</v>
      </c>
      <c r="H13" s="22"/>
      <c r="I13" s="26">
        <v>-1581998172</v>
      </c>
      <c r="J13" s="22"/>
      <c r="K13" s="26">
        <v>6200000</v>
      </c>
      <c r="L13" s="22"/>
      <c r="M13" s="26">
        <v>41128353775</v>
      </c>
      <c r="N13" s="22"/>
      <c r="O13" s="26">
        <v>42710351947</v>
      </c>
      <c r="P13" s="22"/>
      <c r="Q13" s="25">
        <v>-1581998172</v>
      </c>
      <c r="R13" s="25"/>
      <c r="S13" s="22"/>
      <c r="T13" s="22"/>
    </row>
    <row r="14" spans="1:20" ht="21.95" customHeight="1" x14ac:dyDescent="0.2">
      <c r="A14" s="6" t="s">
        <v>29</v>
      </c>
      <c r="C14" s="26">
        <v>38750986</v>
      </c>
      <c r="D14" s="22"/>
      <c r="E14" s="26">
        <v>93412012762</v>
      </c>
      <c r="F14" s="22"/>
      <c r="G14" s="26">
        <v>93951298607</v>
      </c>
      <c r="H14" s="22"/>
      <c r="I14" s="26">
        <v>-539285845</v>
      </c>
      <c r="J14" s="22"/>
      <c r="K14" s="26">
        <v>38750986</v>
      </c>
      <c r="L14" s="22"/>
      <c r="M14" s="26">
        <v>93412012762</v>
      </c>
      <c r="N14" s="22"/>
      <c r="O14" s="26">
        <v>93951298607</v>
      </c>
      <c r="P14" s="22"/>
      <c r="Q14" s="25">
        <v>-539285845</v>
      </c>
      <c r="R14" s="25"/>
      <c r="S14" s="22"/>
      <c r="T14" s="22"/>
    </row>
    <row r="15" spans="1:20" ht="21.95" customHeight="1" x14ac:dyDescent="0.2">
      <c r="A15" s="7" t="s">
        <v>19</v>
      </c>
      <c r="C15" s="29">
        <v>2033031</v>
      </c>
      <c r="D15" s="22"/>
      <c r="E15" s="29">
        <v>5134768796</v>
      </c>
      <c r="F15" s="22"/>
      <c r="G15" s="29">
        <v>4401595265</v>
      </c>
      <c r="H15" s="22"/>
      <c r="I15" s="29">
        <v>733173531</v>
      </c>
      <c r="J15" s="22"/>
      <c r="K15" s="29">
        <v>2033031</v>
      </c>
      <c r="L15" s="22"/>
      <c r="M15" s="29">
        <v>5134768796</v>
      </c>
      <c r="N15" s="22"/>
      <c r="O15" s="29">
        <v>4401595265</v>
      </c>
      <c r="P15" s="22"/>
      <c r="Q15" s="28">
        <v>733173531</v>
      </c>
      <c r="R15" s="28"/>
      <c r="S15" s="22"/>
      <c r="T15" s="22"/>
    </row>
    <row r="16" spans="1:20" ht="21.95" customHeight="1" x14ac:dyDescent="0.2">
      <c r="A16" s="9" t="s">
        <v>57</v>
      </c>
      <c r="C16" s="31">
        <v>72133344</v>
      </c>
      <c r="D16" s="22"/>
      <c r="E16" s="31">
        <v>282322366513</v>
      </c>
      <c r="F16" s="22"/>
      <c r="G16" s="31">
        <v>273880936593</v>
      </c>
      <c r="H16" s="22"/>
      <c r="I16" s="31">
        <v>8441429920</v>
      </c>
      <c r="J16" s="22"/>
      <c r="K16" s="31">
        <v>72133344</v>
      </c>
      <c r="L16" s="22"/>
      <c r="M16" s="31">
        <v>282322366513</v>
      </c>
      <c r="N16" s="22"/>
      <c r="O16" s="31">
        <v>273880936593</v>
      </c>
      <c r="P16" s="22"/>
      <c r="Q16" s="38">
        <v>8441429920</v>
      </c>
      <c r="R16" s="38"/>
      <c r="S16" s="22"/>
      <c r="T16" s="22"/>
    </row>
    <row r="17" spans="3:20" x14ac:dyDescent="0.2"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34"/>
      <c r="R17" s="22"/>
      <c r="S17" s="22"/>
      <c r="T17" s="22"/>
    </row>
    <row r="18" spans="3:20" x14ac:dyDescent="0.2"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34"/>
      <c r="R18" s="22"/>
      <c r="S18" s="22"/>
      <c r="T18" s="22"/>
    </row>
    <row r="19" spans="3:20" x14ac:dyDescent="0.2">
      <c r="C19" s="22"/>
      <c r="D19" s="22"/>
      <c r="E19" s="22"/>
      <c r="F19" s="22"/>
      <c r="G19" s="22"/>
      <c r="H19" s="22"/>
      <c r="I19" s="22"/>
      <c r="J19" s="22"/>
      <c r="K19" s="34"/>
      <c r="L19" s="22"/>
      <c r="M19" s="22"/>
      <c r="N19" s="22"/>
      <c r="O19" s="22"/>
      <c r="P19" s="22"/>
      <c r="Q19" s="34"/>
      <c r="R19" s="22"/>
      <c r="S19" s="22"/>
      <c r="T19" s="22"/>
    </row>
    <row r="20" spans="3:20" x14ac:dyDescent="0.2">
      <c r="K20" s="11"/>
      <c r="Q20" s="11"/>
    </row>
    <row r="21" spans="3:20" x14ac:dyDescent="0.2">
      <c r="K21" s="11"/>
    </row>
    <row r="23" spans="3:20" x14ac:dyDescent="0.2">
      <c r="K23" s="11"/>
    </row>
  </sheetData>
  <mergeCells count="17">
    <mergeCell ref="A1:Q1"/>
    <mergeCell ref="A2:R2"/>
    <mergeCell ref="A3:R3"/>
    <mergeCell ref="A5:R5"/>
    <mergeCell ref="A6:A7"/>
    <mergeCell ref="C6:I6"/>
    <mergeCell ref="K6:R6"/>
    <mergeCell ref="Q7:R7"/>
    <mergeCell ref="Q13:R13"/>
    <mergeCell ref="Q14:R14"/>
    <mergeCell ref="Q15:R15"/>
    <mergeCell ref="Q16:R16"/>
    <mergeCell ref="Q8:R8"/>
    <mergeCell ref="Q9:R9"/>
    <mergeCell ref="Q10:R10"/>
    <mergeCell ref="Q11:R11"/>
    <mergeCell ref="Q12:R12"/>
  </mergeCells>
  <pageMargins left="0.39" right="0.39" top="0.39" bottom="0.39" header="0" footer="0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سپرده بانکی</vt:lpstr>
      <vt:lpstr>سایر درآمدها</vt:lpstr>
      <vt:lpstr>سود سپرده بانکی</vt:lpstr>
      <vt:lpstr>درآمد سرمایه گذاری در سهام</vt:lpstr>
      <vt:lpstr>درآمد ناشی از تغییر قیمت اوراق</vt:lpstr>
      <vt:lpstr>درآمد ناشی از فروش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Ghazaleh Khademian</cp:lastModifiedBy>
  <dcterms:created xsi:type="dcterms:W3CDTF">2025-01-25T04:38:49Z</dcterms:created>
  <dcterms:modified xsi:type="dcterms:W3CDTF">2025-01-27T12:40:41Z</dcterms:modified>
</cp:coreProperties>
</file>