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4\"/>
    </mc:Choice>
  </mc:AlternateContent>
  <xr:revisionPtr revIDLastSave="0" documentId="13_ncr:1_{6E5DC071-A1EB-4B9E-A9D6-1AC96693EDC7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سهام'!$A$1:$X$52</definedName>
    <definedName name="_xlnm.Print_Area" localSheetId="6">'درآمد سود سهام'!$A$1:$T$17</definedName>
    <definedName name="_xlnm.Print_Area" localSheetId="9">'درآمد ناشی از تغییر قیمت اوراق'!$A$1:$S$33</definedName>
    <definedName name="_xlnm.Print_Area" localSheetId="8">'درآمد ناشی از فروش'!$A$1:$S$49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سهام!$A$1:$AC$35</definedName>
  </definedNames>
  <calcPr calcId="191029"/>
</workbook>
</file>

<file path=xl/calcChain.xml><?xml version="1.0" encoding="utf-8"?>
<calcChain xmlns="http://schemas.openxmlformats.org/spreadsheetml/2006/main">
  <c r="W9" i="9" l="1"/>
  <c r="W52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L52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5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9" i="9"/>
  <c r="Q52" i="9"/>
  <c r="J5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9" i="9"/>
  <c r="H52" i="9"/>
  <c r="H9" i="9"/>
  <c r="I8" i="19"/>
  <c r="I49" i="19" s="1"/>
  <c r="Q33" i="21"/>
  <c r="L17" i="7"/>
  <c r="L10" i="7"/>
  <c r="L11" i="7"/>
  <c r="L12" i="7"/>
  <c r="L13" i="7"/>
  <c r="L14" i="7"/>
  <c r="L15" i="7"/>
  <c r="L16" i="7"/>
  <c r="L9" i="7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9" i="2"/>
  <c r="H30" i="2"/>
  <c r="H35" i="2"/>
  <c r="J35" i="2"/>
  <c r="J31" i="2"/>
  <c r="X32" i="2"/>
  <c r="X35" i="2"/>
  <c r="Z35" i="2"/>
</calcChain>
</file>

<file path=xl/sharedStrings.xml><?xml version="1.0" encoding="utf-8"?>
<sst xmlns="http://schemas.openxmlformats.org/spreadsheetml/2006/main" count="345" uniqueCount="134">
  <si>
    <t>صندوق سرمایه‌گذاری سهام بزرگ کاردان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</si>
  <si>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</si>
  <si>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</si>
  <si>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</si>
  <si>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</si>
  <si>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</si>
  <si>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</si>
  <si>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</si>
  <si>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</si>
  <si>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</si>
  <si>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</si>
  <si>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</si>
  <si>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</si>
  <si>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</si>
  <si>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</si>
  <si>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</si>
  <si>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</si>
  <si>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</si>
  <si>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</si>
  <si>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</si>
  <si>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</si>
  <si>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</si>
  <si>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</si>
  <si>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</si>
  <si>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</si>
  <si>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</si>
  <si>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فارابی‌</t>
  </si>
  <si>
    <t>سرمایه گذاری تامین اجتماعی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</si>
  <si>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</si>
  <si>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</si>
  <si>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</si>
  <si>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</si>
  <si>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</si>
  <si>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</si>
  <si>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</si>
  <si>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الکترونیک مادیران</t>
  </si>
  <si>
    <t>فولاد مبارکه اصفهان</t>
  </si>
  <si>
    <t>گروه‌بهمن‌</t>
  </si>
  <si>
    <t>مبین انرژی خلیج فارس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</si>
  <si>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</si>
  <si>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</si>
  <si>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</si>
  <si>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</si>
  <si>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</si>
  <si>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پویا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</si>
  <si>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</si>
  <si>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</si>
  <si>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</si>
  <si>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</si>
  <si>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</si>
  <si>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</si>
  <si>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</si>
  <si>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</si>
  <si>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</si>
  <si>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</si>
  <si>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</si>
  <si>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پاسارگاد گلفام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</si>
  <si>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</si>
  <si>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</si>
  <si>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</si>
  <si>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</si>
  <si>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</si>
  <si>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</si>
  <si>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</si>
  <si>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</si>
  <si>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</si>
  <si>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</si>
  <si>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</si>
  <si>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</si>
  <si>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</si>
  <si>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</si>
  <si>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</si>
  <si>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</si>
  <si>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</si>
  <si>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</si>
  <si>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</si>
  <si>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</si>
  <si>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</si>
  <si>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</si>
  <si>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</si>
  <si>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</si>
  <si>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</si>
  <si>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</si>
  <si>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</si>
  <si>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</si>
  <si>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تندگویان</t>
  </si>
  <si>
    <t>پدیده شیمی قرن</t>
  </si>
  <si>
    <t>قند لرستان‌</t>
  </si>
  <si>
    <t>گروه مالی صبا تامین</t>
  </si>
  <si>
    <t>نساجی بابکان</t>
  </si>
  <si>
    <t>تولیدی چدن سازان</t>
  </si>
  <si>
    <t>صنایع مس افق کرمان</t>
  </si>
  <si>
    <t>گروه انتخاب الکترونیک آرمان</t>
  </si>
  <si>
    <t>کانی کربن طبس</t>
  </si>
  <si>
    <t>سرمایه‌گذاری صنایع پتروشیمی‌</t>
  </si>
  <si>
    <t>س. نفت و گاز و پتروشیمی تأمین</t>
  </si>
  <si>
    <t>پخش هجرت</t>
  </si>
  <si>
    <t>تولیدی برنا باطری</t>
  </si>
  <si>
    <t>صنایع شیمیایی کیمیاگران امروز</t>
  </si>
  <si>
    <t>گواهی سپرده کالایی شمش طلا</t>
  </si>
  <si>
    <t>سرمایه گذاری سبحان</t>
  </si>
  <si>
    <t>بیمه کوثر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</si>
  <si>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</si>
  <si>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</si>
  <si>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</si>
  <si>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</si>
  <si>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</si>
  <si>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</si>
  <si>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</si>
  <si>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</si>
  <si>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</si>
  <si>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</si>
  <si>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</si>
  <si>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</si>
  <si>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</si>
  <si>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</si>
  <si>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</si>
  <si>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</si>
  <si>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1404/03/06</t>
  </si>
  <si>
    <t>1403/11/23</t>
  </si>
  <si>
    <t>1403/11/20</t>
  </si>
  <si>
    <t>1404/02/22</t>
  </si>
  <si>
    <t>1403/11/25</t>
  </si>
  <si>
    <t>1404/03/03</t>
  </si>
  <si>
    <t>1403/12/27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</si>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</sst>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right" vertical="top"/>
    </xf>
    <xf numFmtId="4" fontId="4" fillId="0" borderId="0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2" fontId="4" fillId="0" borderId="2" xfId="0" applyNumberFormat="1" applyFont="1" applyBorder="1" applyAlignment="1">
      <alignment horizontal="right" vertical="top"/>
    </xf>
    <xf numFmtId="2" fontId="4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1"/>
  <sheetViews>
    <sheetView rightToLeft="1" topLeftCell="A7" workbookViewId="0">
      <selection activeCell="A28" sqref="A28:XFD2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7.285156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7.7109375" bestFit="1" customWidth="1"/>
    <col min="27" max="27" width="1.28515625" customWidth="1"/>
    <col min="28" max="28" width="15.5703125" customWidth="1"/>
    <col min="29" max="29" width="0.28515625" customWidth="1"/>
    <col min="31" max="31" width="17.7109375" bestFit="1" customWidth="1"/>
  </cols>
  <sheetData>
    <row r="1" spans="1:3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31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3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31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31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31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31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23" t="s">
        <v>19</v>
      </c>
      <c r="B9" s="23"/>
      <c r="C9" s="23"/>
      <c r="E9" s="24">
        <v>1750000</v>
      </c>
      <c r="F9" s="24"/>
      <c r="H9" s="6">
        <v>3976107030</v>
      </c>
      <c r="J9" s="6">
        <v>6078118725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3800</v>
      </c>
      <c r="X9" s="6">
        <v>3976107030</v>
      </c>
      <c r="Z9" s="6">
        <v>6610432500</v>
      </c>
      <c r="AB9" s="7">
        <f>Z9/1172226913331*100</f>
        <v>0.56392089490726627</v>
      </c>
      <c r="AE9" s="9"/>
    </row>
    <row r="10" spans="1:31" ht="21.75" customHeight="1" x14ac:dyDescent="0.2">
      <c r="A10" s="25" t="s">
        <v>20</v>
      </c>
      <c r="B10" s="25"/>
      <c r="C10" s="25"/>
      <c r="E10" s="26">
        <v>15702012</v>
      </c>
      <c r="F10" s="26"/>
      <c r="H10" s="9">
        <v>57687648232</v>
      </c>
      <c r="J10" s="9">
        <v>65587274290.1772</v>
      </c>
      <c r="L10" s="9">
        <v>0</v>
      </c>
      <c r="N10" s="9">
        <v>0</v>
      </c>
      <c r="P10" s="9">
        <v>0</v>
      </c>
      <c r="R10" s="9">
        <v>0</v>
      </c>
      <c r="T10" s="9">
        <v>15702012</v>
      </c>
      <c r="V10" s="9">
        <v>4023</v>
      </c>
      <c r="X10" s="9">
        <v>57687648232</v>
      </c>
      <c r="Z10" s="9">
        <v>62793337570.0578</v>
      </c>
      <c r="AB10" s="35">
        <f t="shared" ref="AB10:AB35" si="0">Z10/1172226913331*100</f>
        <v>5.3567561754425386</v>
      </c>
    </row>
    <row r="11" spans="1:31" ht="21.75" customHeight="1" x14ac:dyDescent="0.2">
      <c r="A11" s="25" t="s">
        <v>21</v>
      </c>
      <c r="B11" s="25"/>
      <c r="C11" s="25"/>
      <c r="E11" s="26">
        <v>2475000</v>
      </c>
      <c r="F11" s="26"/>
      <c r="H11" s="9">
        <v>26271357201</v>
      </c>
      <c r="J11" s="9">
        <v>25832874375</v>
      </c>
      <c r="L11" s="9">
        <v>0</v>
      </c>
      <c r="N11" s="9">
        <v>0</v>
      </c>
      <c r="P11" s="9">
        <v>0</v>
      </c>
      <c r="R11" s="9">
        <v>0</v>
      </c>
      <c r="T11" s="9">
        <v>2475000</v>
      </c>
      <c r="V11" s="9">
        <v>10710</v>
      </c>
      <c r="X11" s="9">
        <v>26271357201</v>
      </c>
      <c r="Z11" s="9">
        <v>26349531862.5</v>
      </c>
      <c r="AB11" s="35">
        <f t="shared" si="0"/>
        <v>2.2478183671474641</v>
      </c>
    </row>
    <row r="12" spans="1:31" ht="21.75" customHeight="1" x14ac:dyDescent="0.2">
      <c r="A12" s="25" t="s">
        <v>22</v>
      </c>
      <c r="B12" s="25"/>
      <c r="C12" s="25"/>
      <c r="E12" s="26">
        <v>205512</v>
      </c>
      <c r="F12" s="26"/>
      <c r="H12" s="9">
        <v>29352488810</v>
      </c>
      <c r="J12" s="9">
        <v>57427738023.996002</v>
      </c>
      <c r="L12" s="9">
        <v>0</v>
      </c>
      <c r="N12" s="9">
        <v>0</v>
      </c>
      <c r="P12" s="9">
        <v>0</v>
      </c>
      <c r="R12" s="9">
        <v>0</v>
      </c>
      <c r="T12" s="9">
        <v>205512</v>
      </c>
      <c r="V12" s="9">
        <v>267740</v>
      </c>
      <c r="X12" s="9">
        <v>29352488810</v>
      </c>
      <c r="Z12" s="9">
        <v>54696391371.863998</v>
      </c>
      <c r="AB12" s="35">
        <f t="shared" si="0"/>
        <v>4.6660241929131905</v>
      </c>
    </row>
    <row r="13" spans="1:31" ht="21.75" customHeight="1" x14ac:dyDescent="0.2">
      <c r="A13" s="25" t="s">
        <v>23</v>
      </c>
      <c r="B13" s="25"/>
      <c r="C13" s="25"/>
      <c r="E13" s="26">
        <v>574864</v>
      </c>
      <c r="F13" s="26"/>
      <c r="H13" s="9">
        <v>24221397601</v>
      </c>
      <c r="J13" s="9">
        <v>27212142289.104</v>
      </c>
      <c r="L13" s="9">
        <v>0</v>
      </c>
      <c r="N13" s="9">
        <v>0</v>
      </c>
      <c r="P13" s="9">
        <v>0</v>
      </c>
      <c r="R13" s="9">
        <v>0</v>
      </c>
      <c r="T13" s="9">
        <v>574864</v>
      </c>
      <c r="V13" s="9">
        <v>46710</v>
      </c>
      <c r="X13" s="9">
        <v>24221397601</v>
      </c>
      <c r="Z13" s="9">
        <v>26692128650.231998</v>
      </c>
      <c r="AB13" s="35">
        <f t="shared" si="0"/>
        <v>2.2770445164395388</v>
      </c>
    </row>
    <row r="14" spans="1:31" ht="21.75" customHeight="1" x14ac:dyDescent="0.2">
      <c r="A14" s="25" t="s">
        <v>24</v>
      </c>
      <c r="B14" s="25"/>
      <c r="C14" s="25"/>
      <c r="E14" s="26">
        <v>11228650</v>
      </c>
      <c r="F14" s="26"/>
      <c r="H14" s="9">
        <v>57294711563</v>
      </c>
      <c r="J14" s="9">
        <v>93759452073</v>
      </c>
      <c r="L14" s="9">
        <v>0</v>
      </c>
      <c r="N14" s="9">
        <v>0</v>
      </c>
      <c r="P14" s="9">
        <v>0</v>
      </c>
      <c r="R14" s="9">
        <v>0</v>
      </c>
      <c r="T14" s="9">
        <v>11228650</v>
      </c>
      <c r="V14" s="9">
        <v>8210</v>
      </c>
      <c r="X14" s="9">
        <v>57294711563</v>
      </c>
      <c r="Z14" s="9">
        <v>91638702561.824997</v>
      </c>
      <c r="AB14" s="35">
        <f t="shared" si="0"/>
        <v>7.8174883650661515</v>
      </c>
    </row>
    <row r="15" spans="1:31" ht="21.75" customHeight="1" x14ac:dyDescent="0.2">
      <c r="A15" s="25" t="s">
        <v>25</v>
      </c>
      <c r="B15" s="25"/>
      <c r="C15" s="25"/>
      <c r="E15" s="26">
        <v>5737091</v>
      </c>
      <c r="F15" s="26"/>
      <c r="H15" s="9">
        <v>16312641486</v>
      </c>
      <c r="J15" s="9">
        <v>50528184033.752998</v>
      </c>
      <c r="L15" s="9">
        <v>0</v>
      </c>
      <c r="N15" s="9">
        <v>0</v>
      </c>
      <c r="P15" s="9">
        <v>0</v>
      </c>
      <c r="R15" s="9">
        <v>0</v>
      </c>
      <c r="T15" s="9">
        <v>5737091</v>
      </c>
      <c r="V15" s="9">
        <v>8750</v>
      </c>
      <c r="X15" s="9">
        <v>16312641486</v>
      </c>
      <c r="Z15" s="9">
        <v>49900858949.8125</v>
      </c>
      <c r="AB15" s="35">
        <f t="shared" si="0"/>
        <v>4.2569282774795036</v>
      </c>
    </row>
    <row r="16" spans="1:31" ht="21.75" customHeight="1" x14ac:dyDescent="0.2">
      <c r="A16" s="25" t="s">
        <v>26</v>
      </c>
      <c r="B16" s="25"/>
      <c r="C16" s="25"/>
      <c r="E16" s="26">
        <v>1375832</v>
      </c>
      <c r="F16" s="26"/>
      <c r="H16" s="9">
        <v>35661280803</v>
      </c>
      <c r="J16" s="9">
        <v>45870840118.584</v>
      </c>
      <c r="L16" s="9">
        <v>0</v>
      </c>
      <c r="N16" s="9">
        <v>0</v>
      </c>
      <c r="P16" s="9">
        <v>0</v>
      </c>
      <c r="R16" s="9">
        <v>0</v>
      </c>
      <c r="T16" s="9">
        <v>1375832</v>
      </c>
      <c r="V16" s="9">
        <v>30890</v>
      </c>
      <c r="X16" s="9">
        <v>35661280803</v>
      </c>
      <c r="Z16" s="9">
        <v>42246578749.643997</v>
      </c>
      <c r="AB16" s="35">
        <f t="shared" si="0"/>
        <v>3.6039591199622025</v>
      </c>
    </row>
    <row r="17" spans="1:28" ht="21.75" customHeight="1" x14ac:dyDescent="0.2">
      <c r="A17" s="25" t="s">
        <v>27</v>
      </c>
      <c r="B17" s="25"/>
      <c r="C17" s="25"/>
      <c r="E17" s="26">
        <v>20973156</v>
      </c>
      <c r="F17" s="26"/>
      <c r="H17" s="9">
        <v>34031550837</v>
      </c>
      <c r="J17" s="9">
        <v>34274713246.639198</v>
      </c>
      <c r="L17" s="9">
        <v>0</v>
      </c>
      <c r="N17" s="9">
        <v>0</v>
      </c>
      <c r="P17" s="9">
        <v>0</v>
      </c>
      <c r="R17" s="9">
        <v>0</v>
      </c>
      <c r="T17" s="9">
        <v>20973156</v>
      </c>
      <c r="V17" s="9">
        <v>1458</v>
      </c>
      <c r="X17" s="9">
        <v>34031550837</v>
      </c>
      <c r="Z17" s="9">
        <v>30396917222.384399</v>
      </c>
      <c r="AB17" s="35">
        <f t="shared" si="0"/>
        <v>2.5930915658648819</v>
      </c>
    </row>
    <row r="18" spans="1:28" ht="21.75" customHeight="1" x14ac:dyDescent="0.2">
      <c r="A18" s="25" t="s">
        <v>28</v>
      </c>
      <c r="B18" s="25"/>
      <c r="C18" s="25"/>
      <c r="E18" s="26">
        <v>3870532</v>
      </c>
      <c r="F18" s="26"/>
      <c r="H18" s="9">
        <v>22706651272</v>
      </c>
      <c r="J18" s="9">
        <v>48324629322.575996</v>
      </c>
      <c r="L18" s="9">
        <v>0</v>
      </c>
      <c r="N18" s="9">
        <v>0</v>
      </c>
      <c r="P18" s="9">
        <v>0</v>
      </c>
      <c r="R18" s="9">
        <v>0</v>
      </c>
      <c r="T18" s="9">
        <v>3870532</v>
      </c>
      <c r="V18" s="9">
        <v>11310</v>
      </c>
      <c r="X18" s="9">
        <v>22706651272</v>
      </c>
      <c r="Z18" s="9">
        <v>43515251404.325996</v>
      </c>
      <c r="AB18" s="35">
        <f t="shared" si="0"/>
        <v>3.7121866858245949</v>
      </c>
    </row>
    <row r="19" spans="1:28" ht="21.75" customHeight="1" x14ac:dyDescent="0.2">
      <c r="A19" s="25" t="s">
        <v>29</v>
      </c>
      <c r="B19" s="25"/>
      <c r="C19" s="25"/>
      <c r="E19" s="26">
        <v>4670431</v>
      </c>
      <c r="F19" s="26"/>
      <c r="H19" s="9">
        <v>23272325182</v>
      </c>
      <c r="J19" s="9">
        <v>42665879387.704498</v>
      </c>
      <c r="L19" s="9">
        <v>0</v>
      </c>
      <c r="N19" s="9">
        <v>0</v>
      </c>
      <c r="P19" s="9">
        <v>0</v>
      </c>
      <c r="R19" s="9">
        <v>0</v>
      </c>
      <c r="T19" s="9">
        <v>4670431</v>
      </c>
      <c r="V19" s="9">
        <v>9390</v>
      </c>
      <c r="X19" s="9">
        <v>23272325182</v>
      </c>
      <c r="Z19" s="9">
        <v>43594407774.814499</v>
      </c>
      <c r="AB19" s="35">
        <f t="shared" si="0"/>
        <v>3.718939334956628</v>
      </c>
    </row>
    <row r="20" spans="1:28" ht="21.75" customHeight="1" x14ac:dyDescent="0.2">
      <c r="A20" s="25" t="s">
        <v>30</v>
      </c>
      <c r="B20" s="25"/>
      <c r="C20" s="25"/>
      <c r="E20" s="26">
        <v>7370823</v>
      </c>
      <c r="F20" s="26"/>
      <c r="H20" s="9">
        <v>41987973245</v>
      </c>
      <c r="J20" s="9">
        <v>44694496279.214996</v>
      </c>
      <c r="L20" s="9">
        <v>0</v>
      </c>
      <c r="N20" s="9">
        <v>0</v>
      </c>
      <c r="P20" s="9">
        <v>0</v>
      </c>
      <c r="R20" s="9">
        <v>0</v>
      </c>
      <c r="T20" s="9">
        <v>7370823</v>
      </c>
      <c r="V20" s="9">
        <v>5950</v>
      </c>
      <c r="X20" s="9">
        <v>41987973245</v>
      </c>
      <c r="Z20" s="9">
        <v>43595451288.7425</v>
      </c>
      <c r="AB20" s="35">
        <f t="shared" si="0"/>
        <v>3.7190283547458973</v>
      </c>
    </row>
    <row r="21" spans="1:28" ht="21.75" customHeight="1" x14ac:dyDescent="0.2">
      <c r="A21" s="25" t="s">
        <v>31</v>
      </c>
      <c r="B21" s="25"/>
      <c r="C21" s="25"/>
      <c r="E21" s="26">
        <v>2406851</v>
      </c>
      <c r="F21" s="26"/>
      <c r="H21" s="9">
        <v>59145471230</v>
      </c>
      <c r="J21" s="9">
        <v>57971007631.606499</v>
      </c>
      <c r="L21" s="9">
        <v>0</v>
      </c>
      <c r="N21" s="9">
        <v>0</v>
      </c>
      <c r="P21" s="9">
        <v>0</v>
      </c>
      <c r="R21" s="9">
        <v>0</v>
      </c>
      <c r="T21" s="9">
        <v>2406851</v>
      </c>
      <c r="V21" s="9">
        <v>21940</v>
      </c>
      <c r="X21" s="9">
        <v>59145471230</v>
      </c>
      <c r="Z21" s="9">
        <v>52492113389.906998</v>
      </c>
      <c r="AB21" s="35">
        <f t="shared" si="0"/>
        <v>4.4779822739904009</v>
      </c>
    </row>
    <row r="22" spans="1:28" ht="21.75" customHeight="1" x14ac:dyDescent="0.2">
      <c r="A22" s="25" t="s">
        <v>32</v>
      </c>
      <c r="B22" s="25"/>
      <c r="C22" s="25"/>
      <c r="E22" s="26">
        <v>644254</v>
      </c>
      <c r="F22" s="26"/>
      <c r="H22" s="9">
        <v>14353270586</v>
      </c>
      <c r="J22" s="9">
        <v>75947489472.932999</v>
      </c>
      <c r="L22" s="9">
        <v>0</v>
      </c>
      <c r="N22" s="9">
        <v>0</v>
      </c>
      <c r="P22" s="9">
        <v>0</v>
      </c>
      <c r="R22" s="9">
        <v>0</v>
      </c>
      <c r="T22" s="9">
        <v>644254</v>
      </c>
      <c r="V22" s="9">
        <v>119790</v>
      </c>
      <c r="X22" s="9">
        <v>14353270586</v>
      </c>
      <c r="Z22" s="9">
        <v>76715994299.373001</v>
      </c>
      <c r="AB22" s="35">
        <f t="shared" si="0"/>
        <v>6.5444662144274464</v>
      </c>
    </row>
    <row r="23" spans="1:28" ht="21.75" customHeight="1" x14ac:dyDescent="0.2">
      <c r="A23" s="25" t="s">
        <v>33</v>
      </c>
      <c r="B23" s="25"/>
      <c r="C23" s="25"/>
      <c r="E23" s="26">
        <v>495617</v>
      </c>
      <c r="F23" s="26"/>
      <c r="H23" s="9">
        <v>7866907270</v>
      </c>
      <c r="J23" s="9">
        <v>24717157515.904499</v>
      </c>
      <c r="L23" s="9">
        <v>0</v>
      </c>
      <c r="N23" s="9">
        <v>0</v>
      </c>
      <c r="P23" s="9">
        <v>0</v>
      </c>
      <c r="R23" s="9">
        <v>0</v>
      </c>
      <c r="T23" s="9">
        <v>495617</v>
      </c>
      <c r="V23" s="9">
        <v>48550</v>
      </c>
      <c r="X23" s="9">
        <v>7866907270</v>
      </c>
      <c r="Z23" s="9">
        <v>23919035228.1675</v>
      </c>
      <c r="AB23" s="35">
        <f t="shared" si="0"/>
        <v>2.0404782517916407</v>
      </c>
    </row>
    <row r="24" spans="1:28" ht="21.75" customHeight="1" x14ac:dyDescent="0.2">
      <c r="A24" s="25" t="s">
        <v>34</v>
      </c>
      <c r="B24" s="25"/>
      <c r="C24" s="25"/>
      <c r="E24" s="26">
        <v>15291779</v>
      </c>
      <c r="F24" s="26"/>
      <c r="H24" s="9">
        <v>42378502797</v>
      </c>
      <c r="J24" s="9">
        <v>54190826741.796799</v>
      </c>
      <c r="L24" s="9">
        <v>0</v>
      </c>
      <c r="N24" s="9">
        <v>0</v>
      </c>
      <c r="P24" s="9">
        <v>0</v>
      </c>
      <c r="R24" s="9">
        <v>0</v>
      </c>
      <c r="T24" s="9">
        <v>15291779</v>
      </c>
      <c r="V24" s="9">
        <v>3095</v>
      </c>
      <c r="X24" s="9">
        <v>42378502797</v>
      </c>
      <c r="Z24" s="9">
        <v>47046454071.770203</v>
      </c>
      <c r="AB24" s="35">
        <f t="shared" si="0"/>
        <v>4.013425518279818</v>
      </c>
    </row>
    <row r="25" spans="1:28" ht="21.75" customHeight="1" x14ac:dyDescent="0.2">
      <c r="A25" s="25" t="s">
        <v>35</v>
      </c>
      <c r="B25" s="25"/>
      <c r="C25" s="25"/>
      <c r="E25" s="26">
        <v>1500000</v>
      </c>
      <c r="F25" s="26"/>
      <c r="H25" s="9">
        <v>3918554821</v>
      </c>
      <c r="J25" s="9">
        <v>7082606250</v>
      </c>
      <c r="L25" s="9">
        <v>0</v>
      </c>
      <c r="N25" s="9">
        <v>0</v>
      </c>
      <c r="P25" s="9">
        <v>0</v>
      </c>
      <c r="R25" s="9">
        <v>0</v>
      </c>
      <c r="T25" s="9">
        <v>1500000</v>
      </c>
      <c r="V25" s="9">
        <v>4850</v>
      </c>
      <c r="X25" s="9">
        <v>3918554821</v>
      </c>
      <c r="Z25" s="9">
        <v>7231713750</v>
      </c>
      <c r="AB25" s="35">
        <f t="shared" si="0"/>
        <v>0.61692097901509202</v>
      </c>
    </row>
    <row r="26" spans="1:28" ht="21.75" customHeight="1" x14ac:dyDescent="0.2">
      <c r="A26" s="25" t="s">
        <v>36</v>
      </c>
      <c r="B26" s="25"/>
      <c r="C26" s="25"/>
      <c r="E26" s="26">
        <v>20296012</v>
      </c>
      <c r="F26" s="26"/>
      <c r="H26" s="9">
        <v>46187629728</v>
      </c>
      <c r="J26" s="9">
        <v>75314210969.8638</v>
      </c>
      <c r="L26" s="9">
        <v>0</v>
      </c>
      <c r="N26" s="9">
        <v>0</v>
      </c>
      <c r="P26" s="9">
        <v>0</v>
      </c>
      <c r="R26" s="9">
        <v>0</v>
      </c>
      <c r="T26" s="9">
        <v>20296012</v>
      </c>
      <c r="V26" s="9">
        <v>3498</v>
      </c>
      <c r="X26" s="9">
        <v>46187629728</v>
      </c>
      <c r="Z26" s="9">
        <v>70573027048.642807</v>
      </c>
      <c r="AB26" s="35">
        <f t="shared" si="0"/>
        <v>6.0204237120015005</v>
      </c>
    </row>
    <row r="27" spans="1:28" ht="21.75" customHeight="1" x14ac:dyDescent="0.2">
      <c r="A27" s="25" t="s">
        <v>37</v>
      </c>
      <c r="B27" s="25"/>
      <c r="C27" s="25"/>
      <c r="E27" s="26">
        <v>15571808</v>
      </c>
      <c r="F27" s="26"/>
      <c r="H27" s="9">
        <v>40634855069</v>
      </c>
      <c r="J27" s="9">
        <v>35292475092.671997</v>
      </c>
      <c r="L27" s="9">
        <v>0</v>
      </c>
      <c r="N27" s="9">
        <v>0</v>
      </c>
      <c r="P27" s="9">
        <v>0</v>
      </c>
      <c r="R27" s="9">
        <v>0</v>
      </c>
      <c r="T27" s="9">
        <v>15571808</v>
      </c>
      <c r="V27" s="9">
        <v>2306</v>
      </c>
      <c r="X27" s="9">
        <v>40634855069</v>
      </c>
      <c r="Z27" s="9">
        <v>35694933141.974403</v>
      </c>
      <c r="AB27" s="35">
        <f t="shared" si="0"/>
        <v>3.0450532005397895</v>
      </c>
    </row>
    <row r="28" spans="1:28" ht="21.75" customHeight="1" x14ac:dyDescent="0.2">
      <c r="A28" s="25" t="s">
        <v>38</v>
      </c>
      <c r="B28" s="25"/>
      <c r="C28" s="25"/>
      <c r="E28" s="26">
        <v>2470586</v>
      </c>
      <c r="F28" s="26"/>
      <c r="H28" s="9">
        <v>18027285751</v>
      </c>
      <c r="J28" s="9">
        <v>28709307495.477001</v>
      </c>
      <c r="L28" s="9">
        <v>0</v>
      </c>
      <c r="N28" s="9">
        <v>0</v>
      </c>
      <c r="P28" s="9">
        <v>-2470586</v>
      </c>
      <c r="R28" s="9">
        <v>30452986759</v>
      </c>
      <c r="T28" s="9">
        <v>0</v>
      </c>
      <c r="V28" s="9">
        <v>0</v>
      </c>
      <c r="X28" s="9">
        <v>0</v>
      </c>
      <c r="Z28" s="9">
        <v>0</v>
      </c>
      <c r="AB28" s="35">
        <f t="shared" si="0"/>
        <v>0</v>
      </c>
    </row>
    <row r="29" spans="1:28" ht="21.75" customHeight="1" x14ac:dyDescent="0.2">
      <c r="A29" s="25" t="s">
        <v>39</v>
      </c>
      <c r="B29" s="25"/>
      <c r="C29" s="25"/>
      <c r="E29" s="26">
        <v>13198889</v>
      </c>
      <c r="F29" s="26"/>
      <c r="H29" s="9">
        <v>53743294916</v>
      </c>
      <c r="J29" s="9">
        <v>87906382590.014999</v>
      </c>
      <c r="L29" s="9">
        <v>0</v>
      </c>
      <c r="N29" s="9">
        <v>0</v>
      </c>
      <c r="P29" s="9">
        <v>0</v>
      </c>
      <c r="R29" s="9">
        <v>0</v>
      </c>
      <c r="T29" s="9">
        <v>13198889</v>
      </c>
      <c r="V29" s="9">
        <v>6600</v>
      </c>
      <c r="X29" s="9">
        <v>53743294916</v>
      </c>
      <c r="Z29" s="9">
        <v>86594347028.970001</v>
      </c>
      <c r="AB29" s="35">
        <f t="shared" si="0"/>
        <v>7.3871659184912843</v>
      </c>
    </row>
    <row r="30" spans="1:28" ht="21.75" customHeight="1" x14ac:dyDescent="0.2">
      <c r="A30" s="25" t="s">
        <v>40</v>
      </c>
      <c r="B30" s="25"/>
      <c r="C30" s="25"/>
      <c r="E30" s="26">
        <v>2004728</v>
      </c>
      <c r="F30" s="26"/>
      <c r="H30" s="9">
        <f>27291208892+18</f>
        <v>27291208910</v>
      </c>
      <c r="J30" s="9">
        <v>36149389612.776001</v>
      </c>
      <c r="L30" s="9">
        <v>0</v>
      </c>
      <c r="N30" s="9">
        <v>0</v>
      </c>
      <c r="P30" s="9">
        <v>0</v>
      </c>
      <c r="R30" s="9">
        <v>0</v>
      </c>
      <c r="T30" s="9">
        <v>2004728</v>
      </c>
      <c r="V30" s="9">
        <v>18530</v>
      </c>
      <c r="X30" s="9">
        <v>27291208892</v>
      </c>
      <c r="Z30" s="9">
        <v>36926581561.452003</v>
      </c>
      <c r="AB30" s="35">
        <f t="shared" si="0"/>
        <v>3.1501223134795149</v>
      </c>
    </row>
    <row r="31" spans="1:28" ht="21.75" customHeight="1" x14ac:dyDescent="0.2">
      <c r="A31" s="25" t="s">
        <v>41</v>
      </c>
      <c r="B31" s="25"/>
      <c r="C31" s="25"/>
      <c r="E31" s="26">
        <v>3930664</v>
      </c>
      <c r="F31" s="26"/>
      <c r="H31" s="9">
        <v>45902928613</v>
      </c>
      <c r="J31" s="9">
        <f>44816462019.324+2</f>
        <v>44816462021.323997</v>
      </c>
      <c r="L31" s="9">
        <v>0</v>
      </c>
      <c r="N31" s="9">
        <v>0</v>
      </c>
      <c r="P31" s="9">
        <v>0</v>
      </c>
      <c r="R31" s="9">
        <v>0</v>
      </c>
      <c r="T31" s="9">
        <v>3930664</v>
      </c>
      <c r="V31" s="9">
        <v>11470</v>
      </c>
      <c r="X31" s="9">
        <v>45902928613</v>
      </c>
      <c r="Z31" s="9">
        <v>44816462019.323997</v>
      </c>
      <c r="AB31" s="35">
        <f t="shared" si="0"/>
        <v>3.8231899907479128</v>
      </c>
    </row>
    <row r="32" spans="1:28" ht="21.75" customHeight="1" x14ac:dyDescent="0.2">
      <c r="A32" s="25" t="s">
        <v>42</v>
      </c>
      <c r="B32" s="25"/>
      <c r="C32" s="25"/>
      <c r="E32" s="26">
        <v>5959329</v>
      </c>
      <c r="F32" s="26"/>
      <c r="H32" s="9">
        <v>24146437876</v>
      </c>
      <c r="J32" s="9">
        <v>43421974374.658501</v>
      </c>
      <c r="L32" s="9">
        <v>0</v>
      </c>
      <c r="N32" s="9">
        <v>0</v>
      </c>
      <c r="P32" s="9">
        <v>0</v>
      </c>
      <c r="R32" s="9">
        <v>0</v>
      </c>
      <c r="T32" s="9">
        <v>5959329</v>
      </c>
      <c r="V32" s="9">
        <v>7550</v>
      </c>
      <c r="X32" s="9">
        <f>24146437876+18</f>
        <v>24146437894</v>
      </c>
      <c r="Z32" s="9">
        <v>44725225992.997498</v>
      </c>
      <c r="AB32" s="35">
        <f t="shared" si="0"/>
        <v>3.8154068537725601</v>
      </c>
    </row>
    <row r="33" spans="1:28" ht="21.75" customHeight="1" x14ac:dyDescent="0.2">
      <c r="A33" s="25" t="s">
        <v>43</v>
      </c>
      <c r="B33" s="25"/>
      <c r="C33" s="25"/>
      <c r="E33" s="26">
        <v>3088300</v>
      </c>
      <c r="F33" s="26"/>
      <c r="H33" s="9">
        <v>15361858123</v>
      </c>
      <c r="J33" s="9">
        <v>31190434088.400002</v>
      </c>
      <c r="L33" s="9">
        <v>0</v>
      </c>
      <c r="N33" s="9">
        <v>0</v>
      </c>
      <c r="P33" s="9">
        <v>0</v>
      </c>
      <c r="R33" s="9">
        <v>0</v>
      </c>
      <c r="T33" s="9">
        <v>3088300</v>
      </c>
      <c r="V33" s="9">
        <v>10840</v>
      </c>
      <c r="X33" s="9">
        <v>15361858123</v>
      </c>
      <c r="Z33" s="9">
        <v>33277982827</v>
      </c>
      <c r="AB33" s="35">
        <f t="shared" si="0"/>
        <v>2.8388686907415632</v>
      </c>
    </row>
    <row r="34" spans="1:28" ht="21.75" customHeight="1" x14ac:dyDescent="0.2">
      <c r="A34" s="27" t="s">
        <v>44</v>
      </c>
      <c r="B34" s="27"/>
      <c r="C34" s="27"/>
      <c r="D34" s="12"/>
      <c r="E34" s="26">
        <v>0</v>
      </c>
      <c r="F34" s="34"/>
      <c r="H34" s="13">
        <v>0</v>
      </c>
      <c r="J34" s="13">
        <v>0</v>
      </c>
      <c r="L34" s="33">
        <v>200000</v>
      </c>
      <c r="N34" s="13">
        <v>5424921360</v>
      </c>
      <c r="P34" s="33">
        <v>0</v>
      </c>
      <c r="R34" s="13">
        <v>0</v>
      </c>
      <c r="T34" s="13">
        <v>200000</v>
      </c>
      <c r="V34" s="33">
        <v>30350</v>
      </c>
      <c r="X34" s="13">
        <v>5424921360</v>
      </c>
      <c r="Z34" s="13">
        <v>6033883500</v>
      </c>
      <c r="AB34" s="35">
        <f t="shared" si="0"/>
        <v>0.514736816855204</v>
      </c>
    </row>
    <row r="35" spans="1:28" ht="21.75" customHeight="1" thickBot="1" x14ac:dyDescent="0.25">
      <c r="A35" s="29" t="s">
        <v>45</v>
      </c>
      <c r="B35" s="29"/>
      <c r="C35" s="29"/>
      <c r="D35" s="29"/>
      <c r="F35" s="33"/>
      <c r="H35" s="16">
        <f>SUM(H9:H34)</f>
        <v>771734338952</v>
      </c>
      <c r="J35" s="16">
        <f>SUM(J9:J34)</f>
        <v>1144966066022.1758</v>
      </c>
      <c r="L35" s="33"/>
      <c r="N35" s="16">
        <v>5424921360</v>
      </c>
      <c r="P35" s="33"/>
      <c r="R35" s="16">
        <v>30452986759</v>
      </c>
      <c r="T35" s="16">
        <v>160522134</v>
      </c>
      <c r="V35" s="33"/>
      <c r="X35" s="16">
        <f>SUM(X9:X34)</f>
        <v>759131974561</v>
      </c>
      <c r="Z35" s="16">
        <f>SUM(Z9:Z34)</f>
        <v>1088077743765.781</v>
      </c>
      <c r="AB35" s="36">
        <f t="shared" si="0"/>
        <v>92.821426584883582</v>
      </c>
    </row>
    <row r="36" spans="1:28" ht="13.5" thickTop="1" x14ac:dyDescent="0.2"/>
    <row r="37" spans="1:28" x14ac:dyDescent="0.2">
      <c r="H37" s="32"/>
      <c r="J37" s="32"/>
      <c r="X37" s="32"/>
      <c r="Z37" s="32"/>
    </row>
    <row r="39" spans="1:28" x14ac:dyDescent="0.2">
      <c r="X39" s="32"/>
    </row>
    <row r="41" spans="1:28" x14ac:dyDescent="0.2">
      <c r="H41" s="32"/>
    </row>
  </sheetData>
  <mergeCells count="66">
    <mergeCell ref="A35:D35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35"/>
  <sheetViews>
    <sheetView rightToLeft="1" topLeftCell="A19" workbookViewId="0">
      <selection activeCell="I35" sqref="I35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4.85546875" bestFit="1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132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63</v>
      </c>
      <c r="C6" s="21" t="s">
        <v>79</v>
      </c>
      <c r="D6" s="21"/>
      <c r="E6" s="21"/>
      <c r="F6" s="21"/>
      <c r="G6" s="21"/>
      <c r="H6" s="21"/>
      <c r="I6" s="21"/>
      <c r="K6" s="21" t="s">
        <v>80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</v>
      </c>
      <c r="F7" s="3"/>
      <c r="G7" s="18" t="s">
        <v>130</v>
      </c>
      <c r="H7" s="3"/>
      <c r="I7" s="18" t="s">
        <v>133</v>
      </c>
      <c r="K7" s="18" t="s">
        <v>13</v>
      </c>
      <c r="L7" s="3"/>
      <c r="M7" s="18" t="s">
        <v>15</v>
      </c>
      <c r="N7" s="3"/>
      <c r="O7" s="18" t="s">
        <v>130</v>
      </c>
      <c r="P7" s="3"/>
      <c r="Q7" s="30" t="s">
        <v>133</v>
      </c>
      <c r="R7" s="30"/>
    </row>
    <row r="8" spans="1:18" ht="21.75" customHeight="1" x14ac:dyDescent="0.2">
      <c r="A8" s="5" t="s">
        <v>30</v>
      </c>
      <c r="C8" s="6">
        <v>7370823</v>
      </c>
      <c r="E8" s="6">
        <v>43595451288</v>
      </c>
      <c r="G8" s="6">
        <v>44694496279</v>
      </c>
      <c r="I8" s="6">
        <v>-1099044990</v>
      </c>
      <c r="K8" s="6">
        <v>7370823</v>
      </c>
      <c r="M8" s="6">
        <v>43595451288</v>
      </c>
      <c r="O8" s="6">
        <v>46184350337</v>
      </c>
      <c r="Q8" s="24">
        <v>-2588899048</v>
      </c>
      <c r="R8" s="24"/>
    </row>
    <row r="9" spans="1:18" ht="21.75" customHeight="1" x14ac:dyDescent="0.2">
      <c r="A9" s="8" t="s">
        <v>41</v>
      </c>
      <c r="C9" s="9">
        <v>3930664</v>
      </c>
      <c r="E9" s="9">
        <v>44816462019</v>
      </c>
      <c r="G9" s="9">
        <v>44816462019</v>
      </c>
      <c r="I9" s="9">
        <v>0</v>
      </c>
      <c r="K9" s="9">
        <v>3930664</v>
      </c>
      <c r="M9" s="9">
        <v>44816462019</v>
      </c>
      <c r="O9" s="9">
        <v>45902928613</v>
      </c>
      <c r="Q9" s="26">
        <v>-1086466593</v>
      </c>
      <c r="R9" s="26"/>
    </row>
    <row r="10" spans="1:18" ht="21.75" customHeight="1" x14ac:dyDescent="0.2">
      <c r="A10" s="8" t="s">
        <v>31</v>
      </c>
      <c r="C10" s="9">
        <v>2406851</v>
      </c>
      <c r="E10" s="9">
        <v>52492113389</v>
      </c>
      <c r="G10" s="9">
        <v>57971007631</v>
      </c>
      <c r="I10" s="9">
        <v>-5478894241</v>
      </c>
      <c r="K10" s="9">
        <v>2406851</v>
      </c>
      <c r="M10" s="9">
        <v>52492113389</v>
      </c>
      <c r="O10" s="9">
        <v>58963610305</v>
      </c>
      <c r="Q10" s="26">
        <v>-6471496915</v>
      </c>
      <c r="R10" s="26"/>
    </row>
    <row r="11" spans="1:18" ht="21.75" customHeight="1" x14ac:dyDescent="0.2">
      <c r="A11" s="8" t="s">
        <v>29</v>
      </c>
      <c r="C11" s="9">
        <v>4670431</v>
      </c>
      <c r="E11" s="9">
        <v>43594407774</v>
      </c>
      <c r="G11" s="9">
        <v>42665879387</v>
      </c>
      <c r="I11" s="9">
        <v>928528387</v>
      </c>
      <c r="K11" s="9">
        <v>4670431</v>
      </c>
      <c r="M11" s="9">
        <v>43594407774</v>
      </c>
      <c r="O11" s="9">
        <v>32173508764</v>
      </c>
      <c r="Q11" s="26">
        <v>11420899010</v>
      </c>
      <c r="R11" s="26"/>
    </row>
    <row r="12" spans="1:18" ht="21.75" customHeight="1" x14ac:dyDescent="0.2">
      <c r="A12" s="8" t="s">
        <v>44</v>
      </c>
      <c r="C12" s="9">
        <v>200000</v>
      </c>
      <c r="E12" s="9">
        <v>6033883500</v>
      </c>
      <c r="G12" s="9">
        <v>5424921360</v>
      </c>
      <c r="I12" s="9">
        <v>608962140</v>
      </c>
      <c r="K12" s="9">
        <v>200000</v>
      </c>
      <c r="M12" s="9">
        <v>6033883500</v>
      </c>
      <c r="O12" s="9">
        <v>5424921360</v>
      </c>
      <c r="Q12" s="26">
        <v>608962140</v>
      </c>
      <c r="R12" s="26"/>
    </row>
    <row r="13" spans="1:18" ht="21.75" customHeight="1" x14ac:dyDescent="0.2">
      <c r="A13" s="8" t="s">
        <v>42</v>
      </c>
      <c r="C13" s="9">
        <v>5959329</v>
      </c>
      <c r="E13" s="9">
        <v>44725225992</v>
      </c>
      <c r="G13" s="9">
        <v>43421974374</v>
      </c>
      <c r="I13" s="9">
        <v>1303251618</v>
      </c>
      <c r="K13" s="9">
        <v>5959329</v>
      </c>
      <c r="M13" s="9">
        <v>44725225992</v>
      </c>
      <c r="O13" s="9">
        <v>31514993680</v>
      </c>
      <c r="Q13" s="26">
        <v>13210232312</v>
      </c>
      <c r="R13" s="26"/>
    </row>
    <row r="14" spans="1:18" ht="21.75" customHeight="1" x14ac:dyDescent="0.2">
      <c r="A14" s="8" t="s">
        <v>32</v>
      </c>
      <c r="C14" s="9">
        <v>644254</v>
      </c>
      <c r="E14" s="9">
        <v>76715994299</v>
      </c>
      <c r="G14" s="9">
        <v>75947489472</v>
      </c>
      <c r="I14" s="9">
        <v>768504827</v>
      </c>
      <c r="K14" s="9">
        <v>644254</v>
      </c>
      <c r="M14" s="9">
        <v>76715994299</v>
      </c>
      <c r="O14" s="9">
        <v>37855266909</v>
      </c>
      <c r="Q14" s="26">
        <v>38860727390</v>
      </c>
      <c r="R14" s="26"/>
    </row>
    <row r="15" spans="1:18" ht="21.75" customHeight="1" x14ac:dyDescent="0.2">
      <c r="A15" s="8" t="s">
        <v>26</v>
      </c>
      <c r="C15" s="9">
        <v>1375832</v>
      </c>
      <c r="E15" s="9">
        <v>42246578749</v>
      </c>
      <c r="G15" s="9">
        <v>45870840118</v>
      </c>
      <c r="I15" s="9">
        <v>-3624261368</v>
      </c>
      <c r="K15" s="9">
        <v>1375832</v>
      </c>
      <c r="M15" s="9">
        <v>42246578749</v>
      </c>
      <c r="O15" s="9">
        <v>39894228036</v>
      </c>
      <c r="Q15" s="26">
        <v>2352350713</v>
      </c>
      <c r="R15" s="26"/>
    </row>
    <row r="16" spans="1:18" ht="21.75" customHeight="1" x14ac:dyDescent="0.2">
      <c r="A16" s="8" t="s">
        <v>20</v>
      </c>
      <c r="C16" s="9">
        <v>15702012</v>
      </c>
      <c r="E16" s="9">
        <v>62793337570</v>
      </c>
      <c r="G16" s="9">
        <v>65587274290</v>
      </c>
      <c r="I16" s="9">
        <v>-2793936719</v>
      </c>
      <c r="K16" s="9">
        <v>15702012</v>
      </c>
      <c r="M16" s="9">
        <v>62793337570</v>
      </c>
      <c r="O16" s="9">
        <v>52398679387</v>
      </c>
      <c r="Q16" s="26">
        <v>10394658183</v>
      </c>
      <c r="R16" s="26"/>
    </row>
    <row r="17" spans="1:22" ht="21.75" customHeight="1" x14ac:dyDescent="0.2">
      <c r="A17" s="8" t="s">
        <v>24</v>
      </c>
      <c r="C17" s="9">
        <v>11228650</v>
      </c>
      <c r="E17" s="9">
        <v>91638702561</v>
      </c>
      <c r="G17" s="9">
        <v>93759452073</v>
      </c>
      <c r="I17" s="9">
        <v>-2120749511</v>
      </c>
      <c r="K17" s="9">
        <v>11228650</v>
      </c>
      <c r="M17" s="9">
        <v>91638702561</v>
      </c>
      <c r="O17" s="9">
        <v>58711275941</v>
      </c>
      <c r="Q17" s="26">
        <v>32927426620</v>
      </c>
      <c r="R17" s="26"/>
    </row>
    <row r="18" spans="1:22" ht="21.75" customHeight="1" x14ac:dyDescent="0.2">
      <c r="A18" s="8" t="s">
        <v>39</v>
      </c>
      <c r="C18" s="9">
        <v>13198889</v>
      </c>
      <c r="E18" s="9">
        <v>86594347028</v>
      </c>
      <c r="G18" s="9">
        <v>87906382590</v>
      </c>
      <c r="I18" s="9">
        <v>-1312035561</v>
      </c>
      <c r="K18" s="9">
        <v>13198889</v>
      </c>
      <c r="M18" s="9">
        <v>86594347028</v>
      </c>
      <c r="O18" s="9">
        <v>75438296307</v>
      </c>
      <c r="Q18" s="26">
        <v>11156050721</v>
      </c>
      <c r="R18" s="26"/>
    </row>
    <row r="19" spans="1:22" ht="21.75" customHeight="1" x14ac:dyDescent="0.2">
      <c r="A19" s="8" t="s">
        <v>27</v>
      </c>
      <c r="C19" s="9">
        <v>20973156</v>
      </c>
      <c r="E19" s="9">
        <v>30396917222</v>
      </c>
      <c r="G19" s="9">
        <v>34274713246</v>
      </c>
      <c r="I19" s="9">
        <v>-3877796023</v>
      </c>
      <c r="K19" s="9">
        <v>20973156</v>
      </c>
      <c r="M19" s="9">
        <v>30396917222</v>
      </c>
      <c r="O19" s="9">
        <v>34031550837</v>
      </c>
      <c r="Q19" s="26">
        <v>-3634633614</v>
      </c>
      <c r="R19" s="26"/>
    </row>
    <row r="20" spans="1:22" ht="21.75" customHeight="1" x14ac:dyDescent="0.2">
      <c r="A20" s="8" t="s">
        <v>35</v>
      </c>
      <c r="C20" s="9">
        <v>1500000</v>
      </c>
      <c r="E20" s="9">
        <v>7231713750</v>
      </c>
      <c r="G20" s="9">
        <v>7082606250</v>
      </c>
      <c r="I20" s="9">
        <v>149107500</v>
      </c>
      <c r="K20" s="9">
        <v>1500000</v>
      </c>
      <c r="M20" s="9">
        <v>7231713750</v>
      </c>
      <c r="O20" s="9">
        <v>3918554821</v>
      </c>
      <c r="Q20" s="26">
        <v>3313158929</v>
      </c>
      <c r="R20" s="26"/>
    </row>
    <row r="21" spans="1:22" ht="21.75" customHeight="1" x14ac:dyDescent="0.2">
      <c r="A21" s="8" t="s">
        <v>33</v>
      </c>
      <c r="C21" s="9">
        <v>495617</v>
      </c>
      <c r="E21" s="9">
        <v>23919035228</v>
      </c>
      <c r="G21" s="9">
        <v>24717157515</v>
      </c>
      <c r="I21" s="9">
        <v>-798122286</v>
      </c>
      <c r="K21" s="9">
        <v>495617</v>
      </c>
      <c r="M21" s="9">
        <v>23919035228</v>
      </c>
      <c r="O21" s="9">
        <v>16864028370</v>
      </c>
      <c r="Q21" s="26">
        <v>7055006858</v>
      </c>
      <c r="R21" s="26"/>
    </row>
    <row r="22" spans="1:22" ht="21.75" customHeight="1" x14ac:dyDescent="0.2">
      <c r="A22" s="8" t="s">
        <v>34</v>
      </c>
      <c r="C22" s="9">
        <v>15291779</v>
      </c>
      <c r="E22" s="9">
        <v>47046454071</v>
      </c>
      <c r="G22" s="9">
        <v>54190826741</v>
      </c>
      <c r="I22" s="9">
        <v>-7144372669</v>
      </c>
      <c r="K22" s="9">
        <v>15291779</v>
      </c>
      <c r="M22" s="9">
        <v>47046454071</v>
      </c>
      <c r="O22" s="9">
        <v>37885052768</v>
      </c>
      <c r="Q22" s="26">
        <v>9161401303</v>
      </c>
      <c r="R22" s="26"/>
      <c r="V22" s="32"/>
    </row>
    <row r="23" spans="1:22" ht="21.75" customHeight="1" x14ac:dyDescent="0.2">
      <c r="A23" s="8" t="s">
        <v>28</v>
      </c>
      <c r="C23" s="9">
        <v>3870532</v>
      </c>
      <c r="E23" s="9">
        <v>43515251404</v>
      </c>
      <c r="G23" s="9">
        <v>48324629322</v>
      </c>
      <c r="I23" s="9">
        <v>-4809377917</v>
      </c>
      <c r="K23" s="9">
        <v>3870532</v>
      </c>
      <c r="M23" s="9">
        <v>43515251404</v>
      </c>
      <c r="O23" s="9">
        <v>43592201465</v>
      </c>
      <c r="Q23" s="26">
        <v>-76950060</v>
      </c>
      <c r="R23" s="26"/>
    </row>
    <row r="24" spans="1:22" ht="21.75" customHeight="1" x14ac:dyDescent="0.2">
      <c r="A24" s="8" t="s">
        <v>36</v>
      </c>
      <c r="C24" s="9">
        <v>20296012</v>
      </c>
      <c r="E24" s="9">
        <v>70573027048</v>
      </c>
      <c r="G24" s="9">
        <v>75314210969</v>
      </c>
      <c r="I24" s="9">
        <v>-4741183920</v>
      </c>
      <c r="K24" s="9">
        <v>20296012</v>
      </c>
      <c r="M24" s="9">
        <v>70573027048</v>
      </c>
      <c r="O24" s="9">
        <v>83040975587</v>
      </c>
      <c r="Q24" s="26">
        <v>-12467948538</v>
      </c>
      <c r="R24" s="26"/>
    </row>
    <row r="25" spans="1:22" ht="21.75" customHeight="1" x14ac:dyDescent="0.2">
      <c r="A25" s="8" t="s">
        <v>22</v>
      </c>
      <c r="C25" s="9">
        <v>205512</v>
      </c>
      <c r="E25" s="9">
        <v>54696391371</v>
      </c>
      <c r="G25" s="9">
        <v>57427738023</v>
      </c>
      <c r="I25" s="9">
        <v>-2731346651</v>
      </c>
      <c r="K25" s="9">
        <v>205512</v>
      </c>
      <c r="M25" s="9">
        <v>54696391371</v>
      </c>
      <c r="O25" s="9">
        <v>42204106572</v>
      </c>
      <c r="Q25" s="26">
        <v>12492284799</v>
      </c>
      <c r="R25" s="26"/>
    </row>
    <row r="26" spans="1:22" ht="21.75" customHeight="1" x14ac:dyDescent="0.2">
      <c r="A26" s="8" t="s">
        <v>25</v>
      </c>
      <c r="C26" s="9">
        <v>5737091</v>
      </c>
      <c r="E26" s="9">
        <v>49900858949</v>
      </c>
      <c r="G26" s="9">
        <v>50528184033</v>
      </c>
      <c r="I26" s="9">
        <v>-627325083</v>
      </c>
      <c r="K26" s="9">
        <v>5737091</v>
      </c>
      <c r="M26" s="9">
        <v>49900858949</v>
      </c>
      <c r="O26" s="9">
        <v>34445850068</v>
      </c>
      <c r="Q26" s="26">
        <v>15455008881</v>
      </c>
      <c r="R26" s="26"/>
    </row>
    <row r="27" spans="1:22" ht="21.75" customHeight="1" x14ac:dyDescent="0.2">
      <c r="A27" s="8" t="s">
        <v>37</v>
      </c>
      <c r="C27" s="9">
        <v>15571808</v>
      </c>
      <c r="E27" s="9">
        <v>35694933141</v>
      </c>
      <c r="G27" s="9">
        <v>35292475092</v>
      </c>
      <c r="I27" s="9">
        <v>402458049</v>
      </c>
      <c r="K27" s="9">
        <v>15571808</v>
      </c>
      <c r="M27" s="9">
        <v>35694933141</v>
      </c>
      <c r="O27" s="9">
        <v>27521938849</v>
      </c>
      <c r="Q27" s="26">
        <v>8172994292</v>
      </c>
      <c r="R27" s="26"/>
    </row>
    <row r="28" spans="1:22" ht="21.75" customHeight="1" x14ac:dyDescent="0.2">
      <c r="A28" s="8" t="s">
        <v>23</v>
      </c>
      <c r="C28" s="9">
        <v>574864</v>
      </c>
      <c r="E28" s="9">
        <v>26692128650</v>
      </c>
      <c r="G28" s="9">
        <v>27212142289</v>
      </c>
      <c r="I28" s="9">
        <v>-520013638</v>
      </c>
      <c r="K28" s="9">
        <v>574864</v>
      </c>
      <c r="M28" s="9">
        <v>26692128650</v>
      </c>
      <c r="O28" s="9">
        <v>24221397601</v>
      </c>
      <c r="Q28" s="26">
        <v>2470731043</v>
      </c>
      <c r="R28" s="26"/>
    </row>
    <row r="29" spans="1:22" ht="21.75" customHeight="1" x14ac:dyDescent="0.2">
      <c r="A29" s="8" t="s">
        <v>40</v>
      </c>
      <c r="C29" s="9">
        <v>2004728</v>
      </c>
      <c r="E29" s="9">
        <v>36926581561</v>
      </c>
      <c r="G29" s="9">
        <v>36149389612</v>
      </c>
      <c r="I29" s="9">
        <v>777191949</v>
      </c>
      <c r="K29" s="9">
        <v>2004728</v>
      </c>
      <c r="M29" s="9">
        <v>36926581561</v>
      </c>
      <c r="O29" s="9">
        <v>32503309931</v>
      </c>
      <c r="Q29" s="26">
        <v>4423271630</v>
      </c>
      <c r="R29" s="26"/>
    </row>
    <row r="30" spans="1:22" ht="21.75" customHeight="1" x14ac:dyDescent="0.2">
      <c r="A30" s="8" t="s">
        <v>43</v>
      </c>
      <c r="C30" s="9">
        <v>3088300</v>
      </c>
      <c r="E30" s="9">
        <v>33277982826</v>
      </c>
      <c r="G30" s="9">
        <v>31190434088</v>
      </c>
      <c r="I30" s="9">
        <v>2087548738</v>
      </c>
      <c r="K30" s="9">
        <v>3088300</v>
      </c>
      <c r="M30" s="9">
        <v>33277982826</v>
      </c>
      <c r="O30" s="9">
        <v>31804419277</v>
      </c>
      <c r="Q30" s="26">
        <v>1473563549</v>
      </c>
      <c r="R30" s="26"/>
    </row>
    <row r="31" spans="1:22" ht="21.75" customHeight="1" x14ac:dyDescent="0.2">
      <c r="A31" s="8" t="s">
        <v>21</v>
      </c>
      <c r="C31" s="9">
        <v>2475000</v>
      </c>
      <c r="E31" s="9">
        <v>26349531862</v>
      </c>
      <c r="G31" s="9">
        <v>25832874375</v>
      </c>
      <c r="I31" s="9">
        <v>516657487</v>
      </c>
      <c r="K31" s="9">
        <v>2475000</v>
      </c>
      <c r="M31" s="9">
        <v>26349531862</v>
      </c>
      <c r="O31" s="9">
        <v>26271357201</v>
      </c>
      <c r="Q31" s="26">
        <v>78174661</v>
      </c>
      <c r="R31" s="26"/>
    </row>
    <row r="32" spans="1:22" ht="21.75" customHeight="1" x14ac:dyDescent="0.2">
      <c r="A32" s="11" t="s">
        <v>19</v>
      </c>
      <c r="C32" s="13">
        <v>1750000</v>
      </c>
      <c r="E32" s="13">
        <v>6610432500</v>
      </c>
      <c r="G32" s="13">
        <v>6078118725</v>
      </c>
      <c r="I32" s="13">
        <v>532313775</v>
      </c>
      <c r="K32" s="13">
        <v>1750000</v>
      </c>
      <c r="M32" s="13">
        <v>6610432500</v>
      </c>
      <c r="O32" s="13">
        <v>3976107030</v>
      </c>
      <c r="Q32" s="28">
        <v>2634325470</v>
      </c>
      <c r="R32" s="28"/>
      <c r="V32" s="32"/>
    </row>
    <row r="33" spans="1:22" ht="21.75" customHeight="1" x14ac:dyDescent="0.2">
      <c r="A33" s="15" t="s">
        <v>45</v>
      </c>
      <c r="C33" s="16">
        <v>160522134</v>
      </c>
      <c r="E33" s="16">
        <v>1088077743752</v>
      </c>
      <c r="G33" s="16">
        <v>1121681679873</v>
      </c>
      <c r="I33" s="16">
        <v>-33603936107</v>
      </c>
      <c r="K33" s="16">
        <v>160522134</v>
      </c>
      <c r="M33" s="16">
        <v>1088077743752</v>
      </c>
      <c r="O33" s="16">
        <v>926742910016</v>
      </c>
      <c r="Q33" s="31">
        <f t="shared" ref="Q33:R33" si="0">SUM(Q8:R32)</f>
        <v>161334833736</v>
      </c>
      <c r="R33" s="31"/>
      <c r="V33" s="32"/>
    </row>
    <row r="35" spans="1:22" x14ac:dyDescent="0.2">
      <c r="I35" s="32"/>
    </row>
  </sheetData>
  <mergeCells count="34">
    <mergeCell ref="Q33:R33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"/>
  <sheetViews>
    <sheetView rightToLeft="1" workbookViewId="0">
      <selection activeCell="H17" sqref="H1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6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6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6" ht="14.45" customHeight="1" x14ac:dyDescent="0.2"/>
    <row r="5" spans="1:16" ht="14.45" customHeight="1" x14ac:dyDescent="0.2">
      <c r="A5" s="1" t="s">
        <v>47</v>
      </c>
      <c r="B5" s="20" t="s">
        <v>48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6" ht="14.45" customHeight="1" x14ac:dyDescent="0.2">
      <c r="D6" s="2" t="s">
        <v>7</v>
      </c>
      <c r="F6" s="21" t="s">
        <v>8</v>
      </c>
      <c r="G6" s="21"/>
      <c r="H6" s="21"/>
      <c r="J6" s="40" t="s">
        <v>9</v>
      </c>
      <c r="K6" s="40"/>
      <c r="L6" s="40"/>
    </row>
    <row r="7" spans="1:16" ht="14.45" customHeight="1" x14ac:dyDescent="0.2">
      <c r="D7" s="3"/>
      <c r="F7" s="3"/>
      <c r="G7" s="3"/>
      <c r="H7" s="3"/>
      <c r="J7" s="39"/>
    </row>
    <row r="8" spans="1:16" ht="14.45" customHeight="1" x14ac:dyDescent="0.2">
      <c r="A8" s="21" t="s">
        <v>49</v>
      </c>
      <c r="B8" s="21"/>
      <c r="D8" s="2" t="s">
        <v>50</v>
      </c>
      <c r="F8" s="2" t="s">
        <v>51</v>
      </c>
      <c r="H8" s="2" t="s">
        <v>52</v>
      </c>
      <c r="J8" s="2" t="s">
        <v>50</v>
      </c>
      <c r="L8" s="2" t="s">
        <v>18</v>
      </c>
    </row>
    <row r="9" spans="1:16" ht="21.75" customHeight="1" x14ac:dyDescent="0.2">
      <c r="A9" s="23" t="s">
        <v>53</v>
      </c>
      <c r="B9" s="23"/>
      <c r="D9" s="6">
        <v>15890550324</v>
      </c>
      <c r="F9" s="6">
        <v>38409948049</v>
      </c>
      <c r="H9" s="6">
        <v>48330118423</v>
      </c>
      <c r="J9" s="6">
        <v>5970379950</v>
      </c>
      <c r="L9" s="37">
        <f>J9/1172226913331*100</f>
        <v>0.50931947407985789</v>
      </c>
      <c r="P9" s="32"/>
    </row>
    <row r="10" spans="1:16" ht="21.75" customHeight="1" x14ac:dyDescent="0.2">
      <c r="A10" s="25" t="s">
        <v>54</v>
      </c>
      <c r="B10" s="25"/>
      <c r="D10" s="9">
        <v>5230525</v>
      </c>
      <c r="F10" s="9">
        <v>22211</v>
      </c>
      <c r="H10" s="9">
        <v>0</v>
      </c>
      <c r="J10" s="9">
        <v>5252736</v>
      </c>
      <c r="L10" s="38">
        <f t="shared" ref="L10:L16" si="0">J10/1172226913331*100</f>
        <v>4.4809890817758361E-4</v>
      </c>
    </row>
    <row r="11" spans="1:16" ht="21.75" customHeight="1" x14ac:dyDescent="0.2">
      <c r="A11" s="25" t="s">
        <v>55</v>
      </c>
      <c r="B11" s="25"/>
      <c r="D11" s="9">
        <v>20277541</v>
      </c>
      <c r="F11" s="9">
        <v>85747</v>
      </c>
      <c r="H11" s="9">
        <v>0</v>
      </c>
      <c r="J11" s="9">
        <v>20363288</v>
      </c>
      <c r="L11" s="38">
        <f t="shared" si="0"/>
        <v>1.7371455789336621E-3</v>
      </c>
    </row>
    <row r="12" spans="1:16" ht="21.75" customHeight="1" x14ac:dyDescent="0.2">
      <c r="A12" s="25" t="s">
        <v>56</v>
      </c>
      <c r="B12" s="25"/>
      <c r="D12" s="9">
        <v>3436713</v>
      </c>
      <c r="F12" s="9">
        <v>0</v>
      </c>
      <c r="H12" s="9">
        <v>0</v>
      </c>
      <c r="J12" s="9">
        <v>3436713</v>
      </c>
      <c r="L12" s="38">
        <f t="shared" si="0"/>
        <v>2.9317813478912854E-4</v>
      </c>
    </row>
    <row r="13" spans="1:16" ht="21.75" customHeight="1" x14ac:dyDescent="0.2">
      <c r="A13" s="25" t="s">
        <v>57</v>
      </c>
      <c r="B13" s="25"/>
      <c r="D13" s="9">
        <v>1946773781</v>
      </c>
      <c r="F13" s="9">
        <v>14526484392</v>
      </c>
      <c r="H13" s="9">
        <v>16000375000</v>
      </c>
      <c r="J13" s="9">
        <v>472883173</v>
      </c>
      <c r="L13" s="38">
        <f t="shared" si="0"/>
        <v>4.0340583177386299E-2</v>
      </c>
    </row>
    <row r="14" spans="1:16" ht="21.75" customHeight="1" x14ac:dyDescent="0.2">
      <c r="A14" s="25" t="s">
        <v>54</v>
      </c>
      <c r="B14" s="25"/>
      <c r="D14" s="9">
        <v>678</v>
      </c>
      <c r="F14" s="9">
        <v>0</v>
      </c>
      <c r="H14" s="9">
        <v>0</v>
      </c>
      <c r="J14" s="9">
        <v>678</v>
      </c>
      <c r="L14" s="38">
        <f t="shared" si="0"/>
        <v>5.7838631095185762E-8</v>
      </c>
    </row>
    <row r="15" spans="1:16" ht="21.75" customHeight="1" x14ac:dyDescent="0.2">
      <c r="A15" s="25" t="s">
        <v>58</v>
      </c>
      <c r="B15" s="25"/>
      <c r="D15" s="9">
        <v>27474042667</v>
      </c>
      <c r="F15" s="9">
        <v>16000000000</v>
      </c>
      <c r="H15" s="9">
        <v>27468551792</v>
      </c>
      <c r="J15" s="9">
        <v>16005490875</v>
      </c>
      <c r="L15" s="38">
        <f t="shared" si="0"/>
        <v>1.3653918616762344</v>
      </c>
    </row>
    <row r="16" spans="1:16" ht="21.75" customHeight="1" x14ac:dyDescent="0.2">
      <c r="A16" s="27" t="s">
        <v>59</v>
      </c>
      <c r="B16" s="27"/>
      <c r="D16" s="13">
        <v>50000000</v>
      </c>
      <c r="F16" s="13">
        <v>0</v>
      </c>
      <c r="H16" s="13">
        <v>0</v>
      </c>
      <c r="J16" s="13">
        <v>50000000</v>
      </c>
      <c r="L16" s="38">
        <f t="shared" si="0"/>
        <v>4.2653857739812506E-3</v>
      </c>
    </row>
    <row r="17" spans="1:12" ht="21.75" customHeight="1" x14ac:dyDescent="0.2">
      <c r="A17" s="29" t="s">
        <v>45</v>
      </c>
      <c r="B17" s="29"/>
      <c r="D17" s="16">
        <v>45390312229</v>
      </c>
      <c r="F17" s="16">
        <v>68936540399</v>
      </c>
      <c r="H17" s="16">
        <v>91799045215</v>
      </c>
      <c r="J17" s="16">
        <v>22527807413</v>
      </c>
      <c r="L17" s="17">
        <f>SUM(L9:L16)</f>
        <v>1.9217957851679912</v>
      </c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workbookViewId="0">
      <selection activeCell="O6" sqref="O6:O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42578125" bestFit="1" customWidth="1"/>
  </cols>
  <sheetData>
    <row r="1" spans="1:1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5" ht="21.75" customHeight="1" x14ac:dyDescent="0.2">
      <c r="A2" s="19" t="s">
        <v>60</v>
      </c>
      <c r="B2" s="19"/>
      <c r="C2" s="19"/>
      <c r="D2" s="19"/>
      <c r="E2" s="19"/>
      <c r="F2" s="19"/>
      <c r="G2" s="19"/>
      <c r="H2" s="19"/>
      <c r="I2" s="19"/>
      <c r="J2" s="19"/>
    </row>
    <row r="3" spans="1:1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5" ht="14.45" customHeight="1" x14ac:dyDescent="0.2"/>
    <row r="5" spans="1:15" ht="29.1" customHeight="1" x14ac:dyDescent="0.2">
      <c r="A5" s="1" t="s">
        <v>61</v>
      </c>
      <c r="B5" s="20" t="s">
        <v>62</v>
      </c>
      <c r="C5" s="20"/>
      <c r="D5" s="20"/>
      <c r="E5" s="20"/>
      <c r="F5" s="20"/>
      <c r="G5" s="20"/>
      <c r="H5" s="20"/>
      <c r="I5" s="20"/>
      <c r="J5" s="20"/>
    </row>
    <row r="6" spans="1:15" ht="14.45" customHeight="1" x14ac:dyDescent="0.2"/>
    <row r="7" spans="1:15" ht="14.45" customHeight="1" x14ac:dyDescent="0.2">
      <c r="A7" s="21" t="s">
        <v>63</v>
      </c>
      <c r="B7" s="21"/>
      <c r="D7" s="2" t="s">
        <v>64</v>
      </c>
      <c r="F7" s="2" t="s">
        <v>50</v>
      </c>
      <c r="H7" s="2" t="s">
        <v>65</v>
      </c>
      <c r="J7" s="2" t="s">
        <v>66</v>
      </c>
    </row>
    <row r="8" spans="1:15" ht="21.75" customHeight="1" x14ac:dyDescent="0.2">
      <c r="A8" s="23" t="s">
        <v>67</v>
      </c>
      <c r="B8" s="23"/>
      <c r="D8" s="5" t="s">
        <v>68</v>
      </c>
      <c r="F8" s="6">
        <f>'درآمد سرمایه گذاری در سهام'!J52</f>
        <v>-20991142996</v>
      </c>
      <c r="H8" s="7">
        <f>F8/F$13*100</f>
        <v>99.934991029189376</v>
      </c>
      <c r="J8" s="7">
        <f>F8/1172226913331*100</f>
        <v>-1.7907064542948916</v>
      </c>
      <c r="O8" s="32"/>
    </row>
    <row r="9" spans="1:15" ht="21.75" customHeight="1" x14ac:dyDescent="0.2">
      <c r="A9" s="25" t="s">
        <v>69</v>
      </c>
      <c r="B9" s="25"/>
      <c r="D9" s="8" t="s">
        <v>70</v>
      </c>
      <c r="F9" s="9">
        <v>0</v>
      </c>
      <c r="H9" s="35">
        <f t="shared" ref="H9:H12" si="0">F9/F$13*100</f>
        <v>0</v>
      </c>
      <c r="J9" s="35">
        <f t="shared" ref="J9:J12" si="1">F9/1172226913331*100</f>
        <v>0</v>
      </c>
    </row>
    <row r="10" spans="1:15" ht="21.75" customHeight="1" x14ac:dyDescent="0.2">
      <c r="A10" s="25" t="s">
        <v>71</v>
      </c>
      <c r="B10" s="25"/>
      <c r="D10" s="8" t="s">
        <v>72</v>
      </c>
      <c r="F10" s="9">
        <v>0</v>
      </c>
      <c r="H10" s="35">
        <f t="shared" si="0"/>
        <v>0</v>
      </c>
      <c r="J10" s="35">
        <f t="shared" si="1"/>
        <v>0</v>
      </c>
    </row>
    <row r="11" spans="1:15" ht="21.75" customHeight="1" x14ac:dyDescent="0.2">
      <c r="A11" s="25" t="s">
        <v>73</v>
      </c>
      <c r="B11" s="25"/>
      <c r="D11" s="8" t="s">
        <v>74</v>
      </c>
      <c r="F11" s="9">
        <f>'سود سپرده بانکی'!G13</f>
        <v>-13983387</v>
      </c>
      <c r="H11" s="35">
        <f t="shared" si="0"/>
        <v>6.65723469498051E-2</v>
      </c>
      <c r="J11" s="35">
        <f t="shared" si="1"/>
        <v>-1.1928907996374871E-3</v>
      </c>
      <c r="O11" s="32"/>
    </row>
    <row r="12" spans="1:15" ht="21.75" customHeight="1" x14ac:dyDescent="0.2">
      <c r="A12" s="27" t="s">
        <v>75</v>
      </c>
      <c r="B12" s="27"/>
      <c r="D12" s="11" t="s">
        <v>76</v>
      </c>
      <c r="F12" s="13">
        <f>'سایر درآمدها'!D11</f>
        <v>328384</v>
      </c>
      <c r="H12" s="35">
        <f t="shared" si="0"/>
        <v>-1.5633761391832179E-3</v>
      </c>
      <c r="J12" s="35">
        <f t="shared" si="1"/>
        <v>2.8013688840061181E-5</v>
      </c>
      <c r="O12" s="32"/>
    </row>
    <row r="13" spans="1:15" ht="21.75" customHeight="1" x14ac:dyDescent="0.2">
      <c r="A13" s="29" t="s">
        <v>45</v>
      </c>
      <c r="B13" s="29"/>
      <c r="D13" s="16"/>
      <c r="F13" s="16">
        <f>SUM(F8:F12)</f>
        <v>-21004797999</v>
      </c>
      <c r="H13" s="17">
        <f>SUM(H8:H12)</f>
        <v>100</v>
      </c>
      <c r="J13" s="17">
        <f>SUM(J8:J12)</f>
        <v>-1.7918713314056891</v>
      </c>
      <c r="O13" s="3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4"/>
  <sheetViews>
    <sheetView rightToLeft="1" tabSelected="1" workbookViewId="0">
      <selection activeCell="L13" sqref="L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5703125" bestFit="1" customWidth="1"/>
    <col min="7" max="7" width="1.28515625" customWidth="1"/>
    <col min="8" max="8" width="13.8554687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77</v>
      </c>
      <c r="B5" s="20" t="s">
        <v>78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79</v>
      </c>
      <c r="E6" s="21"/>
      <c r="F6" s="21"/>
      <c r="G6" s="21"/>
      <c r="H6" s="21"/>
      <c r="I6" s="21"/>
      <c r="J6" s="21"/>
      <c r="K6" s="21"/>
      <c r="L6" s="21"/>
      <c r="N6" s="21" t="s">
        <v>80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45</v>
      </c>
      <c r="K7" s="22"/>
      <c r="L7" s="22"/>
      <c r="N7" s="3"/>
      <c r="O7" s="3"/>
      <c r="P7" s="3"/>
      <c r="Q7" s="3"/>
      <c r="R7" s="3"/>
      <c r="S7" s="3"/>
      <c r="T7" s="3"/>
      <c r="U7" s="22" t="s">
        <v>45</v>
      </c>
      <c r="V7" s="22"/>
      <c r="W7" s="22"/>
    </row>
    <row r="8" spans="1:23" ht="29.25" customHeight="1" x14ac:dyDescent="0.2">
      <c r="A8" s="21" t="s">
        <v>81</v>
      </c>
      <c r="B8" s="21"/>
      <c r="D8" s="2" t="s">
        <v>82</v>
      </c>
      <c r="F8" s="2" t="s">
        <v>83</v>
      </c>
      <c r="H8" s="2" t="s">
        <v>84</v>
      </c>
      <c r="J8" s="4" t="s">
        <v>50</v>
      </c>
      <c r="K8" s="3"/>
      <c r="L8" s="42" t="s">
        <v>65</v>
      </c>
      <c r="M8" s="43"/>
      <c r="N8" s="44" t="s">
        <v>82</v>
      </c>
      <c r="O8" s="43"/>
      <c r="P8" s="45" t="s">
        <v>83</v>
      </c>
      <c r="Q8" s="45"/>
      <c r="R8" s="43"/>
      <c r="S8" s="44" t="s">
        <v>84</v>
      </c>
      <c r="T8" s="43"/>
      <c r="U8" s="42" t="s">
        <v>50</v>
      </c>
      <c r="V8" s="3"/>
      <c r="W8" s="42" t="s">
        <v>65</v>
      </c>
    </row>
    <row r="9" spans="1:23" ht="21.75" customHeight="1" x14ac:dyDescent="0.2">
      <c r="A9" s="23" t="s">
        <v>38</v>
      </c>
      <c r="B9" s="23"/>
      <c r="D9" s="6">
        <v>0</v>
      </c>
      <c r="F9" s="6">
        <v>0</v>
      </c>
      <c r="H9" s="6">
        <f>'درآمد ناشی از فروش'!I8</f>
        <v>1743679250</v>
      </c>
      <c r="J9" s="6">
        <f>D9+F9+H9</f>
        <v>1743679250</v>
      </c>
      <c r="L9" s="7">
        <f>J9/-21004797999*100</f>
        <v>-8.301337866153311</v>
      </c>
      <c r="N9" s="6">
        <v>0</v>
      </c>
      <c r="P9" s="24">
        <v>0</v>
      </c>
      <c r="Q9" s="24"/>
      <c r="S9" s="6">
        <v>7072951913</v>
      </c>
      <c r="U9" s="6">
        <f>N9+P9+S9</f>
        <v>7072951913</v>
      </c>
      <c r="W9" s="7">
        <f>U9/455841017016*100</f>
        <v>1.5516269157392959</v>
      </c>
    </row>
    <row r="10" spans="1:23" ht="21.75" customHeight="1" x14ac:dyDescent="0.2">
      <c r="A10" s="25" t="s">
        <v>30</v>
      </c>
      <c r="B10" s="25"/>
      <c r="D10" s="9">
        <v>0</v>
      </c>
      <c r="F10" s="9">
        <v>-1099044990</v>
      </c>
      <c r="H10" s="9">
        <v>0</v>
      </c>
      <c r="J10" s="33">
        <f t="shared" ref="J10:J51" si="0">D10+F10+H10</f>
        <v>-1099044990</v>
      </c>
      <c r="L10" s="35">
        <f t="shared" ref="L10:L51" si="1">J10/-21004797999*100</f>
        <v>5.2323521038018246</v>
      </c>
      <c r="N10" s="9">
        <v>20926026000</v>
      </c>
      <c r="P10" s="26">
        <v>-2588899048</v>
      </c>
      <c r="Q10" s="26"/>
      <c r="S10" s="9">
        <v>-2437192103</v>
      </c>
      <c r="U10" s="33">
        <f t="shared" ref="U10:U51" si="2">N10+P10+S10</f>
        <v>15899934849</v>
      </c>
      <c r="W10" s="35">
        <f t="shared" ref="W10:W51" si="3">U10/455841017016*100</f>
        <v>3.4880439134422856</v>
      </c>
    </row>
    <row r="11" spans="1:23" ht="21.75" customHeight="1" x14ac:dyDescent="0.2">
      <c r="A11" s="25" t="s">
        <v>41</v>
      </c>
      <c r="B11" s="25"/>
      <c r="D11" s="9">
        <v>0</v>
      </c>
      <c r="F11" s="9">
        <v>0</v>
      </c>
      <c r="H11" s="9">
        <v>0</v>
      </c>
      <c r="J11" s="33">
        <f t="shared" si="0"/>
        <v>0</v>
      </c>
      <c r="L11" s="35">
        <f t="shared" si="1"/>
        <v>0</v>
      </c>
      <c r="N11" s="9">
        <v>3401469750</v>
      </c>
      <c r="P11" s="26">
        <v>-1086466593</v>
      </c>
      <c r="Q11" s="26"/>
      <c r="S11" s="9">
        <v>-8261347011</v>
      </c>
      <c r="U11" s="33">
        <f t="shared" si="2"/>
        <v>-5946343854</v>
      </c>
      <c r="W11" s="35">
        <f t="shared" si="3"/>
        <v>-1.3044775770564947</v>
      </c>
    </row>
    <row r="12" spans="1:23" ht="21.75" customHeight="1" x14ac:dyDescent="0.2">
      <c r="A12" s="25" t="s">
        <v>31</v>
      </c>
      <c r="B12" s="25"/>
      <c r="D12" s="9">
        <v>0</v>
      </c>
      <c r="F12" s="9">
        <v>-5478894241</v>
      </c>
      <c r="H12" s="9">
        <v>0</v>
      </c>
      <c r="J12" s="33">
        <f t="shared" si="0"/>
        <v>-5478894241</v>
      </c>
      <c r="L12" s="35">
        <f t="shared" si="1"/>
        <v>26.084013001509653</v>
      </c>
      <c r="N12" s="9">
        <v>0</v>
      </c>
      <c r="P12" s="26">
        <v>-6471496915</v>
      </c>
      <c r="Q12" s="26"/>
      <c r="S12" s="9">
        <v>-1918028446</v>
      </c>
      <c r="U12" s="33">
        <f t="shared" si="2"/>
        <v>-8389525361</v>
      </c>
      <c r="W12" s="35">
        <f t="shared" si="3"/>
        <v>-1.8404498603304775</v>
      </c>
    </row>
    <row r="13" spans="1:23" ht="21.75" customHeight="1" x14ac:dyDescent="0.2">
      <c r="A13" s="25" t="s">
        <v>29</v>
      </c>
      <c r="B13" s="25"/>
      <c r="D13" s="9">
        <v>0</v>
      </c>
      <c r="F13" s="9">
        <v>928528387</v>
      </c>
      <c r="H13" s="9">
        <v>0</v>
      </c>
      <c r="J13" s="33">
        <f t="shared" si="0"/>
        <v>928528387</v>
      </c>
      <c r="L13" s="35">
        <f t="shared" si="1"/>
        <v>-4.4205537565474584</v>
      </c>
      <c r="N13" s="9">
        <v>0</v>
      </c>
      <c r="P13" s="26">
        <v>11420899010</v>
      </c>
      <c r="Q13" s="26"/>
      <c r="S13" s="9">
        <v>-4211880633</v>
      </c>
      <c r="U13" s="33">
        <f t="shared" si="2"/>
        <v>7209018377</v>
      </c>
      <c r="W13" s="35">
        <f t="shared" si="3"/>
        <v>1.581476459532154</v>
      </c>
    </row>
    <row r="14" spans="1:23" ht="21.75" customHeight="1" x14ac:dyDescent="0.2">
      <c r="A14" s="25" t="s">
        <v>85</v>
      </c>
      <c r="B14" s="25"/>
      <c r="D14" s="9">
        <v>0</v>
      </c>
      <c r="F14" s="9">
        <v>0</v>
      </c>
      <c r="H14" s="9">
        <v>0</v>
      </c>
      <c r="J14" s="33">
        <f t="shared" si="0"/>
        <v>0</v>
      </c>
      <c r="L14" s="35">
        <f t="shared" si="1"/>
        <v>0</v>
      </c>
      <c r="N14" s="9">
        <v>0</v>
      </c>
      <c r="P14" s="26">
        <v>0</v>
      </c>
      <c r="Q14" s="26"/>
      <c r="S14" s="9">
        <v>976108456</v>
      </c>
      <c r="U14" s="33">
        <f t="shared" si="2"/>
        <v>976108456</v>
      </c>
      <c r="W14" s="35">
        <f t="shared" si="3"/>
        <v>0.21413352891974147</v>
      </c>
    </row>
    <row r="15" spans="1:23" ht="21.75" customHeight="1" x14ac:dyDescent="0.2">
      <c r="A15" s="25" t="s">
        <v>86</v>
      </c>
      <c r="B15" s="25"/>
      <c r="D15" s="9">
        <v>0</v>
      </c>
      <c r="F15" s="9">
        <v>0</v>
      </c>
      <c r="H15" s="9">
        <v>0</v>
      </c>
      <c r="J15" s="33">
        <f t="shared" si="0"/>
        <v>0</v>
      </c>
      <c r="L15" s="35">
        <f t="shared" si="1"/>
        <v>0</v>
      </c>
      <c r="N15" s="9">
        <v>0</v>
      </c>
      <c r="P15" s="26">
        <v>0</v>
      </c>
      <c r="Q15" s="26"/>
      <c r="S15" s="9">
        <v>-10720063</v>
      </c>
      <c r="U15" s="33">
        <f t="shared" si="2"/>
        <v>-10720063</v>
      </c>
      <c r="W15" s="35">
        <f t="shared" si="3"/>
        <v>-2.3517109254834181E-3</v>
      </c>
    </row>
    <row r="16" spans="1:23" ht="21.75" customHeight="1" x14ac:dyDescent="0.2">
      <c r="A16" s="25" t="s">
        <v>87</v>
      </c>
      <c r="B16" s="25"/>
      <c r="D16" s="9">
        <v>0</v>
      </c>
      <c r="F16" s="9">
        <v>0</v>
      </c>
      <c r="H16" s="9">
        <v>0</v>
      </c>
      <c r="J16" s="33">
        <f t="shared" si="0"/>
        <v>0</v>
      </c>
      <c r="L16" s="35">
        <f t="shared" si="1"/>
        <v>0</v>
      </c>
      <c r="N16" s="9">
        <v>0</v>
      </c>
      <c r="P16" s="26">
        <v>0</v>
      </c>
      <c r="Q16" s="26"/>
      <c r="S16" s="9">
        <v>5476474127</v>
      </c>
      <c r="U16" s="33">
        <f t="shared" si="2"/>
        <v>5476474127</v>
      </c>
      <c r="W16" s="35">
        <f t="shared" si="3"/>
        <v>1.2014000325924545</v>
      </c>
    </row>
    <row r="17" spans="1:23" ht="21.75" customHeight="1" x14ac:dyDescent="0.2">
      <c r="A17" s="25" t="s">
        <v>42</v>
      </c>
      <c r="B17" s="25"/>
      <c r="D17" s="9">
        <v>0</v>
      </c>
      <c r="F17" s="9">
        <v>1303251618</v>
      </c>
      <c r="H17" s="9">
        <v>0</v>
      </c>
      <c r="J17" s="33">
        <f t="shared" si="0"/>
        <v>1303251618</v>
      </c>
      <c r="L17" s="35">
        <f t="shared" si="1"/>
        <v>-6.204542495776658</v>
      </c>
      <c r="N17" s="9">
        <v>0</v>
      </c>
      <c r="P17" s="26">
        <v>13210232312</v>
      </c>
      <c r="Q17" s="26"/>
      <c r="S17" s="9">
        <v>8913646351</v>
      </c>
      <c r="U17" s="33">
        <f t="shared" si="2"/>
        <v>22123878663</v>
      </c>
      <c r="W17" s="35">
        <f t="shared" si="3"/>
        <v>4.853419906753027</v>
      </c>
    </row>
    <row r="18" spans="1:23" ht="21.75" customHeight="1" x14ac:dyDescent="0.2">
      <c r="A18" s="25" t="s">
        <v>32</v>
      </c>
      <c r="B18" s="25"/>
      <c r="D18" s="9">
        <v>0</v>
      </c>
      <c r="F18" s="9">
        <v>768504827</v>
      </c>
      <c r="H18" s="9">
        <v>0</v>
      </c>
      <c r="J18" s="33">
        <f t="shared" si="0"/>
        <v>768504827</v>
      </c>
      <c r="L18" s="35">
        <f t="shared" si="1"/>
        <v>-3.6587108670913526</v>
      </c>
      <c r="N18" s="9">
        <v>7594426043</v>
      </c>
      <c r="P18" s="26">
        <v>38860727390</v>
      </c>
      <c r="Q18" s="26"/>
      <c r="S18" s="9">
        <v>27365699475</v>
      </c>
      <c r="U18" s="33">
        <f t="shared" si="2"/>
        <v>73820852908</v>
      </c>
      <c r="W18" s="35">
        <f t="shared" si="3"/>
        <v>16.194429670072648</v>
      </c>
    </row>
    <row r="19" spans="1:23" ht="21.75" customHeight="1" x14ac:dyDescent="0.2">
      <c r="A19" s="25" t="s">
        <v>26</v>
      </c>
      <c r="B19" s="25"/>
      <c r="D19" s="9">
        <v>7047546749</v>
      </c>
      <c r="F19" s="9">
        <v>-3624261368</v>
      </c>
      <c r="H19" s="9">
        <v>0</v>
      </c>
      <c r="J19" s="33">
        <f t="shared" si="0"/>
        <v>3423285381</v>
      </c>
      <c r="L19" s="35">
        <f t="shared" si="1"/>
        <v>-16.29763533628353</v>
      </c>
      <c r="N19" s="9">
        <v>7047546749</v>
      </c>
      <c r="P19" s="26">
        <v>2352350713</v>
      </c>
      <c r="Q19" s="26"/>
      <c r="S19" s="9">
        <v>-579970755</v>
      </c>
      <c r="U19" s="33">
        <f t="shared" si="2"/>
        <v>8819926707</v>
      </c>
      <c r="W19" s="35">
        <f t="shared" si="3"/>
        <v>1.9348690393717731</v>
      </c>
    </row>
    <row r="20" spans="1:23" ht="21.75" customHeight="1" x14ac:dyDescent="0.2">
      <c r="A20" s="25" t="s">
        <v>20</v>
      </c>
      <c r="B20" s="25"/>
      <c r="D20" s="9">
        <v>0</v>
      </c>
      <c r="F20" s="9">
        <v>-2793936719</v>
      </c>
      <c r="H20" s="9">
        <v>0</v>
      </c>
      <c r="J20" s="33">
        <f t="shared" si="0"/>
        <v>-2793936719</v>
      </c>
      <c r="L20" s="35">
        <f t="shared" si="1"/>
        <v>13.301421509185731</v>
      </c>
      <c r="N20" s="9">
        <v>0</v>
      </c>
      <c r="P20" s="26">
        <v>10394658183</v>
      </c>
      <c r="Q20" s="26"/>
      <c r="S20" s="9">
        <v>4604420354</v>
      </c>
      <c r="U20" s="33">
        <f t="shared" si="2"/>
        <v>14999078537</v>
      </c>
      <c r="W20" s="35">
        <f t="shared" si="3"/>
        <v>3.2904188032893784</v>
      </c>
    </row>
    <row r="21" spans="1:23" ht="21.75" customHeight="1" x14ac:dyDescent="0.2">
      <c r="A21" s="25" t="s">
        <v>24</v>
      </c>
      <c r="B21" s="25"/>
      <c r="D21" s="9">
        <v>0</v>
      </c>
      <c r="F21" s="9">
        <v>-2120749511</v>
      </c>
      <c r="H21" s="9">
        <v>0</v>
      </c>
      <c r="J21" s="33">
        <f t="shared" si="0"/>
        <v>-2120749511</v>
      </c>
      <c r="L21" s="35">
        <f t="shared" si="1"/>
        <v>10.096500385773597</v>
      </c>
      <c r="N21" s="9">
        <v>30141482400</v>
      </c>
      <c r="P21" s="26">
        <v>32927426620</v>
      </c>
      <c r="Q21" s="26"/>
      <c r="S21" s="9">
        <v>34303507213</v>
      </c>
      <c r="U21" s="33">
        <f t="shared" si="2"/>
        <v>97372416233</v>
      </c>
      <c r="W21" s="35">
        <f t="shared" si="3"/>
        <v>21.361047513980566</v>
      </c>
    </row>
    <row r="22" spans="1:23" ht="21.75" customHeight="1" x14ac:dyDescent="0.2">
      <c r="A22" s="25" t="s">
        <v>39</v>
      </c>
      <c r="B22" s="25"/>
      <c r="D22" s="9">
        <v>0</v>
      </c>
      <c r="F22" s="9">
        <v>-1312035561</v>
      </c>
      <c r="H22" s="9">
        <v>0</v>
      </c>
      <c r="J22" s="33">
        <f t="shared" si="0"/>
        <v>-1312035561</v>
      </c>
      <c r="L22" s="35">
        <f t="shared" si="1"/>
        <v>6.2463612411910061</v>
      </c>
      <c r="N22" s="9">
        <v>0</v>
      </c>
      <c r="P22" s="26">
        <v>11156050721</v>
      </c>
      <c r="Q22" s="26"/>
      <c r="S22" s="9">
        <v>12928614301</v>
      </c>
      <c r="U22" s="33">
        <f t="shared" si="2"/>
        <v>24084665022</v>
      </c>
      <c r="W22" s="35">
        <f t="shared" si="3"/>
        <v>5.2835668847138058</v>
      </c>
    </row>
    <row r="23" spans="1:23" ht="21.75" customHeight="1" x14ac:dyDescent="0.2">
      <c r="A23" s="25" t="s">
        <v>88</v>
      </c>
      <c r="B23" s="25"/>
      <c r="D23" s="9">
        <v>0</v>
      </c>
      <c r="F23" s="9">
        <v>0</v>
      </c>
      <c r="H23" s="9">
        <v>0</v>
      </c>
      <c r="J23" s="33">
        <f t="shared" si="0"/>
        <v>0</v>
      </c>
      <c r="L23" s="35">
        <f t="shared" si="1"/>
        <v>0</v>
      </c>
      <c r="N23" s="9">
        <v>0</v>
      </c>
      <c r="P23" s="26">
        <v>0</v>
      </c>
      <c r="Q23" s="26"/>
      <c r="S23" s="9">
        <v>-6019414543</v>
      </c>
      <c r="U23" s="33">
        <f t="shared" si="2"/>
        <v>-6019414543</v>
      </c>
      <c r="W23" s="35">
        <f t="shared" si="3"/>
        <v>-1.3205074397218446</v>
      </c>
    </row>
    <row r="24" spans="1:23" ht="21.75" customHeight="1" x14ac:dyDescent="0.2">
      <c r="A24" s="25" t="s">
        <v>89</v>
      </c>
      <c r="B24" s="25"/>
      <c r="D24" s="9">
        <v>0</v>
      </c>
      <c r="F24" s="9">
        <v>0</v>
      </c>
      <c r="H24" s="9">
        <v>0</v>
      </c>
      <c r="J24" s="33">
        <f t="shared" si="0"/>
        <v>0</v>
      </c>
      <c r="L24" s="35">
        <f t="shared" si="1"/>
        <v>0</v>
      </c>
      <c r="N24" s="9">
        <v>0</v>
      </c>
      <c r="P24" s="26">
        <v>0</v>
      </c>
      <c r="Q24" s="26"/>
      <c r="S24" s="9">
        <v>1504137389</v>
      </c>
      <c r="U24" s="33">
        <f t="shared" si="2"/>
        <v>1504137389</v>
      </c>
      <c r="W24" s="35">
        <f t="shared" si="3"/>
        <v>0.32996973349311498</v>
      </c>
    </row>
    <row r="25" spans="1:23" ht="21.75" customHeight="1" x14ac:dyDescent="0.2">
      <c r="A25" s="25" t="s">
        <v>90</v>
      </c>
      <c r="B25" s="25"/>
      <c r="D25" s="9">
        <v>0</v>
      </c>
      <c r="F25" s="9">
        <v>0</v>
      </c>
      <c r="H25" s="9">
        <v>0</v>
      </c>
      <c r="J25" s="33">
        <f t="shared" si="0"/>
        <v>0</v>
      </c>
      <c r="L25" s="35">
        <f t="shared" si="1"/>
        <v>0</v>
      </c>
      <c r="N25" s="9">
        <v>0</v>
      </c>
      <c r="P25" s="26">
        <v>0</v>
      </c>
      <c r="Q25" s="26"/>
      <c r="S25" s="9">
        <v>-2898129619</v>
      </c>
      <c r="U25" s="33">
        <f t="shared" si="2"/>
        <v>-2898129619</v>
      </c>
      <c r="W25" s="35">
        <f t="shared" si="3"/>
        <v>-0.63577640247724254</v>
      </c>
    </row>
    <row r="26" spans="1:23" ht="21.75" customHeight="1" x14ac:dyDescent="0.2">
      <c r="A26" s="25" t="s">
        <v>35</v>
      </c>
      <c r="B26" s="25"/>
      <c r="D26" s="9">
        <v>0</v>
      </c>
      <c r="F26" s="9">
        <v>149107500</v>
      </c>
      <c r="H26" s="9">
        <v>0</v>
      </c>
      <c r="J26" s="33">
        <f t="shared" si="0"/>
        <v>149107500</v>
      </c>
      <c r="L26" s="35">
        <f t="shared" si="1"/>
        <v>-0.70987352512077828</v>
      </c>
      <c r="N26" s="9">
        <v>0</v>
      </c>
      <c r="P26" s="26">
        <v>3313158929</v>
      </c>
      <c r="Q26" s="26"/>
      <c r="S26" s="9">
        <v>1437386625</v>
      </c>
      <c r="U26" s="33">
        <f t="shared" si="2"/>
        <v>4750545554</v>
      </c>
      <c r="W26" s="35">
        <f t="shared" si="3"/>
        <v>1.0421496479403598</v>
      </c>
    </row>
    <row r="27" spans="1:23" ht="21.75" customHeight="1" x14ac:dyDescent="0.2">
      <c r="A27" s="25" t="s">
        <v>91</v>
      </c>
      <c r="B27" s="25"/>
      <c r="D27" s="9">
        <v>0</v>
      </c>
      <c r="F27" s="9">
        <v>0</v>
      </c>
      <c r="H27" s="9">
        <v>0</v>
      </c>
      <c r="J27" s="33">
        <f t="shared" si="0"/>
        <v>0</v>
      </c>
      <c r="L27" s="35">
        <f t="shared" si="1"/>
        <v>0</v>
      </c>
      <c r="N27" s="9">
        <v>0</v>
      </c>
      <c r="P27" s="26">
        <v>0</v>
      </c>
      <c r="Q27" s="26"/>
      <c r="S27" s="9">
        <v>18031740579</v>
      </c>
      <c r="U27" s="33">
        <f t="shared" si="2"/>
        <v>18031740579</v>
      </c>
      <c r="W27" s="35">
        <f t="shared" si="3"/>
        <v>3.9557082197293987</v>
      </c>
    </row>
    <row r="28" spans="1:23" ht="21.75" customHeight="1" x14ac:dyDescent="0.2">
      <c r="A28" s="25" t="s">
        <v>33</v>
      </c>
      <c r="B28" s="25"/>
      <c r="D28" s="9">
        <v>0</v>
      </c>
      <c r="F28" s="9">
        <v>-798122286</v>
      </c>
      <c r="H28" s="9">
        <v>0</v>
      </c>
      <c r="J28" s="33">
        <f t="shared" si="0"/>
        <v>-798122286</v>
      </c>
      <c r="L28" s="35">
        <f t="shared" si="1"/>
        <v>3.7997141702481363</v>
      </c>
      <c r="N28" s="9">
        <v>11123015000</v>
      </c>
      <c r="P28" s="26">
        <v>7055006858</v>
      </c>
      <c r="Q28" s="26"/>
      <c r="S28" s="9">
        <v>18102374553</v>
      </c>
      <c r="U28" s="33">
        <f t="shared" si="2"/>
        <v>36280396411</v>
      </c>
      <c r="W28" s="35">
        <f t="shared" si="3"/>
        <v>7.959002164503894</v>
      </c>
    </row>
    <row r="29" spans="1:23" ht="21.75" customHeight="1" x14ac:dyDescent="0.2">
      <c r="A29" s="25" t="s">
        <v>34</v>
      </c>
      <c r="B29" s="25"/>
      <c r="D29" s="9">
        <v>3821567112</v>
      </c>
      <c r="F29" s="9">
        <v>-7144372669</v>
      </c>
      <c r="H29" s="9">
        <v>0</v>
      </c>
      <c r="J29" s="33">
        <f t="shared" si="0"/>
        <v>-3322805557</v>
      </c>
      <c r="L29" s="35">
        <f t="shared" si="1"/>
        <v>15.81926927913419</v>
      </c>
      <c r="N29" s="9">
        <v>3821567112</v>
      </c>
      <c r="P29" s="26">
        <v>9161401303</v>
      </c>
      <c r="Q29" s="26"/>
      <c r="S29" s="9">
        <v>1906952374</v>
      </c>
      <c r="U29" s="33">
        <f t="shared" si="2"/>
        <v>14889920789</v>
      </c>
      <c r="W29" s="35">
        <f t="shared" si="3"/>
        <v>3.2664723518018488</v>
      </c>
    </row>
    <row r="30" spans="1:23" ht="21.75" customHeight="1" x14ac:dyDescent="0.2">
      <c r="A30" s="25" t="s">
        <v>92</v>
      </c>
      <c r="B30" s="25"/>
      <c r="D30" s="9">
        <v>0</v>
      </c>
      <c r="F30" s="9">
        <v>0</v>
      </c>
      <c r="H30" s="9">
        <v>0</v>
      </c>
      <c r="J30" s="33">
        <f t="shared" si="0"/>
        <v>0</v>
      </c>
      <c r="L30" s="35">
        <f t="shared" si="1"/>
        <v>0</v>
      </c>
      <c r="N30" s="9">
        <v>7794661191</v>
      </c>
      <c r="P30" s="26">
        <v>0</v>
      </c>
      <c r="Q30" s="26"/>
      <c r="S30" s="9">
        <v>-7992161164</v>
      </c>
      <c r="U30" s="33">
        <f t="shared" si="2"/>
        <v>-197499973</v>
      </c>
      <c r="W30" s="35">
        <f t="shared" si="3"/>
        <v>-4.3326503238533216E-2</v>
      </c>
    </row>
    <row r="31" spans="1:23" ht="21.75" customHeight="1" x14ac:dyDescent="0.2">
      <c r="A31" s="25" t="s">
        <v>93</v>
      </c>
      <c r="B31" s="25"/>
      <c r="D31" s="9">
        <v>0</v>
      </c>
      <c r="F31" s="9">
        <v>0</v>
      </c>
      <c r="H31" s="9">
        <v>0</v>
      </c>
      <c r="J31" s="33">
        <f t="shared" si="0"/>
        <v>0</v>
      </c>
      <c r="L31" s="35">
        <f t="shared" si="1"/>
        <v>0</v>
      </c>
      <c r="N31" s="9">
        <v>0</v>
      </c>
      <c r="P31" s="26">
        <v>0</v>
      </c>
      <c r="Q31" s="26"/>
      <c r="S31" s="9">
        <v>-940692554</v>
      </c>
      <c r="U31" s="33">
        <f t="shared" si="2"/>
        <v>-940692554</v>
      </c>
      <c r="W31" s="35">
        <f t="shared" si="3"/>
        <v>-0.2063641749831788</v>
      </c>
    </row>
    <row r="32" spans="1:23" ht="21.75" customHeight="1" x14ac:dyDescent="0.2">
      <c r="A32" s="25" t="s">
        <v>94</v>
      </c>
      <c r="B32" s="25"/>
      <c r="D32" s="9">
        <v>0</v>
      </c>
      <c r="F32" s="9">
        <v>0</v>
      </c>
      <c r="H32" s="9">
        <v>0</v>
      </c>
      <c r="J32" s="33">
        <f t="shared" si="0"/>
        <v>0</v>
      </c>
      <c r="L32" s="35">
        <f t="shared" si="1"/>
        <v>0</v>
      </c>
      <c r="N32" s="9">
        <v>0</v>
      </c>
      <c r="P32" s="26">
        <v>0</v>
      </c>
      <c r="Q32" s="26"/>
      <c r="S32" s="9">
        <v>-9247650012</v>
      </c>
      <c r="U32" s="33">
        <f t="shared" si="2"/>
        <v>-9247650012</v>
      </c>
      <c r="W32" s="35">
        <f t="shared" si="3"/>
        <v>-2.0287007238919461</v>
      </c>
    </row>
    <row r="33" spans="1:23" ht="21.75" customHeight="1" x14ac:dyDescent="0.2">
      <c r="A33" s="25" t="s">
        <v>28</v>
      </c>
      <c r="B33" s="25"/>
      <c r="D33" s="9">
        <v>0</v>
      </c>
      <c r="F33" s="9">
        <v>-4809377917</v>
      </c>
      <c r="H33" s="9">
        <v>0</v>
      </c>
      <c r="J33" s="33">
        <f t="shared" si="0"/>
        <v>-4809377917</v>
      </c>
      <c r="L33" s="35">
        <f t="shared" si="1"/>
        <v>22.896568285155446</v>
      </c>
      <c r="N33" s="9">
        <v>0</v>
      </c>
      <c r="P33" s="26">
        <v>-76950060</v>
      </c>
      <c r="Q33" s="26"/>
      <c r="S33" s="9">
        <v>15507359638</v>
      </c>
      <c r="U33" s="33">
        <f t="shared" si="2"/>
        <v>15430409578</v>
      </c>
      <c r="W33" s="35">
        <f t="shared" si="3"/>
        <v>3.3850419339202187</v>
      </c>
    </row>
    <row r="34" spans="1:23" ht="21.75" customHeight="1" x14ac:dyDescent="0.2">
      <c r="A34" s="25" t="s">
        <v>36</v>
      </c>
      <c r="B34" s="25"/>
      <c r="D34" s="9">
        <v>0</v>
      </c>
      <c r="F34" s="9">
        <v>-4741183920</v>
      </c>
      <c r="H34" s="9">
        <v>0</v>
      </c>
      <c r="J34" s="33">
        <f t="shared" si="0"/>
        <v>-4741183920</v>
      </c>
      <c r="L34" s="35">
        <f t="shared" si="1"/>
        <v>22.571909142976377</v>
      </c>
      <c r="N34" s="9">
        <v>0</v>
      </c>
      <c r="P34" s="26">
        <v>-12467948538</v>
      </c>
      <c r="Q34" s="26"/>
      <c r="S34" s="9">
        <v>778717922</v>
      </c>
      <c r="U34" s="33">
        <f t="shared" si="2"/>
        <v>-11689230616</v>
      </c>
      <c r="W34" s="35">
        <f t="shared" si="3"/>
        <v>-2.5643218095026556</v>
      </c>
    </row>
    <row r="35" spans="1:23" ht="21.75" customHeight="1" x14ac:dyDescent="0.2">
      <c r="A35" s="25" t="s">
        <v>95</v>
      </c>
      <c r="B35" s="25"/>
      <c r="D35" s="9">
        <v>0</v>
      </c>
      <c r="F35" s="9">
        <v>0</v>
      </c>
      <c r="H35" s="9">
        <v>0</v>
      </c>
      <c r="J35" s="33">
        <f t="shared" si="0"/>
        <v>0</v>
      </c>
      <c r="L35" s="35">
        <f t="shared" si="1"/>
        <v>0</v>
      </c>
      <c r="N35" s="9">
        <v>0</v>
      </c>
      <c r="P35" s="26">
        <v>0</v>
      </c>
      <c r="Q35" s="26"/>
      <c r="S35" s="9">
        <v>3369650942</v>
      </c>
      <c r="U35" s="33">
        <f t="shared" si="2"/>
        <v>3369650942</v>
      </c>
      <c r="W35" s="35">
        <f t="shared" si="3"/>
        <v>0.7392162653677401</v>
      </c>
    </row>
    <row r="36" spans="1:23" ht="21.75" customHeight="1" x14ac:dyDescent="0.2">
      <c r="A36" s="25" t="s">
        <v>96</v>
      </c>
      <c r="B36" s="25"/>
      <c r="D36" s="9">
        <v>0</v>
      </c>
      <c r="F36" s="9">
        <v>0</v>
      </c>
      <c r="H36" s="9">
        <v>0</v>
      </c>
      <c r="J36" s="33">
        <f t="shared" si="0"/>
        <v>0</v>
      </c>
      <c r="L36" s="35">
        <f t="shared" si="1"/>
        <v>0</v>
      </c>
      <c r="N36" s="9">
        <v>0</v>
      </c>
      <c r="P36" s="26">
        <v>0</v>
      </c>
      <c r="Q36" s="26"/>
      <c r="S36" s="9">
        <v>7731817198</v>
      </c>
      <c r="U36" s="33">
        <f t="shared" si="2"/>
        <v>7731817198</v>
      </c>
      <c r="W36" s="35">
        <f t="shared" si="3"/>
        <v>1.6961653096980112</v>
      </c>
    </row>
    <row r="37" spans="1:23" ht="21.75" customHeight="1" x14ac:dyDescent="0.2">
      <c r="A37" s="25" t="s">
        <v>22</v>
      </c>
      <c r="B37" s="25"/>
      <c r="D37" s="9">
        <v>0</v>
      </c>
      <c r="F37" s="9">
        <v>-2731346651</v>
      </c>
      <c r="H37" s="9">
        <v>0</v>
      </c>
      <c r="J37" s="33">
        <f t="shared" si="0"/>
        <v>-2731346651</v>
      </c>
      <c r="L37" s="35">
        <f t="shared" si="1"/>
        <v>13.003441647618008</v>
      </c>
      <c r="N37" s="9">
        <v>0</v>
      </c>
      <c r="P37" s="26">
        <v>12492284799</v>
      </c>
      <c r="Q37" s="26"/>
      <c r="S37" s="9">
        <v>28891803422</v>
      </c>
      <c r="U37" s="33">
        <f t="shared" si="2"/>
        <v>41384088221</v>
      </c>
      <c r="W37" s="35">
        <f t="shared" si="3"/>
        <v>9.0786231769808943</v>
      </c>
    </row>
    <row r="38" spans="1:23" ht="21.75" customHeight="1" x14ac:dyDescent="0.2">
      <c r="A38" s="25" t="s">
        <v>25</v>
      </c>
      <c r="B38" s="25"/>
      <c r="D38" s="9">
        <v>0</v>
      </c>
      <c r="F38" s="9">
        <v>-627325083</v>
      </c>
      <c r="H38" s="9">
        <v>0</v>
      </c>
      <c r="J38" s="33">
        <f t="shared" si="0"/>
        <v>-627325083</v>
      </c>
      <c r="L38" s="35">
        <f t="shared" si="1"/>
        <v>2.9865799377354918</v>
      </c>
      <c r="N38" s="9">
        <v>0</v>
      </c>
      <c r="P38" s="26">
        <v>15455008881</v>
      </c>
      <c r="Q38" s="26"/>
      <c r="S38" s="9">
        <v>17187124664</v>
      </c>
      <c r="U38" s="33">
        <f t="shared" si="2"/>
        <v>32642133545</v>
      </c>
      <c r="W38" s="35">
        <f t="shared" si="3"/>
        <v>7.1608592308520276</v>
      </c>
    </row>
    <row r="39" spans="1:23" ht="21.75" customHeight="1" x14ac:dyDescent="0.2">
      <c r="A39" s="25" t="s">
        <v>97</v>
      </c>
      <c r="B39" s="25"/>
      <c r="D39" s="9">
        <v>0</v>
      </c>
      <c r="F39" s="9">
        <v>0</v>
      </c>
      <c r="H39" s="9">
        <v>0</v>
      </c>
      <c r="J39" s="33">
        <f t="shared" si="0"/>
        <v>0</v>
      </c>
      <c r="L39" s="35">
        <f t="shared" si="1"/>
        <v>0</v>
      </c>
      <c r="N39" s="9">
        <v>0</v>
      </c>
      <c r="P39" s="26">
        <v>0</v>
      </c>
      <c r="Q39" s="26"/>
      <c r="S39" s="9">
        <v>1301919321</v>
      </c>
      <c r="U39" s="33">
        <f t="shared" si="2"/>
        <v>1301919321</v>
      </c>
      <c r="W39" s="35">
        <f t="shared" si="3"/>
        <v>0.28560819943816129</v>
      </c>
    </row>
    <row r="40" spans="1:23" ht="21.75" customHeight="1" x14ac:dyDescent="0.2">
      <c r="A40" s="25" t="s">
        <v>37</v>
      </c>
      <c r="B40" s="25"/>
      <c r="D40" s="9">
        <v>0</v>
      </c>
      <c r="F40" s="9">
        <v>402458049</v>
      </c>
      <c r="H40" s="9">
        <v>0</v>
      </c>
      <c r="J40" s="33">
        <f t="shared" si="0"/>
        <v>402458049</v>
      </c>
      <c r="L40" s="35">
        <f t="shared" si="1"/>
        <v>-1.9160291330540777</v>
      </c>
      <c r="N40" s="9">
        <v>0</v>
      </c>
      <c r="P40" s="26">
        <v>8172994292</v>
      </c>
      <c r="Q40" s="26"/>
      <c r="S40" s="9">
        <v>2461067682</v>
      </c>
      <c r="U40" s="33">
        <f t="shared" si="2"/>
        <v>10634061974</v>
      </c>
      <c r="W40" s="35">
        <f t="shared" si="3"/>
        <v>2.3328444736307583</v>
      </c>
    </row>
    <row r="41" spans="1:23" ht="21.75" customHeight="1" x14ac:dyDescent="0.2">
      <c r="A41" s="25" t="s">
        <v>98</v>
      </c>
      <c r="B41" s="25"/>
      <c r="D41" s="9">
        <v>0</v>
      </c>
      <c r="F41" s="9">
        <v>0</v>
      </c>
      <c r="H41" s="9">
        <v>0</v>
      </c>
      <c r="J41" s="33">
        <f t="shared" si="0"/>
        <v>0</v>
      </c>
      <c r="L41" s="35">
        <f t="shared" si="1"/>
        <v>0</v>
      </c>
      <c r="N41" s="9">
        <v>0</v>
      </c>
      <c r="P41" s="26">
        <v>0</v>
      </c>
      <c r="Q41" s="26"/>
      <c r="S41" s="9">
        <v>4611454771</v>
      </c>
      <c r="U41" s="33">
        <f t="shared" si="2"/>
        <v>4611454771</v>
      </c>
      <c r="W41" s="35">
        <f t="shared" si="3"/>
        <v>1.0116366449836476</v>
      </c>
    </row>
    <row r="42" spans="1:23" ht="21.75" customHeight="1" x14ac:dyDescent="0.2">
      <c r="A42" s="25" t="s">
        <v>23</v>
      </c>
      <c r="B42" s="25"/>
      <c r="D42" s="9">
        <v>0</v>
      </c>
      <c r="F42" s="9">
        <v>-520013638</v>
      </c>
      <c r="H42" s="9">
        <v>0</v>
      </c>
      <c r="J42" s="33">
        <f t="shared" si="0"/>
        <v>-520013638</v>
      </c>
      <c r="L42" s="35">
        <f t="shared" si="1"/>
        <v>2.4756897829950897</v>
      </c>
      <c r="N42" s="9">
        <v>0</v>
      </c>
      <c r="P42" s="26">
        <v>2470731049</v>
      </c>
      <c r="Q42" s="26"/>
      <c r="S42" s="9">
        <v>3480008474</v>
      </c>
      <c r="U42" s="33">
        <f t="shared" si="2"/>
        <v>5950739523</v>
      </c>
      <c r="W42" s="35">
        <f t="shared" si="3"/>
        <v>1.3054418757562418</v>
      </c>
    </row>
    <row r="43" spans="1:23" ht="21.75" customHeight="1" x14ac:dyDescent="0.2">
      <c r="A43" s="25" t="s">
        <v>40</v>
      </c>
      <c r="B43" s="25"/>
      <c r="D43" s="9">
        <v>0</v>
      </c>
      <c r="F43" s="9">
        <v>777191949</v>
      </c>
      <c r="H43" s="9">
        <v>0</v>
      </c>
      <c r="J43" s="33">
        <f t="shared" si="0"/>
        <v>777191949</v>
      </c>
      <c r="L43" s="35">
        <f t="shared" si="1"/>
        <v>-3.7000686654401567</v>
      </c>
      <c r="N43" s="9">
        <v>0</v>
      </c>
      <c r="P43" s="26">
        <v>4423271630</v>
      </c>
      <c r="Q43" s="26"/>
      <c r="S43" s="9">
        <v>-7709729979</v>
      </c>
      <c r="U43" s="33">
        <f t="shared" si="2"/>
        <v>-3286458349</v>
      </c>
      <c r="W43" s="35">
        <f t="shared" si="3"/>
        <v>-0.7209659127459882</v>
      </c>
    </row>
    <row r="44" spans="1:23" ht="21.75" customHeight="1" x14ac:dyDescent="0.2">
      <c r="A44" s="25" t="s">
        <v>43</v>
      </c>
      <c r="B44" s="25"/>
      <c r="D44" s="9">
        <v>0</v>
      </c>
      <c r="F44" s="9">
        <v>2087548738</v>
      </c>
      <c r="H44" s="9">
        <v>0</v>
      </c>
      <c r="J44" s="33">
        <f t="shared" si="0"/>
        <v>2087548738</v>
      </c>
      <c r="L44" s="35">
        <f t="shared" si="1"/>
        <v>-9.9384375803061022</v>
      </c>
      <c r="N44" s="9">
        <v>0</v>
      </c>
      <c r="P44" s="26">
        <v>1473563543</v>
      </c>
      <c r="Q44" s="26"/>
      <c r="S44" s="9">
        <v>-5740824758</v>
      </c>
      <c r="U44" s="33">
        <f t="shared" si="2"/>
        <v>-4267261215</v>
      </c>
      <c r="W44" s="35">
        <f t="shared" si="3"/>
        <v>-0.93612927659167178</v>
      </c>
    </row>
    <row r="45" spans="1:23" ht="21.75" customHeight="1" x14ac:dyDescent="0.2">
      <c r="A45" s="25" t="s">
        <v>99</v>
      </c>
      <c r="B45" s="25"/>
      <c r="D45" s="9">
        <v>0</v>
      </c>
      <c r="F45" s="9">
        <v>0</v>
      </c>
      <c r="H45" s="9">
        <v>0</v>
      </c>
      <c r="J45" s="33">
        <f t="shared" si="0"/>
        <v>0</v>
      </c>
      <c r="L45" s="35">
        <f t="shared" si="1"/>
        <v>0</v>
      </c>
      <c r="N45" s="9">
        <v>0</v>
      </c>
      <c r="P45" s="26">
        <v>0</v>
      </c>
      <c r="Q45" s="26"/>
      <c r="S45" s="9">
        <v>34241587475</v>
      </c>
      <c r="U45" s="33">
        <f t="shared" si="2"/>
        <v>34241587475</v>
      </c>
      <c r="W45" s="35">
        <f t="shared" si="3"/>
        <v>7.5117390047851087</v>
      </c>
    </row>
    <row r="46" spans="1:23" ht="21.75" customHeight="1" x14ac:dyDescent="0.2">
      <c r="A46" s="25" t="s">
        <v>100</v>
      </c>
      <c r="B46" s="25"/>
      <c r="D46" s="9">
        <v>0</v>
      </c>
      <c r="F46" s="9">
        <v>0</v>
      </c>
      <c r="H46" s="9">
        <v>0</v>
      </c>
      <c r="J46" s="33">
        <f t="shared" si="0"/>
        <v>0</v>
      </c>
      <c r="L46" s="35">
        <f t="shared" si="1"/>
        <v>0</v>
      </c>
      <c r="N46" s="9">
        <v>0</v>
      </c>
      <c r="P46" s="26">
        <v>0</v>
      </c>
      <c r="Q46" s="26"/>
      <c r="S46" s="9">
        <v>-539285845</v>
      </c>
      <c r="U46" s="33">
        <f t="shared" si="2"/>
        <v>-539285845</v>
      </c>
      <c r="W46" s="35">
        <f t="shared" si="3"/>
        <v>-0.11830568660324639</v>
      </c>
    </row>
    <row r="47" spans="1:23" ht="21.75" customHeight="1" x14ac:dyDescent="0.2">
      <c r="A47" s="25" t="s">
        <v>101</v>
      </c>
      <c r="B47" s="25"/>
      <c r="D47" s="9">
        <v>0</v>
      </c>
      <c r="F47" s="9">
        <v>0</v>
      </c>
      <c r="H47" s="9">
        <v>0</v>
      </c>
      <c r="J47" s="33">
        <f t="shared" si="0"/>
        <v>0</v>
      </c>
      <c r="L47" s="35">
        <f t="shared" si="1"/>
        <v>0</v>
      </c>
      <c r="N47" s="9">
        <v>0</v>
      </c>
      <c r="P47" s="26">
        <v>0</v>
      </c>
      <c r="Q47" s="26"/>
      <c r="S47" s="9">
        <v>4304037751</v>
      </c>
      <c r="U47" s="33">
        <f t="shared" si="2"/>
        <v>4304037751</v>
      </c>
      <c r="W47" s="35">
        <f t="shared" si="3"/>
        <v>0.94419711924452132</v>
      </c>
    </row>
    <row r="48" spans="1:23" ht="21.75" customHeight="1" x14ac:dyDescent="0.2">
      <c r="A48" s="25" t="s">
        <v>21</v>
      </c>
      <c r="B48" s="25"/>
      <c r="D48" s="9">
        <v>0</v>
      </c>
      <c r="F48" s="9">
        <v>516657487</v>
      </c>
      <c r="H48" s="9">
        <v>0</v>
      </c>
      <c r="J48" s="33">
        <f t="shared" si="0"/>
        <v>516657487</v>
      </c>
      <c r="L48" s="35">
        <f t="shared" si="1"/>
        <v>-2.4597117621630882</v>
      </c>
      <c r="N48" s="9">
        <v>0</v>
      </c>
      <c r="P48" s="26">
        <v>78174661</v>
      </c>
      <c r="Q48" s="26"/>
      <c r="S48" s="9">
        <v>-7722416218</v>
      </c>
      <c r="U48" s="33">
        <f t="shared" si="2"/>
        <v>-7644241557</v>
      </c>
      <c r="W48" s="35">
        <f t="shared" si="3"/>
        <v>-1.6769534271049786</v>
      </c>
    </row>
    <row r="49" spans="1:23" ht="21.75" customHeight="1" x14ac:dyDescent="0.2">
      <c r="A49" s="25" t="s">
        <v>19</v>
      </c>
      <c r="B49" s="25"/>
      <c r="D49" s="9">
        <v>0</v>
      </c>
      <c r="F49" s="9">
        <v>532313775</v>
      </c>
      <c r="H49" s="9">
        <v>0</v>
      </c>
      <c r="J49" s="33">
        <f t="shared" si="0"/>
        <v>532313775</v>
      </c>
      <c r="L49" s="35">
        <f t="shared" si="1"/>
        <v>-2.5342484846811786</v>
      </c>
      <c r="N49" s="9">
        <v>610513740</v>
      </c>
      <c r="P49" s="26">
        <v>2634325470</v>
      </c>
      <c r="Q49" s="26"/>
      <c r="S49" s="9">
        <v>797321127</v>
      </c>
      <c r="U49" s="33">
        <f t="shared" si="2"/>
        <v>4042160337</v>
      </c>
      <c r="W49" s="35">
        <f t="shared" si="3"/>
        <v>0.88674783227287346</v>
      </c>
    </row>
    <row r="50" spans="1:23" ht="21.75" customHeight="1" x14ac:dyDescent="0.2">
      <c r="A50" s="25" t="s">
        <v>44</v>
      </c>
      <c r="B50" s="25"/>
      <c r="D50" s="9">
        <v>0</v>
      </c>
      <c r="F50" s="9">
        <v>608962140</v>
      </c>
      <c r="H50" s="9">
        <v>0</v>
      </c>
      <c r="J50" s="33">
        <f t="shared" si="0"/>
        <v>608962140</v>
      </c>
      <c r="L50" s="35">
        <f t="shared" si="1"/>
        <v>-2.8991573260023333</v>
      </c>
      <c r="N50" s="9">
        <v>0</v>
      </c>
      <c r="P50" s="26">
        <v>608962140</v>
      </c>
      <c r="Q50" s="26"/>
      <c r="S50" s="9">
        <v>0</v>
      </c>
      <c r="U50" s="33">
        <f t="shared" si="2"/>
        <v>608962140</v>
      </c>
      <c r="W50" s="35">
        <f t="shared" si="3"/>
        <v>0.13359090500156232</v>
      </c>
    </row>
    <row r="51" spans="1:23" ht="21.75" customHeight="1" x14ac:dyDescent="0.2">
      <c r="A51" s="27" t="s">
        <v>27</v>
      </c>
      <c r="B51" s="27"/>
      <c r="D51" s="13">
        <v>0</v>
      </c>
      <c r="F51" s="13">
        <v>-3877796023</v>
      </c>
      <c r="H51" s="13">
        <v>0</v>
      </c>
      <c r="J51" s="33">
        <f t="shared" si="0"/>
        <v>-3877796023</v>
      </c>
      <c r="L51" s="35">
        <f t="shared" si="1"/>
        <v>18.461477340484851</v>
      </c>
      <c r="N51" s="13">
        <v>0</v>
      </c>
      <c r="P51" s="26">
        <v>-3634633614</v>
      </c>
      <c r="Q51" s="28"/>
      <c r="S51" s="13">
        <v>0</v>
      </c>
      <c r="U51" s="33">
        <f t="shared" si="2"/>
        <v>-3634633614</v>
      </c>
      <c r="W51" s="35">
        <f t="shared" si="3"/>
        <v>-0.79734676747450839</v>
      </c>
    </row>
    <row r="52" spans="1:23" ht="21.75" customHeight="1" x14ac:dyDescent="0.2">
      <c r="A52" s="29" t="s">
        <v>45</v>
      </c>
      <c r="B52" s="29"/>
      <c r="D52" s="16">
        <v>10869113861</v>
      </c>
      <c r="F52" s="16">
        <v>-33603936107</v>
      </c>
      <c r="H52" s="16">
        <f>SUM(H9:H51)</f>
        <v>1743679250</v>
      </c>
      <c r="J52" s="16">
        <f>SUM(J9:J51)</f>
        <v>-20991142996</v>
      </c>
      <c r="L52" s="17">
        <f>SUM(L9:L51)</f>
        <v>99.934991029189376</v>
      </c>
      <c r="N52" s="16">
        <v>92460707985</v>
      </c>
      <c r="Q52" s="16">
        <f>SUM(P9:Q51)</f>
        <v>161334833736</v>
      </c>
      <c r="S52" s="16">
        <v>201058440394</v>
      </c>
      <c r="U52" s="16">
        <f>SUM(U9:U51)</f>
        <v>454853982115</v>
      </c>
      <c r="W52" s="17">
        <f>SUM(W9:W51)</f>
        <v>99.783469485159316</v>
      </c>
    </row>
    <row r="54" spans="1:23" x14ac:dyDescent="0.2">
      <c r="D54" s="32"/>
      <c r="F54" s="32"/>
      <c r="H54" s="32"/>
      <c r="N54" s="32"/>
      <c r="Q54" s="32"/>
      <c r="S54" s="32"/>
    </row>
  </sheetData>
  <mergeCells count="97">
    <mergeCell ref="A52:B52"/>
    <mergeCell ref="A49:B49"/>
    <mergeCell ref="P49:Q49"/>
    <mergeCell ref="A50:B50"/>
    <mergeCell ref="P50:Q50"/>
    <mergeCell ref="A51:B51"/>
    <mergeCell ref="P51:Q51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102</v>
      </c>
      <c r="B5" s="20" t="s">
        <v>103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21" t="s">
        <v>79</v>
      </c>
      <c r="E6" s="21"/>
      <c r="F6" s="21"/>
      <c r="H6" s="21" t="s">
        <v>80</v>
      </c>
      <c r="I6" s="21"/>
      <c r="J6" s="21"/>
    </row>
    <row r="7" spans="1:10" ht="36.4" customHeight="1" x14ac:dyDescent="0.2">
      <c r="A7" s="21" t="s">
        <v>104</v>
      </c>
      <c r="B7" s="21"/>
      <c r="D7" s="18" t="s">
        <v>105</v>
      </c>
      <c r="E7" s="3"/>
      <c r="F7" s="18" t="s">
        <v>106</v>
      </c>
      <c r="H7" s="18" t="s">
        <v>105</v>
      </c>
      <c r="I7" s="3"/>
      <c r="J7" s="18" t="s">
        <v>106</v>
      </c>
    </row>
    <row r="8" spans="1:10" ht="21.75" customHeight="1" x14ac:dyDescent="0.2">
      <c r="A8" s="23" t="s">
        <v>53</v>
      </c>
      <c r="B8" s="23"/>
      <c r="D8" s="6">
        <v>6961194</v>
      </c>
      <c r="F8" s="7"/>
      <c r="H8" s="6">
        <v>76688202</v>
      </c>
      <c r="J8" s="7"/>
    </row>
    <row r="9" spans="1:10" ht="21.75" customHeight="1" x14ac:dyDescent="0.2">
      <c r="A9" s="25" t="s">
        <v>54</v>
      </c>
      <c r="B9" s="25"/>
      <c r="D9" s="9">
        <v>22218</v>
      </c>
      <c r="F9" s="10"/>
      <c r="H9" s="9">
        <v>129226</v>
      </c>
      <c r="J9" s="10"/>
    </row>
    <row r="10" spans="1:10" ht="21.75" customHeight="1" x14ac:dyDescent="0.2">
      <c r="A10" s="25" t="s">
        <v>55</v>
      </c>
      <c r="B10" s="25"/>
      <c r="D10" s="9">
        <v>85839</v>
      </c>
      <c r="F10" s="10"/>
      <c r="H10" s="9">
        <v>504309</v>
      </c>
      <c r="J10" s="10"/>
    </row>
    <row r="11" spans="1:10" ht="21.75" customHeight="1" x14ac:dyDescent="0.2">
      <c r="A11" s="25" t="s">
        <v>56</v>
      </c>
      <c r="B11" s="25"/>
      <c r="D11" s="9">
        <v>29171</v>
      </c>
      <c r="F11" s="10"/>
      <c r="H11" s="9">
        <v>99168</v>
      </c>
      <c r="J11" s="10"/>
    </row>
    <row r="12" spans="1:10" ht="21.75" customHeight="1" x14ac:dyDescent="0.2">
      <c r="A12" s="27" t="s">
        <v>57</v>
      </c>
      <c r="B12" s="27"/>
      <c r="D12" s="13">
        <v>-21246040</v>
      </c>
      <c r="F12" s="14"/>
      <c r="H12" s="13">
        <v>2568918</v>
      </c>
      <c r="J12" s="14"/>
    </row>
    <row r="13" spans="1:10" ht="21.75" customHeight="1" x14ac:dyDescent="0.2">
      <c r="A13" s="29" t="s">
        <v>45</v>
      </c>
      <c r="B13" s="29"/>
      <c r="D13" s="16">
        <v>-14147618</v>
      </c>
      <c r="F13" s="16"/>
      <c r="H13" s="16">
        <v>79989823</v>
      </c>
      <c r="J13" s="1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60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107</v>
      </c>
      <c r="B5" s="20" t="s">
        <v>75</v>
      </c>
      <c r="C5" s="20"/>
      <c r="D5" s="20"/>
      <c r="E5" s="20"/>
      <c r="F5" s="20"/>
    </row>
    <row r="6" spans="1:6" ht="14.45" customHeight="1" x14ac:dyDescent="0.2">
      <c r="D6" s="2" t="s">
        <v>79</v>
      </c>
      <c r="F6" s="2" t="s">
        <v>9</v>
      </c>
    </row>
    <row r="7" spans="1:6" ht="14.45" customHeight="1" x14ac:dyDescent="0.2">
      <c r="A7" s="21" t="s">
        <v>75</v>
      </c>
      <c r="B7" s="21"/>
      <c r="D7" s="4" t="s">
        <v>50</v>
      </c>
      <c r="F7" s="4" t="s">
        <v>50</v>
      </c>
    </row>
    <row r="8" spans="1:6" ht="21.75" customHeight="1" x14ac:dyDescent="0.2">
      <c r="A8" s="23" t="s">
        <v>75</v>
      </c>
      <c r="B8" s="23"/>
      <c r="D8" s="6">
        <v>107</v>
      </c>
      <c r="F8" s="6">
        <v>547336859</v>
      </c>
    </row>
    <row r="9" spans="1:6" ht="21.75" customHeight="1" x14ac:dyDescent="0.2">
      <c r="A9" s="25" t="s">
        <v>108</v>
      </c>
      <c r="B9" s="25"/>
      <c r="D9" s="9">
        <v>0</v>
      </c>
      <c r="F9" s="9">
        <v>3383</v>
      </c>
    </row>
    <row r="10" spans="1:6" ht="21.75" customHeight="1" x14ac:dyDescent="0.2">
      <c r="A10" s="27" t="s">
        <v>109</v>
      </c>
      <c r="B10" s="27"/>
      <c r="D10" s="13">
        <v>328277</v>
      </c>
      <c r="F10" s="13">
        <v>359710842</v>
      </c>
    </row>
    <row r="11" spans="1:6" ht="21.75" customHeight="1" x14ac:dyDescent="0.2">
      <c r="A11" s="29" t="s">
        <v>45</v>
      </c>
      <c r="B11" s="29"/>
      <c r="D11" s="16">
        <v>328384</v>
      </c>
      <c r="F11" s="16">
        <v>907051084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4"/>
  <sheetViews>
    <sheetView rightToLeft="1" workbookViewId="0">
      <selection activeCell="Q23" sqref="Q23:Q2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82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46</v>
      </c>
      <c r="C6" s="21" t="s">
        <v>110</v>
      </c>
      <c r="D6" s="21"/>
      <c r="E6" s="21"/>
      <c r="F6" s="21"/>
      <c r="G6" s="21"/>
      <c r="I6" s="21" t="s">
        <v>79</v>
      </c>
      <c r="J6" s="21"/>
      <c r="K6" s="21"/>
      <c r="L6" s="21"/>
      <c r="M6" s="21"/>
      <c r="O6" s="21" t="s">
        <v>80</v>
      </c>
      <c r="P6" s="21"/>
      <c r="Q6" s="21"/>
      <c r="R6" s="21"/>
      <c r="S6" s="21"/>
    </row>
    <row r="7" spans="1:19" ht="44.25" customHeight="1" x14ac:dyDescent="0.2">
      <c r="A7" s="21"/>
      <c r="C7" s="18" t="s">
        <v>111</v>
      </c>
      <c r="D7" s="3"/>
      <c r="E7" s="18" t="s">
        <v>112</v>
      </c>
      <c r="F7" s="3"/>
      <c r="G7" s="18" t="s">
        <v>113</v>
      </c>
      <c r="I7" s="18" t="s">
        <v>114</v>
      </c>
      <c r="J7" s="3"/>
      <c r="K7" s="18" t="s">
        <v>115</v>
      </c>
      <c r="L7" s="3"/>
      <c r="M7" s="18" t="s">
        <v>116</v>
      </c>
      <c r="O7" s="18" t="s">
        <v>114</v>
      </c>
      <c r="P7" s="3"/>
      <c r="Q7" s="18" t="s">
        <v>115</v>
      </c>
      <c r="R7" s="3"/>
      <c r="S7" s="18" t="s">
        <v>116</v>
      </c>
    </row>
    <row r="8" spans="1:19" ht="21.75" customHeight="1" x14ac:dyDescent="0.2">
      <c r="A8" s="5" t="s">
        <v>30</v>
      </c>
      <c r="C8" s="5" t="s">
        <v>117</v>
      </c>
      <c r="E8" s="6">
        <v>19023660</v>
      </c>
      <c r="G8" s="6">
        <v>1100</v>
      </c>
      <c r="I8" s="6">
        <v>0</v>
      </c>
      <c r="K8" s="6">
        <v>0</v>
      </c>
      <c r="M8" s="6">
        <v>0</v>
      </c>
      <c r="O8" s="6">
        <v>20926026000</v>
      </c>
      <c r="Q8" s="6">
        <v>0</v>
      </c>
      <c r="S8" s="6">
        <v>20926026000</v>
      </c>
    </row>
    <row r="9" spans="1:19" ht="21.75" customHeight="1" x14ac:dyDescent="0.2">
      <c r="A9" s="8" t="s">
        <v>26</v>
      </c>
      <c r="C9" s="8" t="s">
        <v>118</v>
      </c>
      <c r="E9" s="9">
        <v>1375832</v>
      </c>
      <c r="G9" s="9">
        <v>5375</v>
      </c>
      <c r="I9" s="9">
        <v>7395097000</v>
      </c>
      <c r="K9" s="9">
        <v>347550251</v>
      </c>
      <c r="M9" s="9">
        <v>7047546749</v>
      </c>
      <c r="O9" s="9">
        <v>7395097000</v>
      </c>
      <c r="Q9" s="9">
        <v>347550251</v>
      </c>
      <c r="S9" s="9">
        <v>7047546749</v>
      </c>
    </row>
    <row r="10" spans="1:19" ht="21.75" customHeight="1" x14ac:dyDescent="0.2">
      <c r="A10" s="8" t="s">
        <v>33</v>
      </c>
      <c r="C10" s="8" t="s">
        <v>119</v>
      </c>
      <c r="E10" s="9">
        <v>2224603</v>
      </c>
      <c r="G10" s="9">
        <v>5000</v>
      </c>
      <c r="I10" s="9">
        <v>0</v>
      </c>
      <c r="K10" s="9">
        <v>0</v>
      </c>
      <c r="M10" s="9">
        <v>0</v>
      </c>
      <c r="O10" s="9">
        <v>11123015000</v>
      </c>
      <c r="Q10" s="9">
        <v>0</v>
      </c>
      <c r="S10" s="9">
        <v>11123015000</v>
      </c>
    </row>
    <row r="11" spans="1:19" ht="21.75" customHeight="1" x14ac:dyDescent="0.2">
      <c r="A11" s="8" t="s">
        <v>41</v>
      </c>
      <c r="C11" s="8" t="s">
        <v>120</v>
      </c>
      <c r="E11" s="9">
        <v>4535293</v>
      </c>
      <c r="G11" s="9">
        <v>750</v>
      </c>
      <c r="I11" s="9">
        <v>0</v>
      </c>
      <c r="K11" s="9">
        <v>0</v>
      </c>
      <c r="M11" s="9">
        <v>0</v>
      </c>
      <c r="O11" s="9">
        <v>3401469750</v>
      </c>
      <c r="Q11" s="9">
        <v>0</v>
      </c>
      <c r="S11" s="9">
        <v>3401469750</v>
      </c>
    </row>
    <row r="12" spans="1:19" ht="21.75" customHeight="1" x14ac:dyDescent="0.2">
      <c r="A12" s="8" t="s">
        <v>32</v>
      </c>
      <c r="C12" s="8" t="s">
        <v>121</v>
      </c>
      <c r="E12" s="9">
        <v>644254</v>
      </c>
      <c r="G12" s="9">
        <v>12450</v>
      </c>
      <c r="I12" s="9">
        <v>0</v>
      </c>
      <c r="K12" s="9">
        <v>0</v>
      </c>
      <c r="M12" s="9">
        <v>0</v>
      </c>
      <c r="O12" s="9">
        <v>8020962300</v>
      </c>
      <c r="Q12" s="9">
        <v>426536257</v>
      </c>
      <c r="S12" s="9">
        <v>7594426043</v>
      </c>
    </row>
    <row r="13" spans="1:19" ht="21.75" customHeight="1" x14ac:dyDescent="0.2">
      <c r="A13" s="8" t="s">
        <v>24</v>
      </c>
      <c r="C13" s="8" t="s">
        <v>122</v>
      </c>
      <c r="E13" s="9">
        <v>22327024</v>
      </c>
      <c r="G13" s="9">
        <v>1350</v>
      </c>
      <c r="I13" s="9">
        <v>0</v>
      </c>
      <c r="K13" s="9">
        <v>0</v>
      </c>
      <c r="M13" s="9">
        <v>0</v>
      </c>
      <c r="O13" s="9">
        <v>30141482400</v>
      </c>
      <c r="Q13" s="9">
        <v>0</v>
      </c>
      <c r="S13" s="9">
        <v>30141482400</v>
      </c>
    </row>
    <row r="14" spans="1:19" ht="21.75" customHeight="1" x14ac:dyDescent="0.2">
      <c r="A14" s="8" t="s">
        <v>34</v>
      </c>
      <c r="C14" s="8" t="s">
        <v>123</v>
      </c>
      <c r="E14" s="9">
        <v>15291779</v>
      </c>
      <c r="G14" s="9">
        <v>266</v>
      </c>
      <c r="I14" s="9">
        <v>4067613214</v>
      </c>
      <c r="K14" s="9">
        <v>246046102</v>
      </c>
      <c r="M14" s="9">
        <v>3821567112</v>
      </c>
      <c r="O14" s="9">
        <v>4067613214</v>
      </c>
      <c r="Q14" s="9">
        <v>246046102</v>
      </c>
      <c r="S14" s="9">
        <v>3821567112</v>
      </c>
    </row>
    <row r="15" spans="1:19" ht="21.75" customHeight="1" x14ac:dyDescent="0.2">
      <c r="A15" s="8" t="s">
        <v>19</v>
      </c>
      <c r="C15" s="8" t="s">
        <v>7</v>
      </c>
      <c r="E15" s="9">
        <v>1750000</v>
      </c>
      <c r="G15" s="9">
        <v>400</v>
      </c>
      <c r="I15" s="9">
        <v>0</v>
      </c>
      <c r="K15" s="9">
        <v>0</v>
      </c>
      <c r="M15" s="9">
        <v>0</v>
      </c>
      <c r="O15" s="9">
        <v>700000000</v>
      </c>
      <c r="Q15" s="9">
        <v>89486260</v>
      </c>
      <c r="S15" s="9">
        <v>610513740</v>
      </c>
    </row>
    <row r="16" spans="1:19" ht="21.75" customHeight="1" x14ac:dyDescent="0.2">
      <c r="A16" s="11" t="s">
        <v>92</v>
      </c>
      <c r="C16" s="41" t="s">
        <v>124</v>
      </c>
      <c r="E16" s="33">
        <v>30000000</v>
      </c>
      <c r="G16" s="33">
        <v>260</v>
      </c>
      <c r="I16" s="13">
        <v>0</v>
      </c>
      <c r="K16" s="13">
        <v>0</v>
      </c>
      <c r="M16" s="13">
        <v>0</v>
      </c>
      <c r="O16" s="13">
        <v>7800000000</v>
      </c>
      <c r="Q16" s="13">
        <v>5338809</v>
      </c>
      <c r="S16" s="13">
        <v>7794661191</v>
      </c>
    </row>
    <row r="17" spans="1:19" ht="21.75" customHeight="1" x14ac:dyDescent="0.2">
      <c r="A17" s="15" t="s">
        <v>45</v>
      </c>
      <c r="C17" s="33"/>
      <c r="D17" s="39"/>
      <c r="E17" s="33"/>
      <c r="F17" s="39"/>
      <c r="G17" s="33"/>
      <c r="I17" s="16">
        <v>11462710214</v>
      </c>
      <c r="K17" s="16">
        <v>593596353</v>
      </c>
      <c r="M17" s="16">
        <v>10869113861</v>
      </c>
      <c r="O17" s="16">
        <v>93575665664</v>
      </c>
      <c r="Q17" s="16">
        <v>1114957679</v>
      </c>
      <c r="S17" s="16">
        <v>92460707985</v>
      </c>
    </row>
    <row r="24" spans="1:19" x14ac:dyDescent="0.2">
      <c r="I24" s="32"/>
      <c r="Q24" s="3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E15" sqref="E15:E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0" t="s">
        <v>127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>
      <c r="A6" s="21" t="s">
        <v>63</v>
      </c>
      <c r="C6" s="21" t="s">
        <v>79</v>
      </c>
      <c r="D6" s="21"/>
      <c r="E6" s="21"/>
      <c r="F6" s="21"/>
      <c r="G6" s="21"/>
      <c r="I6" s="21" t="s">
        <v>80</v>
      </c>
      <c r="J6" s="21"/>
      <c r="K6" s="21"/>
      <c r="L6" s="21"/>
      <c r="M6" s="21"/>
    </row>
    <row r="7" spans="1:13" ht="29.1" customHeight="1" x14ac:dyDescent="0.2">
      <c r="A7" s="21"/>
      <c r="C7" s="18" t="s">
        <v>125</v>
      </c>
      <c r="D7" s="3"/>
      <c r="E7" s="18" t="s">
        <v>115</v>
      </c>
      <c r="F7" s="3"/>
      <c r="G7" s="18" t="s">
        <v>126</v>
      </c>
      <c r="I7" s="18" t="s">
        <v>125</v>
      </c>
      <c r="J7" s="3"/>
      <c r="K7" s="18" t="s">
        <v>115</v>
      </c>
      <c r="L7" s="3"/>
      <c r="M7" s="18" t="s">
        <v>126</v>
      </c>
    </row>
    <row r="8" spans="1:13" ht="21.75" customHeight="1" x14ac:dyDescent="0.2">
      <c r="A8" s="5" t="s">
        <v>53</v>
      </c>
      <c r="C8" s="6">
        <v>6961194</v>
      </c>
      <c r="E8" s="6">
        <v>0</v>
      </c>
      <c r="G8" s="6">
        <v>6961194</v>
      </c>
      <c r="I8" s="6">
        <v>76688202</v>
      </c>
      <c r="K8" s="6">
        <v>0</v>
      </c>
      <c r="M8" s="6">
        <v>76688202</v>
      </c>
    </row>
    <row r="9" spans="1:13" ht="21.75" customHeight="1" x14ac:dyDescent="0.2">
      <c r="A9" s="8" t="s">
        <v>54</v>
      </c>
      <c r="C9" s="9">
        <v>22218</v>
      </c>
      <c r="E9" s="9">
        <v>0</v>
      </c>
      <c r="G9" s="9">
        <v>22218</v>
      </c>
      <c r="I9" s="9">
        <v>129226</v>
      </c>
      <c r="K9" s="9">
        <v>12</v>
      </c>
      <c r="M9" s="9">
        <v>129214</v>
      </c>
    </row>
    <row r="10" spans="1:13" ht="21.75" customHeight="1" x14ac:dyDescent="0.2">
      <c r="A10" s="8" t="s">
        <v>55</v>
      </c>
      <c r="C10" s="9">
        <v>85839</v>
      </c>
      <c r="E10" s="9">
        <v>1</v>
      </c>
      <c r="G10" s="9">
        <v>85838</v>
      </c>
      <c r="I10" s="9">
        <v>504309</v>
      </c>
      <c r="K10" s="9">
        <v>204</v>
      </c>
      <c r="M10" s="9">
        <v>504105</v>
      </c>
    </row>
    <row r="11" spans="1:13" ht="21.75" customHeight="1" x14ac:dyDescent="0.2">
      <c r="A11" s="8" t="s">
        <v>56</v>
      </c>
      <c r="C11" s="9">
        <v>29171</v>
      </c>
      <c r="E11" s="9">
        <v>183</v>
      </c>
      <c r="G11" s="9">
        <v>28988</v>
      </c>
      <c r="I11" s="9">
        <v>99168</v>
      </c>
      <c r="K11" s="9">
        <v>296</v>
      </c>
      <c r="M11" s="9">
        <v>98872</v>
      </c>
    </row>
    <row r="12" spans="1:13" ht="21.75" customHeight="1" x14ac:dyDescent="0.2">
      <c r="A12" s="11" t="s">
        <v>57</v>
      </c>
      <c r="C12" s="13">
        <v>-21246040</v>
      </c>
      <c r="E12" s="13">
        <v>-164415</v>
      </c>
      <c r="G12" s="13">
        <v>-21081625</v>
      </c>
      <c r="I12" s="13">
        <v>2568918</v>
      </c>
      <c r="K12" s="13">
        <v>5494</v>
      </c>
      <c r="M12" s="13">
        <v>2563424</v>
      </c>
    </row>
    <row r="13" spans="1:13" ht="21.75" customHeight="1" x14ac:dyDescent="0.2">
      <c r="A13" s="15" t="s">
        <v>45</v>
      </c>
      <c r="C13" s="16">
        <v>-14147618</v>
      </c>
      <c r="E13" s="16">
        <v>-164231</v>
      </c>
      <c r="G13" s="16">
        <v>-13983387</v>
      </c>
      <c r="I13" s="16">
        <v>79989823</v>
      </c>
      <c r="K13" s="16">
        <v>6006</v>
      </c>
      <c r="M13" s="16">
        <v>79983817</v>
      </c>
    </row>
    <row r="16" spans="1:13" x14ac:dyDescent="0.2">
      <c r="E16" s="3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0"/>
  <sheetViews>
    <sheetView rightToLeft="1" topLeftCell="A34" workbookViewId="0">
      <selection activeCell="E52" sqref="E52:N72"/>
    </sheetView>
  </sheetViews>
  <sheetFormatPr defaultRowHeight="12.75" x14ac:dyDescent="0.2"/>
  <cols>
    <col min="1" max="1" width="40.28515625" customWidth="1"/>
    <col min="2" max="2" width="1.28515625" customWidth="1"/>
    <col min="3" max="3" width="9.7109375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85546875" customWidth="1"/>
    <col min="18" max="18" width="1.28515625" customWidth="1"/>
    <col min="19" max="19" width="0.28515625" customWidth="1"/>
    <col min="23" max="23" width="12.7109375" bestFit="1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3" ht="21.75" customHeight="1" x14ac:dyDescent="0.2">
      <c r="A2" s="19" t="s">
        <v>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3" ht="14.45" customHeight="1" x14ac:dyDescent="0.2"/>
    <row r="5" spans="1:23" ht="14.45" customHeight="1" x14ac:dyDescent="0.2">
      <c r="A5" s="20" t="s">
        <v>128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23" ht="14.45" customHeight="1" x14ac:dyDescent="0.2">
      <c r="A6" s="21" t="s">
        <v>63</v>
      </c>
      <c r="C6" s="21" t="s">
        <v>79</v>
      </c>
      <c r="D6" s="21"/>
      <c r="E6" s="21"/>
      <c r="F6" s="21"/>
      <c r="G6" s="21"/>
      <c r="H6" s="21"/>
      <c r="I6" s="21"/>
      <c r="K6" s="21" t="s">
        <v>80</v>
      </c>
      <c r="L6" s="21"/>
      <c r="M6" s="21"/>
      <c r="N6" s="21"/>
      <c r="O6" s="21"/>
      <c r="P6" s="21"/>
      <c r="Q6" s="21"/>
      <c r="R6" s="21"/>
    </row>
    <row r="7" spans="1:23" ht="29.1" customHeight="1" x14ac:dyDescent="0.2">
      <c r="A7" s="21"/>
      <c r="C7" s="18" t="s">
        <v>13</v>
      </c>
      <c r="D7" s="3"/>
      <c r="E7" s="18" t="s">
        <v>129</v>
      </c>
      <c r="F7" s="3"/>
      <c r="G7" s="18" t="s">
        <v>130</v>
      </c>
      <c r="H7" s="3"/>
      <c r="I7" s="18" t="s">
        <v>131</v>
      </c>
      <c r="K7" s="18" t="s">
        <v>13</v>
      </c>
      <c r="L7" s="3"/>
      <c r="M7" s="18" t="s">
        <v>129</v>
      </c>
      <c r="N7" s="3"/>
      <c r="O7" s="18" t="s">
        <v>130</v>
      </c>
      <c r="P7" s="3"/>
      <c r="Q7" s="30" t="s">
        <v>131</v>
      </c>
      <c r="R7" s="30"/>
    </row>
    <row r="8" spans="1:23" ht="21.75" customHeight="1" x14ac:dyDescent="0.2">
      <c r="A8" s="5" t="s">
        <v>38</v>
      </c>
      <c r="C8" s="6">
        <v>2470586</v>
      </c>
      <c r="E8" s="6">
        <v>30452986759</v>
      </c>
      <c r="G8" s="6">
        <v>23380034846</v>
      </c>
      <c r="I8" s="6">
        <f>7072951913-5329272649-14</f>
        <v>1743679250</v>
      </c>
      <c r="K8" s="6">
        <v>2470586</v>
      </c>
      <c r="M8" s="6">
        <v>30452986759</v>
      </c>
      <c r="O8" s="6">
        <v>23380034846</v>
      </c>
      <c r="Q8" s="24">
        <v>7072951913</v>
      </c>
      <c r="R8" s="24"/>
      <c r="W8" s="32"/>
    </row>
    <row r="9" spans="1:23" ht="21.75" customHeight="1" x14ac:dyDescent="0.2">
      <c r="A9" s="8" t="s">
        <v>30</v>
      </c>
      <c r="C9" s="9">
        <v>0</v>
      </c>
      <c r="E9" s="9">
        <v>0</v>
      </c>
      <c r="G9" s="9">
        <v>0</v>
      </c>
      <c r="I9" s="9">
        <v>0</v>
      </c>
      <c r="K9" s="9">
        <v>11652837</v>
      </c>
      <c r="M9" s="9">
        <v>70577545098</v>
      </c>
      <c r="O9" s="9">
        <v>73014737201</v>
      </c>
      <c r="Q9" s="26">
        <v>-2437192103</v>
      </c>
      <c r="R9" s="26"/>
    </row>
    <row r="10" spans="1:23" ht="21.75" customHeight="1" x14ac:dyDescent="0.2">
      <c r="A10" s="8" t="s">
        <v>41</v>
      </c>
      <c r="C10" s="9">
        <v>0</v>
      </c>
      <c r="E10" s="9">
        <v>0</v>
      </c>
      <c r="G10" s="9">
        <v>0</v>
      </c>
      <c r="I10" s="9">
        <v>0</v>
      </c>
      <c r="K10" s="9">
        <v>4535293</v>
      </c>
      <c r="M10" s="9">
        <v>41025602864</v>
      </c>
      <c r="O10" s="9">
        <v>49286949875</v>
      </c>
      <c r="Q10" s="26">
        <v>-8261347011</v>
      </c>
      <c r="R10" s="26"/>
    </row>
    <row r="11" spans="1:23" ht="21.75" customHeight="1" x14ac:dyDescent="0.2">
      <c r="A11" s="8" t="s">
        <v>31</v>
      </c>
      <c r="C11" s="9">
        <v>0</v>
      </c>
      <c r="E11" s="9">
        <v>0</v>
      </c>
      <c r="G11" s="9">
        <v>0</v>
      </c>
      <c r="I11" s="9">
        <v>0</v>
      </c>
      <c r="K11" s="9">
        <v>2188263</v>
      </c>
      <c r="M11" s="9">
        <v>51690560890</v>
      </c>
      <c r="O11" s="9">
        <v>53608589336</v>
      </c>
      <c r="Q11" s="26">
        <v>-1918028446</v>
      </c>
      <c r="R11" s="26"/>
    </row>
    <row r="12" spans="1:23" ht="21.75" customHeight="1" x14ac:dyDescent="0.2">
      <c r="A12" s="8" t="s">
        <v>29</v>
      </c>
      <c r="C12" s="9">
        <v>0</v>
      </c>
      <c r="E12" s="9">
        <v>0</v>
      </c>
      <c r="G12" s="9">
        <v>0</v>
      </c>
      <c r="I12" s="9">
        <v>0</v>
      </c>
      <c r="K12" s="9">
        <v>15706839</v>
      </c>
      <c r="M12" s="9">
        <v>103988865540</v>
      </c>
      <c r="O12" s="9">
        <v>108200746173</v>
      </c>
      <c r="Q12" s="26">
        <v>-4211880633</v>
      </c>
      <c r="R12" s="26"/>
    </row>
    <row r="13" spans="1:23" ht="21.75" customHeight="1" x14ac:dyDescent="0.2">
      <c r="A13" s="8" t="s">
        <v>85</v>
      </c>
      <c r="C13" s="9">
        <v>0</v>
      </c>
      <c r="E13" s="9">
        <v>0</v>
      </c>
      <c r="G13" s="9">
        <v>0</v>
      </c>
      <c r="I13" s="9">
        <v>0</v>
      </c>
      <c r="K13" s="9">
        <v>3497266</v>
      </c>
      <c r="M13" s="9">
        <v>40016723567</v>
      </c>
      <c r="O13" s="9">
        <v>39040615111</v>
      </c>
      <c r="Q13" s="26">
        <v>976108456</v>
      </c>
      <c r="R13" s="26"/>
    </row>
    <row r="14" spans="1:23" ht="21.75" customHeight="1" x14ac:dyDescent="0.2">
      <c r="A14" s="8" t="s">
        <v>86</v>
      </c>
      <c r="C14" s="9">
        <v>0</v>
      </c>
      <c r="E14" s="9">
        <v>0</v>
      </c>
      <c r="G14" s="9">
        <v>0</v>
      </c>
      <c r="I14" s="9">
        <v>0</v>
      </c>
      <c r="K14" s="9">
        <v>25833</v>
      </c>
      <c r="M14" s="9">
        <v>334729082</v>
      </c>
      <c r="O14" s="9">
        <v>345449145</v>
      </c>
      <c r="Q14" s="26">
        <v>-10720063</v>
      </c>
      <c r="R14" s="26"/>
    </row>
    <row r="15" spans="1:23" ht="21.75" customHeight="1" x14ac:dyDescent="0.2">
      <c r="A15" s="8" t="s">
        <v>87</v>
      </c>
      <c r="C15" s="9">
        <v>0</v>
      </c>
      <c r="E15" s="9">
        <v>0</v>
      </c>
      <c r="G15" s="9">
        <v>0</v>
      </c>
      <c r="I15" s="9">
        <v>0</v>
      </c>
      <c r="K15" s="9">
        <v>5353304</v>
      </c>
      <c r="M15" s="9">
        <v>45600221009</v>
      </c>
      <c r="O15" s="9">
        <v>40123746882</v>
      </c>
      <c r="Q15" s="26">
        <v>5476474127</v>
      </c>
      <c r="R15" s="26"/>
    </row>
    <row r="16" spans="1:23" ht="21.75" customHeight="1" x14ac:dyDescent="0.2">
      <c r="A16" s="8" t="s">
        <v>42</v>
      </c>
      <c r="C16" s="9">
        <v>0</v>
      </c>
      <c r="E16" s="9">
        <v>0</v>
      </c>
      <c r="G16" s="9">
        <v>0</v>
      </c>
      <c r="I16" s="9">
        <v>0</v>
      </c>
      <c r="K16" s="9">
        <v>7800000</v>
      </c>
      <c r="M16" s="9">
        <v>50162745150</v>
      </c>
      <c r="O16" s="9">
        <v>41249098799</v>
      </c>
      <c r="Q16" s="26">
        <v>8913646351</v>
      </c>
      <c r="R16" s="26"/>
    </row>
    <row r="17" spans="1:18" ht="21.75" customHeight="1" x14ac:dyDescent="0.2">
      <c r="A17" s="8" t="s">
        <v>32</v>
      </c>
      <c r="C17" s="9">
        <v>0</v>
      </c>
      <c r="E17" s="9">
        <v>0</v>
      </c>
      <c r="G17" s="9">
        <v>0</v>
      </c>
      <c r="I17" s="9">
        <v>0</v>
      </c>
      <c r="K17" s="9">
        <v>1050000</v>
      </c>
      <c r="M17" s="9">
        <v>89061909750</v>
      </c>
      <c r="O17" s="9">
        <v>61696210275</v>
      </c>
      <c r="Q17" s="26">
        <v>27365699475</v>
      </c>
      <c r="R17" s="26"/>
    </row>
    <row r="18" spans="1:18" ht="21.75" customHeight="1" x14ac:dyDescent="0.2">
      <c r="A18" s="8" t="s">
        <v>26</v>
      </c>
      <c r="C18" s="9">
        <v>0</v>
      </c>
      <c r="E18" s="9">
        <v>0</v>
      </c>
      <c r="G18" s="9">
        <v>0</v>
      </c>
      <c r="I18" s="9">
        <v>0</v>
      </c>
      <c r="K18" s="9">
        <v>362819</v>
      </c>
      <c r="M18" s="9">
        <v>9940488003</v>
      </c>
      <c r="O18" s="9">
        <v>10520458758</v>
      </c>
      <c r="Q18" s="26">
        <v>-579970755</v>
      </c>
      <c r="R18" s="26"/>
    </row>
    <row r="19" spans="1:18" ht="21.75" customHeight="1" x14ac:dyDescent="0.2">
      <c r="A19" s="8" t="s">
        <v>20</v>
      </c>
      <c r="C19" s="9">
        <v>0</v>
      </c>
      <c r="E19" s="9">
        <v>0</v>
      </c>
      <c r="G19" s="9">
        <v>0</v>
      </c>
      <c r="I19" s="9">
        <v>0</v>
      </c>
      <c r="K19" s="9">
        <v>14407925</v>
      </c>
      <c r="M19" s="9">
        <v>52684643825</v>
      </c>
      <c r="O19" s="9">
        <v>48080223471</v>
      </c>
      <c r="Q19" s="26">
        <v>4604420354</v>
      </c>
      <c r="R19" s="26"/>
    </row>
    <row r="20" spans="1:18" ht="21.75" customHeight="1" x14ac:dyDescent="0.2">
      <c r="A20" s="8" t="s">
        <v>24</v>
      </c>
      <c r="C20" s="9">
        <v>0</v>
      </c>
      <c r="E20" s="9">
        <v>0</v>
      </c>
      <c r="G20" s="9">
        <v>0</v>
      </c>
      <c r="I20" s="9">
        <v>0</v>
      </c>
      <c r="K20" s="9">
        <v>22327024</v>
      </c>
      <c r="M20" s="9">
        <v>151044884582</v>
      </c>
      <c r="O20" s="9">
        <v>116741377369</v>
      </c>
      <c r="Q20" s="26">
        <v>34303507213</v>
      </c>
      <c r="R20" s="26"/>
    </row>
    <row r="21" spans="1:18" ht="21.75" customHeight="1" x14ac:dyDescent="0.2">
      <c r="A21" s="8" t="s">
        <v>39</v>
      </c>
      <c r="C21" s="9">
        <v>0</v>
      </c>
      <c r="E21" s="9">
        <v>0</v>
      </c>
      <c r="G21" s="9">
        <v>0</v>
      </c>
      <c r="I21" s="9">
        <v>0</v>
      </c>
      <c r="K21" s="9">
        <v>8600000</v>
      </c>
      <c r="M21" s="9">
        <v>79096558500</v>
      </c>
      <c r="O21" s="9">
        <v>66167944199</v>
      </c>
      <c r="Q21" s="26">
        <v>12928614301</v>
      </c>
      <c r="R21" s="26"/>
    </row>
    <row r="22" spans="1:18" ht="21.75" customHeight="1" x14ac:dyDescent="0.2">
      <c r="A22" s="8" t="s">
        <v>88</v>
      </c>
      <c r="C22" s="9">
        <v>0</v>
      </c>
      <c r="E22" s="9">
        <v>0</v>
      </c>
      <c r="G22" s="9">
        <v>0</v>
      </c>
      <c r="I22" s="9">
        <v>0</v>
      </c>
      <c r="K22" s="9">
        <v>27000000</v>
      </c>
      <c r="M22" s="9">
        <v>102775847393</v>
      </c>
      <c r="O22" s="9">
        <v>108795261936</v>
      </c>
      <c r="Q22" s="26">
        <v>-6019414543</v>
      </c>
      <c r="R22" s="26"/>
    </row>
    <row r="23" spans="1:18" ht="21.75" customHeight="1" x14ac:dyDescent="0.2">
      <c r="A23" s="8" t="s">
        <v>89</v>
      </c>
      <c r="C23" s="9">
        <v>0</v>
      </c>
      <c r="E23" s="9">
        <v>0</v>
      </c>
      <c r="G23" s="9">
        <v>0</v>
      </c>
      <c r="I23" s="9">
        <v>0</v>
      </c>
      <c r="K23" s="9">
        <v>450000</v>
      </c>
      <c r="M23" s="9">
        <v>4602948557</v>
      </c>
      <c r="O23" s="9">
        <v>3098811168</v>
      </c>
      <c r="Q23" s="26">
        <v>1504137389</v>
      </c>
      <c r="R23" s="26"/>
    </row>
    <row r="24" spans="1:18" ht="21.75" customHeight="1" x14ac:dyDescent="0.2">
      <c r="A24" s="8" t="s">
        <v>90</v>
      </c>
      <c r="C24" s="9">
        <v>0</v>
      </c>
      <c r="E24" s="9">
        <v>0</v>
      </c>
      <c r="G24" s="9">
        <v>0</v>
      </c>
      <c r="I24" s="9">
        <v>0</v>
      </c>
      <c r="K24" s="9">
        <v>12491393</v>
      </c>
      <c r="M24" s="9">
        <v>27313975767</v>
      </c>
      <c r="O24" s="9">
        <v>30212105386</v>
      </c>
      <c r="Q24" s="26">
        <v>-2898129619</v>
      </c>
      <c r="R24" s="26"/>
    </row>
    <row r="25" spans="1:18" ht="21.75" customHeight="1" x14ac:dyDescent="0.2">
      <c r="A25" s="8" t="s">
        <v>35</v>
      </c>
      <c r="C25" s="9">
        <v>0</v>
      </c>
      <c r="E25" s="9">
        <v>0</v>
      </c>
      <c r="G25" s="9">
        <v>0</v>
      </c>
      <c r="I25" s="9">
        <v>0</v>
      </c>
      <c r="K25" s="9">
        <v>1500000</v>
      </c>
      <c r="M25" s="9">
        <v>5355941444</v>
      </c>
      <c r="O25" s="9">
        <v>3918554819</v>
      </c>
      <c r="Q25" s="26">
        <v>1437386625</v>
      </c>
      <c r="R25" s="26"/>
    </row>
    <row r="26" spans="1:18" ht="21.75" customHeight="1" x14ac:dyDescent="0.2">
      <c r="A26" s="8" t="s">
        <v>91</v>
      </c>
      <c r="C26" s="9">
        <v>0</v>
      </c>
      <c r="E26" s="9">
        <v>0</v>
      </c>
      <c r="G26" s="9">
        <v>0</v>
      </c>
      <c r="I26" s="9">
        <v>0</v>
      </c>
      <c r="K26" s="9">
        <v>11406904</v>
      </c>
      <c r="M26" s="9">
        <v>87540012385</v>
      </c>
      <c r="O26" s="9">
        <v>69508271806</v>
      </c>
      <c r="Q26" s="26">
        <v>18031740579</v>
      </c>
      <c r="R26" s="26"/>
    </row>
    <row r="27" spans="1:18" ht="21.75" customHeight="1" x14ac:dyDescent="0.2">
      <c r="A27" s="8" t="s">
        <v>33</v>
      </c>
      <c r="C27" s="9">
        <v>0</v>
      </c>
      <c r="E27" s="9">
        <v>0</v>
      </c>
      <c r="G27" s="9">
        <v>0</v>
      </c>
      <c r="I27" s="9">
        <v>0</v>
      </c>
      <c r="K27" s="9">
        <v>1728986</v>
      </c>
      <c r="M27" s="9">
        <v>76933425316</v>
      </c>
      <c r="O27" s="9">
        <v>58831050763</v>
      </c>
      <c r="Q27" s="26">
        <v>18102374553</v>
      </c>
      <c r="R27" s="26"/>
    </row>
    <row r="28" spans="1:18" ht="21.75" customHeight="1" x14ac:dyDescent="0.2">
      <c r="A28" s="8" t="s">
        <v>34</v>
      </c>
      <c r="C28" s="9">
        <v>0</v>
      </c>
      <c r="E28" s="9">
        <v>0</v>
      </c>
      <c r="G28" s="9">
        <v>0</v>
      </c>
      <c r="I28" s="9">
        <v>0</v>
      </c>
      <c r="K28" s="9">
        <v>3242631</v>
      </c>
      <c r="M28" s="9">
        <v>9940500765</v>
      </c>
      <c r="O28" s="9">
        <v>8033548391</v>
      </c>
      <c r="Q28" s="26">
        <v>1906952374</v>
      </c>
      <c r="R28" s="26"/>
    </row>
    <row r="29" spans="1:18" ht="21.75" customHeight="1" x14ac:dyDescent="0.2">
      <c r="A29" s="8" t="s">
        <v>92</v>
      </c>
      <c r="C29" s="9">
        <v>0</v>
      </c>
      <c r="E29" s="9">
        <v>0</v>
      </c>
      <c r="G29" s="9">
        <v>0</v>
      </c>
      <c r="I29" s="9">
        <v>0</v>
      </c>
      <c r="K29" s="9">
        <v>30000000</v>
      </c>
      <c r="M29" s="9">
        <v>39185451836</v>
      </c>
      <c r="O29" s="9">
        <v>47177613000</v>
      </c>
      <c r="Q29" s="26">
        <v>-7992161164</v>
      </c>
      <c r="R29" s="26"/>
    </row>
    <row r="30" spans="1:18" ht="21.75" customHeight="1" x14ac:dyDescent="0.2">
      <c r="A30" s="8" t="s">
        <v>93</v>
      </c>
      <c r="C30" s="9">
        <v>0</v>
      </c>
      <c r="E30" s="9">
        <v>0</v>
      </c>
      <c r="G30" s="9">
        <v>0</v>
      </c>
      <c r="I30" s="9">
        <v>0</v>
      </c>
      <c r="K30" s="9">
        <v>500000</v>
      </c>
      <c r="M30" s="9">
        <v>8139954196</v>
      </c>
      <c r="O30" s="9">
        <v>9080646750</v>
      </c>
      <c r="Q30" s="26">
        <v>-940692554</v>
      </c>
      <c r="R30" s="26"/>
    </row>
    <row r="31" spans="1:18" ht="21.75" customHeight="1" x14ac:dyDescent="0.2">
      <c r="A31" s="8" t="s">
        <v>94</v>
      </c>
      <c r="C31" s="9">
        <v>0</v>
      </c>
      <c r="E31" s="9">
        <v>0</v>
      </c>
      <c r="G31" s="9">
        <v>0</v>
      </c>
      <c r="I31" s="9">
        <v>0</v>
      </c>
      <c r="K31" s="9">
        <v>2000000</v>
      </c>
      <c r="M31" s="9">
        <v>80773517988</v>
      </c>
      <c r="O31" s="9">
        <v>90021168000</v>
      </c>
      <c r="Q31" s="26">
        <v>-9247650012</v>
      </c>
      <c r="R31" s="26"/>
    </row>
    <row r="32" spans="1:18" ht="21.75" customHeight="1" x14ac:dyDescent="0.2">
      <c r="A32" s="8" t="s">
        <v>28</v>
      </c>
      <c r="C32" s="9">
        <v>0</v>
      </c>
      <c r="E32" s="9">
        <v>0</v>
      </c>
      <c r="G32" s="9">
        <v>0</v>
      </c>
      <c r="I32" s="9">
        <v>0</v>
      </c>
      <c r="K32" s="9">
        <v>7639257</v>
      </c>
      <c r="M32" s="9">
        <v>101545152382</v>
      </c>
      <c r="O32" s="9">
        <v>86037792744</v>
      </c>
      <c r="Q32" s="26">
        <v>15507359638</v>
      </c>
      <c r="R32" s="26"/>
    </row>
    <row r="33" spans="1:18" ht="21.75" customHeight="1" x14ac:dyDescent="0.2">
      <c r="A33" s="8" t="s">
        <v>36</v>
      </c>
      <c r="C33" s="9">
        <v>0</v>
      </c>
      <c r="E33" s="9">
        <v>0</v>
      </c>
      <c r="G33" s="9">
        <v>0</v>
      </c>
      <c r="I33" s="9">
        <v>0</v>
      </c>
      <c r="K33" s="9">
        <v>39167562</v>
      </c>
      <c r="M33" s="9">
        <v>161032493006</v>
      </c>
      <c r="O33" s="9">
        <v>160253775084</v>
      </c>
      <c r="Q33" s="26">
        <v>778717922</v>
      </c>
      <c r="R33" s="26"/>
    </row>
    <row r="34" spans="1:18" ht="21.75" customHeight="1" x14ac:dyDescent="0.2">
      <c r="A34" s="8" t="s">
        <v>95</v>
      </c>
      <c r="C34" s="9">
        <v>0</v>
      </c>
      <c r="E34" s="9">
        <v>0</v>
      </c>
      <c r="G34" s="9">
        <v>0</v>
      </c>
      <c r="I34" s="9">
        <v>0</v>
      </c>
      <c r="K34" s="9">
        <v>3622000</v>
      </c>
      <c r="M34" s="9">
        <v>74046466775</v>
      </c>
      <c r="O34" s="9">
        <v>70676815833</v>
      </c>
      <c r="Q34" s="26">
        <v>3369650942</v>
      </c>
      <c r="R34" s="26"/>
    </row>
    <row r="35" spans="1:18" ht="21.75" customHeight="1" x14ac:dyDescent="0.2">
      <c r="A35" s="8" t="s">
        <v>96</v>
      </c>
      <c r="C35" s="9">
        <v>0</v>
      </c>
      <c r="E35" s="9">
        <v>0</v>
      </c>
      <c r="G35" s="9">
        <v>0</v>
      </c>
      <c r="I35" s="9">
        <v>0</v>
      </c>
      <c r="K35" s="9">
        <v>1192004</v>
      </c>
      <c r="M35" s="9">
        <v>43036755243</v>
      </c>
      <c r="O35" s="9">
        <v>35304938045</v>
      </c>
      <c r="Q35" s="26">
        <v>7731817198</v>
      </c>
      <c r="R35" s="26"/>
    </row>
    <row r="36" spans="1:18" ht="21.75" customHeight="1" x14ac:dyDescent="0.2">
      <c r="A36" s="8" t="s">
        <v>22</v>
      </c>
      <c r="C36" s="9">
        <v>0</v>
      </c>
      <c r="E36" s="9">
        <v>0</v>
      </c>
      <c r="G36" s="9">
        <v>0</v>
      </c>
      <c r="I36" s="9">
        <v>0</v>
      </c>
      <c r="K36" s="9">
        <v>495470</v>
      </c>
      <c r="M36" s="9">
        <v>130641913795</v>
      </c>
      <c r="O36" s="9">
        <v>101750110373</v>
      </c>
      <c r="Q36" s="26">
        <v>28891803422</v>
      </c>
      <c r="R36" s="26"/>
    </row>
    <row r="37" spans="1:18" ht="21.75" customHeight="1" x14ac:dyDescent="0.2">
      <c r="A37" s="8" t="s">
        <v>25</v>
      </c>
      <c r="C37" s="9">
        <v>0</v>
      </c>
      <c r="E37" s="9">
        <v>0</v>
      </c>
      <c r="G37" s="9">
        <v>0</v>
      </c>
      <c r="I37" s="9">
        <v>0</v>
      </c>
      <c r="K37" s="9">
        <v>13800000</v>
      </c>
      <c r="M37" s="9">
        <v>100043180259</v>
      </c>
      <c r="O37" s="9">
        <v>82856055595</v>
      </c>
      <c r="Q37" s="26">
        <v>17187124664</v>
      </c>
      <c r="R37" s="26"/>
    </row>
    <row r="38" spans="1:18" ht="21.75" customHeight="1" x14ac:dyDescent="0.2">
      <c r="A38" s="8" t="s">
        <v>97</v>
      </c>
      <c r="C38" s="9">
        <v>0</v>
      </c>
      <c r="E38" s="9">
        <v>0</v>
      </c>
      <c r="G38" s="9">
        <v>0</v>
      </c>
      <c r="I38" s="9">
        <v>0</v>
      </c>
      <c r="K38" s="9">
        <v>2000000</v>
      </c>
      <c r="M38" s="9">
        <v>14383617321</v>
      </c>
      <c r="O38" s="9">
        <v>13081698000</v>
      </c>
      <c r="Q38" s="26">
        <v>1301919321</v>
      </c>
      <c r="R38" s="26"/>
    </row>
    <row r="39" spans="1:18" ht="21.75" customHeight="1" x14ac:dyDescent="0.2">
      <c r="A39" s="8" t="s">
        <v>37</v>
      </c>
      <c r="C39" s="9">
        <v>0</v>
      </c>
      <c r="E39" s="9">
        <v>0</v>
      </c>
      <c r="G39" s="9">
        <v>0</v>
      </c>
      <c r="I39" s="9">
        <v>0</v>
      </c>
      <c r="K39" s="9">
        <v>4231833</v>
      </c>
      <c r="M39" s="9">
        <v>9940497832</v>
      </c>
      <c r="O39" s="9">
        <v>7479430150</v>
      </c>
      <c r="Q39" s="26">
        <v>2461067682</v>
      </c>
      <c r="R39" s="26"/>
    </row>
    <row r="40" spans="1:18" ht="21.75" customHeight="1" x14ac:dyDescent="0.2">
      <c r="A40" s="8" t="s">
        <v>98</v>
      </c>
      <c r="C40" s="9">
        <v>0</v>
      </c>
      <c r="E40" s="9">
        <v>0</v>
      </c>
      <c r="G40" s="9">
        <v>0</v>
      </c>
      <c r="I40" s="9">
        <v>0</v>
      </c>
      <c r="K40" s="9">
        <v>23138862</v>
      </c>
      <c r="M40" s="9">
        <v>63770504574</v>
      </c>
      <c r="O40" s="9">
        <v>59159049803</v>
      </c>
      <c r="Q40" s="26">
        <v>4611454771</v>
      </c>
      <c r="R40" s="26"/>
    </row>
    <row r="41" spans="1:18" ht="21.75" customHeight="1" x14ac:dyDescent="0.2">
      <c r="A41" s="8" t="s">
        <v>23</v>
      </c>
      <c r="C41" s="9">
        <v>0</v>
      </c>
      <c r="E41" s="9">
        <v>0</v>
      </c>
      <c r="G41" s="9">
        <v>0</v>
      </c>
      <c r="I41" s="9">
        <v>0</v>
      </c>
      <c r="K41" s="9">
        <v>389256</v>
      </c>
      <c r="M41" s="9">
        <v>19880973473</v>
      </c>
      <c r="O41" s="9">
        <v>16400964999</v>
      </c>
      <c r="Q41" s="26">
        <v>3480008474</v>
      </c>
      <c r="R41" s="26"/>
    </row>
    <row r="42" spans="1:18" ht="21.75" customHeight="1" x14ac:dyDescent="0.2">
      <c r="A42" s="8" t="s">
        <v>40</v>
      </c>
      <c r="C42" s="9">
        <v>0</v>
      </c>
      <c r="E42" s="9">
        <v>0</v>
      </c>
      <c r="G42" s="9">
        <v>0</v>
      </c>
      <c r="I42" s="9">
        <v>0</v>
      </c>
      <c r="K42" s="9">
        <v>2350000</v>
      </c>
      <c r="M42" s="9">
        <v>30391587675</v>
      </c>
      <c r="O42" s="9">
        <v>38101317654</v>
      </c>
      <c r="Q42" s="26">
        <v>-7709729979</v>
      </c>
      <c r="R42" s="26"/>
    </row>
    <row r="43" spans="1:18" ht="21.75" customHeight="1" x14ac:dyDescent="0.2">
      <c r="A43" s="8" t="s">
        <v>43</v>
      </c>
      <c r="C43" s="9">
        <v>0</v>
      </c>
      <c r="E43" s="9">
        <v>0</v>
      </c>
      <c r="G43" s="9">
        <v>0</v>
      </c>
      <c r="I43" s="9">
        <v>0</v>
      </c>
      <c r="K43" s="9">
        <v>5418649</v>
      </c>
      <c r="M43" s="9">
        <v>50062362254</v>
      </c>
      <c r="O43" s="9">
        <v>55803187012</v>
      </c>
      <c r="Q43" s="26">
        <v>-5740824758</v>
      </c>
      <c r="R43" s="26"/>
    </row>
    <row r="44" spans="1:18" ht="21.75" customHeight="1" x14ac:dyDescent="0.2">
      <c r="A44" s="8" t="s">
        <v>99</v>
      </c>
      <c r="C44" s="9">
        <v>0</v>
      </c>
      <c r="E44" s="9">
        <v>0</v>
      </c>
      <c r="G44" s="9">
        <v>0</v>
      </c>
      <c r="I44" s="9">
        <v>0</v>
      </c>
      <c r="K44" s="9">
        <v>13712</v>
      </c>
      <c r="M44" s="9">
        <v>124909462878</v>
      </c>
      <c r="O44" s="9">
        <v>90667875403</v>
      </c>
      <c r="Q44" s="26">
        <v>34241587475</v>
      </c>
      <c r="R44" s="26"/>
    </row>
    <row r="45" spans="1:18" ht="21.75" customHeight="1" x14ac:dyDescent="0.2">
      <c r="A45" s="8" t="s">
        <v>100</v>
      </c>
      <c r="C45" s="9">
        <v>0</v>
      </c>
      <c r="E45" s="9">
        <v>0</v>
      </c>
      <c r="G45" s="9">
        <v>0</v>
      </c>
      <c r="I45" s="9">
        <v>0</v>
      </c>
      <c r="K45" s="9">
        <v>38750986</v>
      </c>
      <c r="M45" s="9">
        <v>93412012762</v>
      </c>
      <c r="O45" s="9">
        <v>93951298607</v>
      </c>
      <c r="Q45" s="26">
        <v>-539285845</v>
      </c>
      <c r="R45" s="26"/>
    </row>
    <row r="46" spans="1:18" ht="21.75" customHeight="1" x14ac:dyDescent="0.2">
      <c r="A46" s="8" t="s">
        <v>101</v>
      </c>
      <c r="C46" s="9">
        <v>0</v>
      </c>
      <c r="E46" s="9">
        <v>0</v>
      </c>
      <c r="G46" s="9">
        <v>0</v>
      </c>
      <c r="I46" s="9">
        <v>0</v>
      </c>
      <c r="K46" s="9">
        <v>14908435</v>
      </c>
      <c r="M46" s="9">
        <v>36581409280</v>
      </c>
      <c r="O46" s="9">
        <v>32277371529</v>
      </c>
      <c r="Q46" s="26">
        <v>4304037751</v>
      </c>
      <c r="R46" s="26"/>
    </row>
    <row r="47" spans="1:18" ht="21.75" customHeight="1" x14ac:dyDescent="0.2">
      <c r="A47" s="8" t="s">
        <v>21</v>
      </c>
      <c r="C47" s="9">
        <v>0</v>
      </c>
      <c r="E47" s="9">
        <v>0</v>
      </c>
      <c r="G47" s="9">
        <v>0</v>
      </c>
      <c r="I47" s="9">
        <v>0</v>
      </c>
      <c r="K47" s="9">
        <v>5322535</v>
      </c>
      <c r="M47" s="9">
        <v>47547089782</v>
      </c>
      <c r="O47" s="9">
        <v>55269506000</v>
      </c>
      <c r="Q47" s="26">
        <v>-7722416218</v>
      </c>
      <c r="R47" s="26"/>
    </row>
    <row r="48" spans="1:18" ht="21.75" customHeight="1" x14ac:dyDescent="0.2">
      <c r="A48" s="11" t="s">
        <v>19</v>
      </c>
      <c r="C48" s="33">
        <v>0</v>
      </c>
      <c r="E48" s="13">
        <v>0</v>
      </c>
      <c r="G48" s="13">
        <v>0</v>
      </c>
      <c r="I48" s="13">
        <v>0</v>
      </c>
      <c r="K48" s="33">
        <v>1750000</v>
      </c>
      <c r="M48" s="13">
        <v>4773428157</v>
      </c>
      <c r="O48" s="13">
        <v>3976107030</v>
      </c>
      <c r="Q48" s="28">
        <v>797321127</v>
      </c>
      <c r="R48" s="28"/>
    </row>
    <row r="49" spans="1:18" ht="21.75" customHeight="1" x14ac:dyDescent="0.2">
      <c r="A49" s="15" t="s">
        <v>45</v>
      </c>
      <c r="C49" s="33"/>
      <c r="E49" s="16">
        <v>30452986759</v>
      </c>
      <c r="G49" s="16">
        <v>23380034846</v>
      </c>
      <c r="I49" s="16">
        <f>SUM(I8:I48)</f>
        <v>1743679250</v>
      </c>
      <c r="K49" s="33"/>
      <c r="M49" s="16">
        <v>2364238947714</v>
      </c>
      <c r="O49" s="16">
        <v>2163180507320</v>
      </c>
      <c r="Q49" s="31">
        <v>201058440394</v>
      </c>
      <c r="R49" s="31"/>
    </row>
    <row r="52" spans="1:18" x14ac:dyDescent="0.2">
      <c r="I52" s="32"/>
    </row>
    <row r="53" spans="1:18" x14ac:dyDescent="0.2">
      <c r="G53" s="32"/>
      <c r="I53" s="32"/>
    </row>
    <row r="55" spans="1:18" x14ac:dyDescent="0.2">
      <c r="I55" s="32"/>
    </row>
    <row r="56" spans="1:18" x14ac:dyDescent="0.2">
      <c r="E56" s="32"/>
      <c r="G56" s="32"/>
    </row>
    <row r="58" spans="1:18" x14ac:dyDescent="0.2">
      <c r="E58" s="32"/>
    </row>
    <row r="60" spans="1:18" x14ac:dyDescent="0.2">
      <c r="G60" s="32"/>
    </row>
  </sheetData>
  <mergeCells count="50">
    <mergeCell ref="Q48:R48"/>
    <mergeCell ref="Q49:R49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2025-06-29T04:09:31Z</dcterms:created>
  <dcterms:modified xsi:type="dcterms:W3CDTF">2025-06-29T05:36:25Z</dcterms:modified>
</cp:coreProperties>
</file>