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V:\صندوق سرمایه گذاری سهام بزرگ کاردان\گزارش افشا پرتفو\1404\"/>
    </mc:Choice>
  </mc:AlternateContent>
  <xr:revisionPtr revIDLastSave="0" documentId="13_ncr:1_{6D679750-21F2-44E8-9BA0-8128E129095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سهام" sheetId="2" r:id="rId1"/>
    <sheet name="سپرده" sheetId="7" r:id="rId2"/>
    <sheet name="درآمد" sheetId="8" r:id="rId3"/>
    <sheet name="درآمد سرمایه گذاری در سهام" sheetId="9" r:id="rId4"/>
    <sheet name="درآمد سپرده بانکی" sheetId="13" r:id="rId5"/>
    <sheet name="سایر درآمدها" sheetId="14" r:id="rId6"/>
    <sheet name="درآمد سود سهام" sheetId="15" r:id="rId7"/>
    <sheet name="سود سپرده بانکی" sheetId="18" r:id="rId8"/>
    <sheet name="درآمد ناشی از فروش" sheetId="19" r:id="rId9"/>
    <sheet name="درآمد ناشی از تغییر قیمت اوراق" sheetId="21" r:id="rId10"/>
  </sheets>
  <definedNames>
    <definedName name="_xlnm.Print_Area" localSheetId="2">درآمد!$A$1:$K$11</definedName>
    <definedName name="_xlnm.Print_Area" localSheetId="4">'درآمد سپرده بانکی'!$A$1:$K$13</definedName>
    <definedName name="_xlnm.Print_Area" localSheetId="3">'درآمد سرمایه گذاری در سهام'!$A$1:$X$57</definedName>
    <definedName name="_xlnm.Print_Area" localSheetId="6">'درآمد سود سهام'!$A$1:$T$34</definedName>
    <definedName name="_xlnm.Print_Area" localSheetId="9">'درآمد ناشی از تغییر قیمت اوراق'!$A$1:$S$36</definedName>
    <definedName name="_xlnm.Print_Area" localSheetId="8">'درآمد ناشی از فروش'!$A$1:$S$51</definedName>
    <definedName name="_xlnm.Print_Area" localSheetId="5">'سایر درآمدها'!$A$1:$G$11</definedName>
    <definedName name="_xlnm.Print_Area" localSheetId="1">سپرده!$A$1:$M$17</definedName>
    <definedName name="_xlnm.Print_Area" localSheetId="7">'سود سپرده بانکی'!$A$1:$N$13</definedName>
    <definedName name="_xlnm.Print_Area" localSheetId="0">سهام!$A$1:$AC$37</definedName>
  </definedNames>
  <calcPr calcId="191029"/>
</workbook>
</file>

<file path=xl/calcChain.xml><?xml version="1.0" encoding="utf-8"?>
<calcChain xmlns="http://schemas.openxmlformats.org/spreadsheetml/2006/main">
  <c r="L57" i="9" l="1"/>
  <c r="L10" i="9"/>
  <c r="L11" i="9"/>
  <c r="L12" i="9"/>
  <c r="L13" i="9"/>
  <c r="L14" i="9"/>
  <c r="L15" i="9"/>
  <c r="L16" i="9"/>
  <c r="L17" i="9"/>
  <c r="L18" i="9"/>
  <c r="L19" i="9"/>
  <c r="L20" i="9"/>
  <c r="L21" i="9"/>
  <c r="L22" i="9"/>
  <c r="L23" i="9"/>
  <c r="L24" i="9"/>
  <c r="L25" i="9"/>
  <c r="L26" i="9"/>
  <c r="L27" i="9"/>
  <c r="L28" i="9"/>
  <c r="L29" i="9"/>
  <c r="L30" i="9"/>
  <c r="L31" i="9"/>
  <c r="L32" i="9"/>
  <c r="L33" i="9"/>
  <c r="L34" i="9"/>
  <c r="L35" i="9"/>
  <c r="L36" i="9"/>
  <c r="L37" i="9"/>
  <c r="L38" i="9"/>
  <c r="L39" i="9"/>
  <c r="L40" i="9"/>
  <c r="L41" i="9"/>
  <c r="L42" i="9"/>
  <c r="L43" i="9"/>
  <c r="L44" i="9"/>
  <c r="L45" i="9"/>
  <c r="L46" i="9"/>
  <c r="L47" i="9"/>
  <c r="L48" i="9"/>
  <c r="L49" i="9"/>
  <c r="L50" i="9"/>
  <c r="L51" i="9"/>
  <c r="L52" i="9"/>
  <c r="L53" i="9"/>
  <c r="L54" i="9"/>
  <c r="L55" i="9"/>
  <c r="L56" i="9"/>
  <c r="L9" i="9"/>
  <c r="J9" i="8"/>
  <c r="F10" i="8"/>
  <c r="J10" i="8" s="1"/>
  <c r="F9" i="8"/>
  <c r="F8" i="8"/>
  <c r="J8" i="8" s="1"/>
  <c r="J11" i="8" s="1"/>
  <c r="J57" i="9"/>
  <c r="J10" i="9"/>
  <c r="J11" i="9"/>
  <c r="J12" i="9"/>
  <c r="J13" i="9"/>
  <c r="J14" i="9"/>
  <c r="J15" i="9"/>
  <c r="J16" i="9"/>
  <c r="J17" i="9"/>
  <c r="J18" i="9"/>
  <c r="J19" i="9"/>
  <c r="J20" i="9"/>
  <c r="J21" i="9"/>
  <c r="J22" i="9"/>
  <c r="J23" i="9"/>
  <c r="J24" i="9"/>
  <c r="J25" i="9"/>
  <c r="J26" i="9"/>
  <c r="J27" i="9"/>
  <c r="J28" i="9"/>
  <c r="J29" i="9"/>
  <c r="J30" i="9"/>
  <c r="J31" i="9"/>
  <c r="J32" i="9"/>
  <c r="J33" i="9"/>
  <c r="J34" i="9"/>
  <c r="J35" i="9"/>
  <c r="J36" i="9"/>
  <c r="J37" i="9"/>
  <c r="J38" i="9"/>
  <c r="J39" i="9"/>
  <c r="J40" i="9"/>
  <c r="J41" i="9"/>
  <c r="J42" i="9"/>
  <c r="J43" i="9"/>
  <c r="J44" i="9"/>
  <c r="J45" i="9"/>
  <c r="J46" i="9"/>
  <c r="J47" i="9"/>
  <c r="J48" i="9"/>
  <c r="J49" i="9"/>
  <c r="J50" i="9"/>
  <c r="J51" i="9"/>
  <c r="J52" i="9"/>
  <c r="J53" i="9"/>
  <c r="J54" i="9"/>
  <c r="J55" i="9"/>
  <c r="J56" i="9"/>
  <c r="J9" i="9"/>
  <c r="F57" i="9"/>
  <c r="I36" i="21"/>
  <c r="I34" i="21"/>
  <c r="W57" i="9"/>
  <c r="W10" i="9"/>
  <c r="W11" i="9"/>
  <c r="W12" i="9"/>
  <c r="W13" i="9"/>
  <c r="W14" i="9"/>
  <c r="W15" i="9"/>
  <c r="W16" i="9"/>
  <c r="W17" i="9"/>
  <c r="W18" i="9"/>
  <c r="W19" i="9"/>
  <c r="W20" i="9"/>
  <c r="W21" i="9"/>
  <c r="W22" i="9"/>
  <c r="W23" i="9"/>
  <c r="W24" i="9"/>
  <c r="W25" i="9"/>
  <c r="W26" i="9"/>
  <c r="W27" i="9"/>
  <c r="W28" i="9"/>
  <c r="W29" i="9"/>
  <c r="W30" i="9"/>
  <c r="W31" i="9"/>
  <c r="W32" i="9"/>
  <c r="W33" i="9"/>
  <c r="W34" i="9"/>
  <c r="W35" i="9"/>
  <c r="W36" i="9"/>
  <c r="W37" i="9"/>
  <c r="W38" i="9"/>
  <c r="W39" i="9"/>
  <c r="W40" i="9"/>
  <c r="W41" i="9"/>
  <c r="W42" i="9"/>
  <c r="W43" i="9"/>
  <c r="W44" i="9"/>
  <c r="W45" i="9"/>
  <c r="W46" i="9"/>
  <c r="W47" i="9"/>
  <c r="W48" i="9"/>
  <c r="W49" i="9"/>
  <c r="W50" i="9"/>
  <c r="W51" i="9"/>
  <c r="W52" i="9"/>
  <c r="W53" i="9"/>
  <c r="W54" i="9"/>
  <c r="W55" i="9"/>
  <c r="W56" i="9"/>
  <c r="W9" i="9"/>
  <c r="U57" i="9"/>
  <c r="U10" i="9"/>
  <c r="U11" i="9"/>
  <c r="U12" i="9"/>
  <c r="U13" i="9"/>
  <c r="U14" i="9"/>
  <c r="U15" i="9"/>
  <c r="U16" i="9"/>
  <c r="U17" i="9"/>
  <c r="U18" i="9"/>
  <c r="U19" i="9"/>
  <c r="U20" i="9"/>
  <c r="U21" i="9"/>
  <c r="U22" i="9"/>
  <c r="U23" i="9"/>
  <c r="U24" i="9"/>
  <c r="U25" i="9"/>
  <c r="U26" i="9"/>
  <c r="U27" i="9"/>
  <c r="U28" i="9"/>
  <c r="U29" i="9"/>
  <c r="U30" i="9"/>
  <c r="U31" i="9"/>
  <c r="U32" i="9"/>
  <c r="U33" i="9"/>
  <c r="U34" i="9"/>
  <c r="U35" i="9"/>
  <c r="U36" i="9"/>
  <c r="U37" i="9"/>
  <c r="U38" i="9"/>
  <c r="U39" i="9"/>
  <c r="U40" i="9"/>
  <c r="U41" i="9"/>
  <c r="U42" i="9"/>
  <c r="U43" i="9"/>
  <c r="U44" i="9"/>
  <c r="U45" i="9"/>
  <c r="U46" i="9"/>
  <c r="U47" i="9"/>
  <c r="U48" i="9"/>
  <c r="U49" i="9"/>
  <c r="U50" i="9"/>
  <c r="U51" i="9"/>
  <c r="U52" i="9"/>
  <c r="U53" i="9"/>
  <c r="U54" i="9"/>
  <c r="U55" i="9"/>
  <c r="U56" i="9"/>
  <c r="U9" i="9"/>
  <c r="S57" i="9"/>
  <c r="Q57" i="9"/>
  <c r="J13" i="13"/>
  <c r="J9" i="13"/>
  <c r="J10" i="13"/>
  <c r="J11" i="13"/>
  <c r="J12" i="13"/>
  <c r="J8" i="13"/>
  <c r="F13" i="13"/>
  <c r="F9" i="13"/>
  <c r="F10" i="13"/>
  <c r="F11" i="13"/>
  <c r="F12" i="13"/>
  <c r="F8" i="13"/>
  <c r="Q51" i="19"/>
  <c r="Q41" i="19"/>
  <c r="Q36" i="21"/>
  <c r="Q34" i="21"/>
  <c r="L17" i="7"/>
  <c r="L10" i="7"/>
  <c r="L11" i="7"/>
  <c r="L12" i="7"/>
  <c r="L13" i="7"/>
  <c r="L14" i="7"/>
  <c r="L15" i="7"/>
  <c r="L16" i="7"/>
  <c r="L9" i="7"/>
  <c r="AB37" i="2"/>
  <c r="AB10" i="2"/>
  <c r="AB11" i="2"/>
  <c r="AB12" i="2"/>
  <c r="AB13" i="2"/>
  <c r="AB14" i="2"/>
  <c r="AB15" i="2"/>
  <c r="AB16" i="2"/>
  <c r="AB17" i="2"/>
  <c r="AB18" i="2"/>
  <c r="AB19" i="2"/>
  <c r="AB20" i="2"/>
  <c r="AB21" i="2"/>
  <c r="AB22" i="2"/>
  <c r="AB23" i="2"/>
  <c r="AB24" i="2"/>
  <c r="AB25" i="2"/>
  <c r="AB26" i="2"/>
  <c r="AB27" i="2"/>
  <c r="AB28" i="2"/>
  <c r="AB29" i="2"/>
  <c r="AB30" i="2"/>
  <c r="AB31" i="2"/>
  <c r="AB32" i="2"/>
  <c r="AB33" i="2"/>
  <c r="AB34" i="2"/>
  <c r="AB35" i="2"/>
  <c r="AB36" i="2"/>
  <c r="AB9" i="2"/>
  <c r="J37" i="2"/>
  <c r="J30" i="2"/>
  <c r="H37" i="2"/>
  <c r="H30" i="2"/>
  <c r="X37" i="2"/>
  <c r="X34" i="2"/>
  <c r="X33" i="2"/>
  <c r="Z37" i="2"/>
  <c r="F11" i="8" l="1"/>
  <c r="H9" i="8" s="1"/>
  <c r="H10" i="8"/>
  <c r="H8" i="8"/>
  <c r="H11" i="8" l="1"/>
</calcChain>
</file>

<file path=xl/sharedStrings.xml><?xml version="1.0" encoding="utf-8"?>
<sst xmlns="http://schemas.openxmlformats.org/spreadsheetml/2006/main" count="387" uniqueCount="148">
  <si>
    <t>صندوق سرمایه‌گذاری سهام بزرگ کاردان</t>
  </si>
  <si>
    <t>صورت وضعیت پرتفوی</t>
  </si>
  <si>
    <t>برای ماه منتهی به 1404/06/31</t>
  </si>
  <si>
    <t>-1</t>
  </si>
  <si>
    <t>سرمایه گذاری ها</t>
  </si>
  <si>
    <t>-1-1</t>
  </si>
  <si>
    <t>سرمایه گذاری در سهام و حق تقدم سهام</t>
  </si>
  <si>
    <t>1404/05/31</t>
  </si>
  <si>
    <t>تغییرات طی دوره</t>
  </si>
  <si>
    <t>1404/06/31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</si>
  <si>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</si>
  <si>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</si>
  <si>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</si>
  <si>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</si>
  <si>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</si>
  <si>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</si>
  <si>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</si>
  <si>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</si>
  <si>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</si>
  <si>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پالایش نفت اصفهان</t>
  </si>
  <si>
    <t>پالایش نفت بندرعباس</t>
  </si>
  <si>
    <t>پتروشیمی پردیس</t>
  </si>
  <si>
    <t>پتروشیمی نوری</t>
  </si>
  <si>
    <t>پست بانک ایران</t>
  </si>
  <si>
    <t>پویا</t>
  </si>
  <si>
    <t>تایدواترخاورمیانه</t>
  </si>
  <si>
    <t>ح . کاشی‌ الوند</t>
  </si>
  <si>
    <t>داروسازی‌ فارابی‌</t>
  </si>
  <si>
    <t>سرمایه گذاری صدرتامین</t>
  </si>
  <si>
    <t>سرمایه گذاری گروه توسعه ملی</t>
  </si>
  <si>
    <t>سرمایه‌گذاری‌ سپه‌</t>
  </si>
  <si>
    <t>سرمایه‌گذاری‌صندوق‌بازنشستگی‌</t>
  </si>
  <si>
    <t>سیمان‌ صوفیان‌</t>
  </si>
  <si>
    <t>سیمان‌مازندران‌</t>
  </si>
  <si>
    <t>شرکت صنایع غذایی مینو شرق</t>
  </si>
  <si>
    <t>فولاد مبارکه اصفهان</t>
  </si>
  <si>
    <t>گروه‌بهمن‌</t>
  </si>
  <si>
    <t>ملی‌ صنایع‌ مس‌ ایران‌</t>
  </si>
  <si>
    <t>نفت‌ بهران‌</t>
  </si>
  <si>
    <t>نیروکلر</t>
  </si>
  <si>
    <t>کاشی‌ الوند</t>
  </si>
  <si>
    <t>کربن‌ ایران‌</t>
  </si>
  <si>
    <t>قند لرستان‌</t>
  </si>
  <si>
    <t>فجر انرژی خلیج فارس</t>
  </si>
  <si>
    <t>معدنی‌ املاح‌  ایران‌</t>
  </si>
  <si>
    <t>کشت و دامداری فکا</t>
  </si>
  <si>
    <t>مدیریت نیروگاهی ایرانیان مپنا</t>
  </si>
  <si>
    <t>جمع</t>
  </si>
  <si>
    <t>نام سهام</t>
  </si>
  <si>
    <t>-4-1</t>
  </si>
  <si>
    <t>سرمایه‌گذاری در  سپرده‌ بانکی</t>
  </si>
  <si>
    <t>سپرده های بانکی</t>
  </si>
  <si>
    <t>مبلغ</t>
  </si>
  <si>
    <t>افزایش</t>
  </si>
  <si>
    <t>کاهش</t>
  </si>
  <si>
    <t>سپرده کوتاه مدت بانک تجارت مطهری</t>
  </si>
  <si>
    <t>سپرده کوتاه مدت بانک خاورمیانه مهستان</t>
  </si>
  <si>
    <t>سپرده کوتاه مدت بانک سامان ملاصدرا</t>
  </si>
  <si>
    <t>سپرده کوتاه مدت بانک پاسارگاد گلفام</t>
  </si>
  <si>
    <t>سپرده کوتاه مدت بانک اقتصاد نوین ظفر</t>
  </si>
  <si>
    <t>حساب جاری بانک تجارت مطهری- مهرداد</t>
  </si>
  <si>
    <t>حساب جاری بانک خاورمیانه مهستان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</si>
  <si>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</si>
  <si>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</si>
  <si>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</si>
  <si>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</si>
  <si>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</si>
  <si>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</si>
  <si>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</si>
  <si>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</si>
  <si>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</si>
  <si>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درآمد حاصل از سرمایه گذاری در سپرده بانکی و گواهی سپرده</t>
  </si>
  <si>
    <t>4-2</t>
  </si>
  <si>
    <t>سایر درآمدها</t>
  </si>
  <si>
    <t>5-2</t>
  </si>
  <si>
    <t>-1-2</t>
  </si>
  <si>
    <t>درآمد حاصل از سرمایه­گذاری در سهام و حق تقدم سهام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</si>
  <si>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</si>
  <si>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</si>
  <si>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</si>
  <si>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</si>
  <si>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</si>
  <si>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</si>
  <si>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پتروشیمی تندگویان</t>
  </si>
  <si>
    <t>مبین انرژی خلیج فارس</t>
  </si>
  <si>
    <t>پدیده شیمی قرن</t>
  </si>
  <si>
    <t>گروه مالی صبا تامین</t>
  </si>
  <si>
    <t>نساجی بابکان</t>
  </si>
  <si>
    <t>تولیدی چدن سازان</t>
  </si>
  <si>
    <t>سرمایه گذاری تامین اجتماعی</t>
  </si>
  <si>
    <t>صنایع الکترونیک مادیران</t>
  </si>
  <si>
    <t>صنایع مس افق کرمان</t>
  </si>
  <si>
    <t>گروه انتخاب الکترونیک آرمان</t>
  </si>
  <si>
    <t>کانی کربن طبس</t>
  </si>
  <si>
    <t>سرمایه‌گذاری صنایع پتروشیمی‌</t>
  </si>
  <si>
    <t>س. نفت و گاز و پتروشیمی تأمین</t>
  </si>
  <si>
    <t>پخش هجرت</t>
  </si>
  <si>
    <t>تولیدی برنا باطری</t>
  </si>
  <si>
    <t>صنایع شیمیایی کیمیاگران امروز</t>
  </si>
  <si>
    <t>گواهی سپرده کالایی شمش طلا غیرفعال</t>
  </si>
  <si>
    <t>سرمایه گذاری سبحان</t>
  </si>
  <si>
    <t>بیمه کوثر</t>
  </si>
  <si>
    <t>ایمن خودرو شرق</t>
  </si>
  <si>
    <t>-4-2</t>
  </si>
  <si>
    <t>درآمد حاصل از سرمایه­گذاری در سپرده بانکی و گواهی سپرده</t>
  </si>
  <si>
    <t>نام سپرده بانکی</t>
  </si>
  <si>
    <t>سود سپرده بانکی و گواهی سپرده</t>
  </si>
  <si>
    <t>درصد سود به میانگین سپرده</t>
  </si>
  <si>
    <t>-5-2</t>
  </si>
  <si>
    <t>معین برای سایر درآمدهای تنزیل سود بانک</t>
  </si>
  <si>
    <t>تعدیل کارمزد کارگزار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</si>
  <si>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</si>
  <si>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</si>
  <si>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</si>
  <si>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</si>
  <si>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</si>
  <si>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</si>
  <si>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</si>
  <si>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1404/04/30</t>
  </si>
  <si>
    <t>1404/04/28</t>
  </si>
  <si>
    <t>1403/12/25</t>
  </si>
  <si>
    <t>1404/05/12</t>
  </si>
  <si>
    <t>1404/04/31</t>
  </si>
  <si>
    <t>1404/03/06</t>
  </si>
  <si>
    <t>1403/11/23</t>
  </si>
  <si>
    <t>1403/11/20</t>
  </si>
  <si>
    <t>1404/05/13</t>
  </si>
  <si>
    <t>1404/02/22</t>
  </si>
  <si>
    <t>1404/05/04</t>
  </si>
  <si>
    <t>1404/04/29</t>
  </si>
  <si>
    <t>1403/11/25</t>
  </si>
  <si>
    <t>1404/05/08</t>
  </si>
  <si>
    <t>1404/06/23</t>
  </si>
  <si>
    <t>1404/03/03</t>
  </si>
  <si>
    <t>1404/02/31</t>
  </si>
  <si>
    <t>1404/06/17</t>
  </si>
  <si>
    <t>1403/12/27</t>
  </si>
  <si>
    <t>1404/04/17</t>
  </si>
  <si>
    <t>1404/04/21</t>
  </si>
  <si>
    <t>درآمد سود</t>
  </si>
  <si>
    <t>خالص درآمد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</si>
  <si>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</si>
  <si>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</si>
  <si>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</si>
  <si>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</si>
  <si>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</si>
  <si>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درآمد ناشی از تغییر قیمت اوراق بهادار</t>
  </si>
  <si>
    <t>سود و زیان ناشی از تغییر قیمت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</si>
</sst>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 applyAlignment="1">
      <alignment horizontal="left"/>
    </xf>
    <xf numFmtId="0" fontId="2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top"/>
    </xf>
    <xf numFmtId="0" fontId="4" fillId="0" borderId="0" xfId="0" applyFont="1" applyAlignment="1">
      <alignment horizontal="right" vertical="top"/>
    </xf>
    <xf numFmtId="0" fontId="4" fillId="0" borderId="4" xfId="0" applyFont="1" applyBorder="1" applyAlignment="1">
      <alignment horizontal="right" vertical="top"/>
    </xf>
    <xf numFmtId="0" fontId="0" fillId="0" borderId="4" xfId="0" applyBorder="1" applyAlignment="1">
      <alignment horizontal="left"/>
    </xf>
    <xf numFmtId="0" fontId="3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top"/>
    </xf>
    <xf numFmtId="0" fontId="4" fillId="0" borderId="0" xfId="0" applyFont="1" applyAlignment="1">
      <alignment horizontal="right" vertical="top"/>
    </xf>
    <xf numFmtId="0" fontId="4" fillId="0" borderId="4" xfId="0" applyFont="1" applyBorder="1" applyAlignment="1">
      <alignment horizontal="right" vertical="top"/>
    </xf>
    <xf numFmtId="0" fontId="3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3" fontId="4" fillId="0" borderId="2" xfId="0" applyNumberFormat="1" applyFont="1" applyBorder="1" applyAlignment="1">
      <alignment horizontal="center" vertical="center"/>
    </xf>
    <xf numFmtId="4" fontId="4" fillId="0" borderId="2" xfId="0" applyNumberFormat="1" applyFont="1" applyBorder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3" fontId="4" fillId="0" borderId="4" xfId="0" applyNumberFormat="1" applyFont="1" applyBorder="1" applyAlignment="1">
      <alignment horizontal="center" vertical="center"/>
    </xf>
    <xf numFmtId="3" fontId="4" fillId="0" borderId="4" xfId="0" applyNumberFormat="1" applyFont="1" applyBorder="1" applyAlignment="1">
      <alignment horizontal="center" vertical="center"/>
    </xf>
    <xf numFmtId="3" fontId="4" fillId="0" borderId="5" xfId="0" applyNumberFormat="1" applyFont="1" applyBorder="1" applyAlignment="1">
      <alignment horizontal="center" vertical="center"/>
    </xf>
    <xf numFmtId="4" fontId="4" fillId="0" borderId="5" xfId="0" applyNumberFormat="1" applyFont="1" applyBorder="1" applyAlignment="1">
      <alignment horizontal="center" vertical="center"/>
    </xf>
    <xf numFmtId="3" fontId="0" fillId="0" borderId="0" xfId="0" applyNumberFormat="1" applyAlignment="1">
      <alignment horizontal="left"/>
    </xf>
    <xf numFmtId="3" fontId="4" fillId="0" borderId="0" xfId="0" applyNumberFormat="1" applyFont="1" applyBorder="1" applyAlignment="1">
      <alignment horizontal="center" vertical="center"/>
    </xf>
    <xf numFmtId="3" fontId="4" fillId="0" borderId="0" xfId="0" applyNumberFormat="1" applyFont="1" applyBorder="1" applyAlignment="1">
      <alignment horizontal="center" vertical="center"/>
    </xf>
    <xf numFmtId="4" fontId="4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left"/>
    </xf>
    <xf numFmtId="0" fontId="3" fillId="0" borderId="6" xfId="0" applyFont="1" applyBorder="1" applyAlignment="1">
      <alignment horizontal="center" vertical="center"/>
    </xf>
    <xf numFmtId="3" fontId="4" fillId="0" borderId="5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3" fontId="0" fillId="0" borderId="0" xfId="0" applyNumberFormat="1" applyFill="1" applyAlignment="1">
      <alignment horizontal="left"/>
    </xf>
    <xf numFmtId="0" fontId="0" fillId="0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B43"/>
  <sheetViews>
    <sheetView rightToLeft="1" tabSelected="1" topLeftCell="A25" workbookViewId="0">
      <selection activeCell="H32" sqref="H32"/>
    </sheetView>
  </sheetViews>
  <sheetFormatPr defaultRowHeight="12.75" x14ac:dyDescent="0.2"/>
  <cols>
    <col min="1" max="2" width="2.5703125" customWidth="1"/>
    <col min="3" max="3" width="23.42578125" customWidth="1"/>
    <col min="4" max="5" width="1.28515625" customWidth="1"/>
    <col min="6" max="6" width="12" bestFit="1" customWidth="1"/>
    <col min="7" max="7" width="1.28515625" customWidth="1"/>
    <col min="8" max="8" width="16.140625" bestFit="1" customWidth="1"/>
    <col min="9" max="9" width="1.28515625" customWidth="1"/>
    <col min="10" max="10" width="16" bestFit="1" customWidth="1"/>
    <col min="11" max="11" width="1.28515625" customWidth="1"/>
    <col min="12" max="12" width="11" bestFit="1" customWidth="1"/>
    <col min="13" max="13" width="1.28515625" customWidth="1"/>
    <col min="14" max="14" width="16" bestFit="1" customWidth="1"/>
    <col min="15" max="15" width="1.28515625" customWidth="1"/>
    <col min="16" max="16" width="10.7109375" bestFit="1" customWidth="1"/>
    <col min="17" max="17" width="1.28515625" customWidth="1"/>
    <col min="18" max="18" width="15" bestFit="1" customWidth="1"/>
    <col min="19" max="19" width="1.28515625" customWidth="1"/>
    <col min="20" max="20" width="12" bestFit="1" customWidth="1"/>
    <col min="21" max="21" width="1.28515625" customWidth="1"/>
    <col min="22" max="22" width="16.140625" bestFit="1" customWidth="1"/>
    <col min="23" max="23" width="1.28515625" customWidth="1"/>
    <col min="24" max="24" width="16" bestFit="1" customWidth="1"/>
    <col min="25" max="25" width="1.28515625" customWidth="1"/>
    <col min="26" max="26" width="16" bestFit="1" customWidth="1"/>
    <col min="27" max="27" width="1.28515625" customWidth="1"/>
    <col min="28" max="28" width="18.28515625" bestFit="1" customWidth="1"/>
    <col min="29" max="29" width="0.28515625" customWidth="1"/>
    <col min="31" max="31" width="17.5703125" customWidth="1"/>
  </cols>
  <sheetData>
    <row r="1" spans="1:28" ht="29.1" customHeight="1" x14ac:dyDescent="0.2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</row>
    <row r="2" spans="1:28" ht="21.75" customHeight="1" x14ac:dyDescent="0.2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</row>
    <row r="3" spans="1:28" ht="21.75" customHeight="1" x14ac:dyDescent="0.2">
      <c r="A3" s="11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</row>
    <row r="4" spans="1:28" ht="14.45" customHeight="1" x14ac:dyDescent="0.2">
      <c r="A4" s="1" t="s">
        <v>3</v>
      </c>
      <c r="B4" s="12" t="s">
        <v>4</v>
      </c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</row>
    <row r="5" spans="1:28" ht="14.45" customHeight="1" x14ac:dyDescent="0.2">
      <c r="A5" s="12" t="s">
        <v>5</v>
      </c>
      <c r="B5" s="12"/>
      <c r="C5" s="12" t="s">
        <v>6</v>
      </c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</row>
    <row r="6" spans="1:28" ht="14.45" customHeight="1" x14ac:dyDescent="0.2">
      <c r="F6" s="13" t="s">
        <v>7</v>
      </c>
      <c r="G6" s="13"/>
      <c r="H6" s="13"/>
      <c r="I6" s="13"/>
      <c r="J6" s="13"/>
      <c r="L6" s="13" t="s">
        <v>8</v>
      </c>
      <c r="M6" s="13"/>
      <c r="N6" s="13"/>
      <c r="O6" s="13"/>
      <c r="P6" s="13"/>
      <c r="Q6" s="13"/>
      <c r="R6" s="13"/>
      <c r="T6" s="13" t="s">
        <v>9</v>
      </c>
      <c r="U6" s="13"/>
      <c r="V6" s="13"/>
      <c r="W6" s="13"/>
      <c r="X6" s="13"/>
      <c r="Y6" s="13"/>
      <c r="Z6" s="13"/>
      <c r="AA6" s="13"/>
      <c r="AB6" s="13"/>
    </row>
    <row r="7" spans="1:28" ht="14.45" customHeight="1" x14ac:dyDescent="0.2">
      <c r="F7" s="3"/>
      <c r="G7" s="3"/>
      <c r="H7" s="3"/>
      <c r="I7" s="3"/>
      <c r="J7" s="3"/>
      <c r="L7" s="14" t="s">
        <v>10</v>
      </c>
      <c r="M7" s="14"/>
      <c r="N7" s="14"/>
      <c r="O7" s="3"/>
      <c r="P7" s="14" t="s">
        <v>11</v>
      </c>
      <c r="Q7" s="14"/>
      <c r="R7" s="14"/>
      <c r="T7" s="3"/>
      <c r="U7" s="3"/>
      <c r="V7" s="3"/>
      <c r="W7" s="3"/>
      <c r="X7" s="3"/>
      <c r="Y7" s="3"/>
      <c r="Z7" s="3"/>
      <c r="AA7" s="3"/>
      <c r="AB7" s="3"/>
    </row>
    <row r="8" spans="1:28" ht="14.45" customHeight="1" x14ac:dyDescent="0.2">
      <c r="A8" s="13" t="s">
        <v>12</v>
      </c>
      <c r="B8" s="13"/>
      <c r="C8" s="13"/>
      <c r="E8" s="13" t="s">
        <v>13</v>
      </c>
      <c r="F8" s="13"/>
      <c r="H8" s="2" t="s">
        <v>14</v>
      </c>
      <c r="J8" s="2" t="s">
        <v>15</v>
      </c>
      <c r="L8" s="4" t="s">
        <v>13</v>
      </c>
      <c r="M8" s="3"/>
      <c r="N8" s="4" t="s">
        <v>14</v>
      </c>
      <c r="P8" s="4" t="s">
        <v>13</v>
      </c>
      <c r="Q8" s="3"/>
      <c r="R8" s="4" t="s">
        <v>16</v>
      </c>
      <c r="T8" s="2" t="s">
        <v>13</v>
      </c>
      <c r="V8" s="2" t="s">
        <v>17</v>
      </c>
      <c r="X8" s="2" t="s">
        <v>14</v>
      </c>
      <c r="Z8" s="2" t="s">
        <v>15</v>
      </c>
      <c r="AB8" s="2" t="s">
        <v>18</v>
      </c>
    </row>
    <row r="9" spans="1:28" ht="21.75" customHeight="1" x14ac:dyDescent="0.2">
      <c r="A9" s="15" t="s">
        <v>19</v>
      </c>
      <c r="B9" s="15"/>
      <c r="C9" s="15"/>
      <c r="E9" s="20">
        <v>15702012</v>
      </c>
      <c r="F9" s="20"/>
      <c r="G9" s="21"/>
      <c r="H9" s="22">
        <v>57687648232</v>
      </c>
      <c r="I9" s="21"/>
      <c r="J9" s="22">
        <v>48854871139.517998</v>
      </c>
      <c r="K9" s="21"/>
      <c r="L9" s="22">
        <v>0</v>
      </c>
      <c r="M9" s="21"/>
      <c r="N9" s="22">
        <v>0</v>
      </c>
      <c r="O9" s="21"/>
      <c r="P9" s="22">
        <v>0</v>
      </c>
      <c r="Q9" s="21"/>
      <c r="R9" s="22">
        <v>0</v>
      </c>
      <c r="S9" s="21"/>
      <c r="T9" s="22">
        <v>15702012</v>
      </c>
      <c r="U9" s="21"/>
      <c r="V9" s="22">
        <v>3476</v>
      </c>
      <c r="W9" s="21"/>
      <c r="X9" s="22">
        <v>57687648232</v>
      </c>
      <c r="Y9" s="21"/>
      <c r="Z9" s="22">
        <v>54255441559.413597</v>
      </c>
      <c r="AA9" s="21"/>
      <c r="AB9" s="23">
        <f>Z9/974438542768*100</f>
        <v>5.5678669488272741</v>
      </c>
    </row>
    <row r="10" spans="1:28" ht="21.75" customHeight="1" x14ac:dyDescent="0.2">
      <c r="A10" s="16" t="s">
        <v>20</v>
      </c>
      <c r="B10" s="16"/>
      <c r="C10" s="16"/>
      <c r="E10" s="24">
        <v>2475000</v>
      </c>
      <c r="F10" s="24"/>
      <c r="G10" s="21"/>
      <c r="H10" s="25">
        <v>26271357201</v>
      </c>
      <c r="I10" s="21"/>
      <c r="J10" s="25">
        <v>22757532187.5</v>
      </c>
      <c r="K10" s="21"/>
      <c r="L10" s="25">
        <v>0</v>
      </c>
      <c r="M10" s="21"/>
      <c r="N10" s="25">
        <v>0</v>
      </c>
      <c r="O10" s="21"/>
      <c r="P10" s="25">
        <v>0</v>
      </c>
      <c r="Q10" s="21"/>
      <c r="R10" s="25">
        <v>0</v>
      </c>
      <c r="S10" s="21"/>
      <c r="T10" s="25">
        <v>2475000</v>
      </c>
      <c r="U10" s="21"/>
      <c r="V10" s="25">
        <v>10200</v>
      </c>
      <c r="W10" s="21"/>
      <c r="X10" s="25">
        <v>26271357201</v>
      </c>
      <c r="Y10" s="21"/>
      <c r="Z10" s="25">
        <v>25094792250</v>
      </c>
      <c r="AA10" s="21"/>
      <c r="AB10" s="33">
        <f t="shared" ref="AB10:AB36" si="0">Z10/974438542768*100</f>
        <v>2.5753078463743315</v>
      </c>
    </row>
    <row r="11" spans="1:28" ht="21.75" customHeight="1" x14ac:dyDescent="0.2">
      <c r="A11" s="16" t="s">
        <v>21</v>
      </c>
      <c r="B11" s="16"/>
      <c r="C11" s="16"/>
      <c r="E11" s="24">
        <v>205512</v>
      </c>
      <c r="F11" s="24"/>
      <c r="G11" s="21"/>
      <c r="H11" s="25">
        <v>29352488810</v>
      </c>
      <c r="I11" s="21"/>
      <c r="J11" s="25">
        <v>54968096012.652</v>
      </c>
      <c r="K11" s="21"/>
      <c r="L11" s="25">
        <v>0</v>
      </c>
      <c r="M11" s="21"/>
      <c r="N11" s="25">
        <v>0</v>
      </c>
      <c r="O11" s="21"/>
      <c r="P11" s="25">
        <v>0</v>
      </c>
      <c r="Q11" s="21"/>
      <c r="R11" s="25">
        <v>0</v>
      </c>
      <c r="S11" s="21"/>
      <c r="T11" s="25">
        <v>205512</v>
      </c>
      <c r="U11" s="21"/>
      <c r="V11" s="25">
        <v>250640</v>
      </c>
      <c r="W11" s="21"/>
      <c r="X11" s="25">
        <v>29352488810</v>
      </c>
      <c r="Y11" s="21"/>
      <c r="Z11" s="25">
        <v>51203045990.304001</v>
      </c>
      <c r="AA11" s="21"/>
      <c r="AB11" s="33">
        <f t="shared" si="0"/>
        <v>5.2546203524396837</v>
      </c>
    </row>
    <row r="12" spans="1:28" ht="21.75" customHeight="1" x14ac:dyDescent="0.2">
      <c r="A12" s="16" t="s">
        <v>22</v>
      </c>
      <c r="B12" s="16"/>
      <c r="C12" s="16"/>
      <c r="E12" s="24">
        <v>574864</v>
      </c>
      <c r="F12" s="24"/>
      <c r="G12" s="21"/>
      <c r="H12" s="25">
        <v>24221397601</v>
      </c>
      <c r="I12" s="21"/>
      <c r="J12" s="25">
        <v>20503394904.096001</v>
      </c>
      <c r="K12" s="21"/>
      <c r="L12" s="25">
        <v>300000</v>
      </c>
      <c r="M12" s="21"/>
      <c r="N12" s="25">
        <v>10455693873</v>
      </c>
      <c r="O12" s="21"/>
      <c r="P12" s="25">
        <v>0</v>
      </c>
      <c r="Q12" s="21"/>
      <c r="R12" s="25">
        <v>0</v>
      </c>
      <c r="S12" s="21"/>
      <c r="T12" s="25">
        <v>874864</v>
      </c>
      <c r="U12" s="21"/>
      <c r="V12" s="25">
        <v>34640</v>
      </c>
      <c r="W12" s="21"/>
      <c r="X12" s="25">
        <v>34677091474</v>
      </c>
      <c r="Y12" s="21"/>
      <c r="Z12" s="25">
        <v>30124972490.688</v>
      </c>
      <c r="AA12" s="21"/>
      <c r="AB12" s="33">
        <f t="shared" si="0"/>
        <v>3.0915210317024919</v>
      </c>
    </row>
    <row r="13" spans="1:28" ht="21.75" customHeight="1" x14ac:dyDescent="0.2">
      <c r="A13" s="16" t="s">
        <v>23</v>
      </c>
      <c r="B13" s="16"/>
      <c r="C13" s="16"/>
      <c r="E13" s="24">
        <v>11228650</v>
      </c>
      <c r="F13" s="24"/>
      <c r="G13" s="21"/>
      <c r="H13" s="25">
        <v>57294711563</v>
      </c>
      <c r="I13" s="21"/>
      <c r="J13" s="25">
        <v>65519998055.775002</v>
      </c>
      <c r="K13" s="21"/>
      <c r="L13" s="25">
        <v>0</v>
      </c>
      <c r="M13" s="21"/>
      <c r="N13" s="25">
        <v>0</v>
      </c>
      <c r="O13" s="21"/>
      <c r="P13" s="25">
        <v>0</v>
      </c>
      <c r="Q13" s="21"/>
      <c r="R13" s="25">
        <v>0</v>
      </c>
      <c r="S13" s="21"/>
      <c r="T13" s="25">
        <v>11228650</v>
      </c>
      <c r="U13" s="21"/>
      <c r="V13" s="25">
        <v>5750</v>
      </c>
      <c r="W13" s="21"/>
      <c r="X13" s="25">
        <v>57294711563</v>
      </c>
      <c r="Y13" s="21"/>
      <c r="Z13" s="25">
        <v>64180577311.875</v>
      </c>
      <c r="AA13" s="21"/>
      <c r="AB13" s="33">
        <f t="shared" si="0"/>
        <v>6.5864161252861573</v>
      </c>
    </row>
    <row r="14" spans="1:28" ht="21.75" customHeight="1" x14ac:dyDescent="0.2">
      <c r="A14" s="16" t="s">
        <v>24</v>
      </c>
      <c r="B14" s="16"/>
      <c r="C14" s="16"/>
      <c r="E14" s="24">
        <v>100000</v>
      </c>
      <c r="F14" s="24"/>
      <c r="G14" s="21"/>
      <c r="H14" s="25">
        <v>2712460685</v>
      </c>
      <c r="I14" s="21"/>
      <c r="J14" s="25">
        <v>3136227750</v>
      </c>
      <c r="K14" s="21"/>
      <c r="L14" s="25">
        <v>0</v>
      </c>
      <c r="M14" s="21"/>
      <c r="N14" s="25">
        <v>0</v>
      </c>
      <c r="O14" s="21"/>
      <c r="P14" s="25">
        <v>0</v>
      </c>
      <c r="Q14" s="21"/>
      <c r="R14" s="25">
        <v>0</v>
      </c>
      <c r="S14" s="21"/>
      <c r="T14" s="25">
        <v>100000</v>
      </c>
      <c r="U14" s="21"/>
      <c r="V14" s="25">
        <v>28750</v>
      </c>
      <c r="W14" s="21"/>
      <c r="X14" s="25">
        <v>2712460685</v>
      </c>
      <c r="Y14" s="21"/>
      <c r="Z14" s="25">
        <v>2857893750</v>
      </c>
      <c r="AA14" s="21"/>
      <c r="AB14" s="33">
        <f t="shared" si="0"/>
        <v>0.29328619759660141</v>
      </c>
    </row>
    <row r="15" spans="1:28" ht="21.75" customHeight="1" x14ac:dyDescent="0.2">
      <c r="A15" s="16" t="s">
        <v>25</v>
      </c>
      <c r="B15" s="16"/>
      <c r="C15" s="16"/>
      <c r="E15" s="24">
        <v>5737091</v>
      </c>
      <c r="F15" s="24"/>
      <c r="G15" s="21"/>
      <c r="H15" s="25">
        <v>16312641486</v>
      </c>
      <c r="I15" s="21"/>
      <c r="J15" s="25">
        <v>40947219115.389</v>
      </c>
      <c r="K15" s="21"/>
      <c r="L15" s="25">
        <v>0</v>
      </c>
      <c r="M15" s="21"/>
      <c r="N15" s="25">
        <v>0</v>
      </c>
      <c r="O15" s="21"/>
      <c r="P15" s="25">
        <v>0</v>
      </c>
      <c r="Q15" s="21"/>
      <c r="R15" s="25">
        <v>0</v>
      </c>
      <c r="S15" s="21"/>
      <c r="T15" s="25">
        <v>5737091</v>
      </c>
      <c r="U15" s="21"/>
      <c r="V15" s="25">
        <v>6720</v>
      </c>
      <c r="W15" s="21"/>
      <c r="X15" s="25">
        <v>16312641486</v>
      </c>
      <c r="Y15" s="21"/>
      <c r="Z15" s="25">
        <v>38323859673.456001</v>
      </c>
      <c r="AA15" s="21"/>
      <c r="AB15" s="33">
        <f t="shared" si="0"/>
        <v>3.9329170585343283</v>
      </c>
    </row>
    <row r="16" spans="1:28" ht="21.75" customHeight="1" x14ac:dyDescent="0.2">
      <c r="A16" s="16" t="s">
        <v>26</v>
      </c>
      <c r="B16" s="16"/>
      <c r="C16" s="16"/>
      <c r="E16" s="24">
        <v>2325496</v>
      </c>
      <c r="F16" s="24"/>
      <c r="G16" s="21"/>
      <c r="H16" s="25">
        <v>5104463720</v>
      </c>
      <c r="I16" s="21"/>
      <c r="J16" s="25">
        <v>5954834353.7088003</v>
      </c>
      <c r="K16" s="21"/>
      <c r="L16" s="25">
        <v>0</v>
      </c>
      <c r="M16" s="21"/>
      <c r="N16" s="25">
        <v>0</v>
      </c>
      <c r="O16" s="21"/>
      <c r="P16" s="25">
        <v>0</v>
      </c>
      <c r="Q16" s="21"/>
      <c r="R16" s="25">
        <v>0</v>
      </c>
      <c r="S16" s="21"/>
      <c r="T16" s="25">
        <v>2325496</v>
      </c>
      <c r="U16" s="21"/>
      <c r="V16" s="25">
        <v>2279</v>
      </c>
      <c r="W16" s="21"/>
      <c r="X16" s="25">
        <v>5104463720</v>
      </c>
      <c r="Y16" s="21"/>
      <c r="Z16" s="25">
        <v>5268271541.9652004</v>
      </c>
      <c r="AA16" s="21"/>
      <c r="AB16" s="33">
        <f t="shared" si="0"/>
        <v>0.54064687620012397</v>
      </c>
    </row>
    <row r="17" spans="1:28" ht="21.75" customHeight="1" x14ac:dyDescent="0.2">
      <c r="A17" s="16" t="s">
        <v>27</v>
      </c>
      <c r="B17" s="16"/>
      <c r="C17" s="16"/>
      <c r="E17" s="24">
        <v>7916193</v>
      </c>
      <c r="F17" s="24"/>
      <c r="G17" s="21"/>
      <c r="H17" s="25">
        <v>35661280803</v>
      </c>
      <c r="I17" s="21"/>
      <c r="J17" s="25">
        <v>38479858176.568497</v>
      </c>
      <c r="K17" s="21"/>
      <c r="L17" s="25">
        <v>0</v>
      </c>
      <c r="M17" s="21"/>
      <c r="N17" s="25">
        <v>0</v>
      </c>
      <c r="O17" s="21"/>
      <c r="P17" s="25">
        <v>0</v>
      </c>
      <c r="Q17" s="21"/>
      <c r="R17" s="25">
        <v>0</v>
      </c>
      <c r="S17" s="21"/>
      <c r="T17" s="25">
        <v>7916193</v>
      </c>
      <c r="U17" s="21"/>
      <c r="V17" s="25">
        <v>4297</v>
      </c>
      <c r="W17" s="21"/>
      <c r="X17" s="25">
        <v>35661280803</v>
      </c>
      <c r="Y17" s="21"/>
      <c r="Z17" s="25">
        <v>33813486827.139999</v>
      </c>
      <c r="AA17" s="21"/>
      <c r="AB17" s="33">
        <f t="shared" si="0"/>
        <v>3.4700481706202901</v>
      </c>
    </row>
    <row r="18" spans="1:28" ht="21.75" customHeight="1" x14ac:dyDescent="0.2">
      <c r="A18" s="16" t="s">
        <v>28</v>
      </c>
      <c r="B18" s="16"/>
      <c r="C18" s="16"/>
      <c r="E18" s="24">
        <v>3870532</v>
      </c>
      <c r="F18" s="24"/>
      <c r="G18" s="21"/>
      <c r="H18" s="25">
        <v>22706651272</v>
      </c>
      <c r="I18" s="21"/>
      <c r="J18" s="25">
        <v>39706224093.071999</v>
      </c>
      <c r="K18" s="21"/>
      <c r="L18" s="25">
        <v>0</v>
      </c>
      <c r="M18" s="21"/>
      <c r="N18" s="25">
        <v>0</v>
      </c>
      <c r="O18" s="21"/>
      <c r="P18" s="25">
        <v>0</v>
      </c>
      <c r="Q18" s="21"/>
      <c r="R18" s="25">
        <v>0</v>
      </c>
      <c r="S18" s="21"/>
      <c r="T18" s="25">
        <v>3870532</v>
      </c>
      <c r="U18" s="21"/>
      <c r="V18" s="25">
        <v>9310</v>
      </c>
      <c r="W18" s="21"/>
      <c r="X18" s="25">
        <v>22706651272</v>
      </c>
      <c r="Y18" s="21"/>
      <c r="Z18" s="25">
        <v>35820246735.125999</v>
      </c>
      <c r="AA18" s="21"/>
      <c r="AB18" s="33">
        <f t="shared" si="0"/>
        <v>3.6759882909982853</v>
      </c>
    </row>
    <row r="19" spans="1:28" ht="21.75" customHeight="1" x14ac:dyDescent="0.2">
      <c r="A19" s="16" t="s">
        <v>29</v>
      </c>
      <c r="B19" s="16"/>
      <c r="C19" s="16"/>
      <c r="E19" s="24">
        <v>4670431</v>
      </c>
      <c r="F19" s="24"/>
      <c r="G19" s="21"/>
      <c r="H19" s="25">
        <v>23272325182</v>
      </c>
      <c r="I19" s="21"/>
      <c r="J19" s="25">
        <v>30409304677.852501</v>
      </c>
      <c r="K19" s="21"/>
      <c r="L19" s="25">
        <v>0</v>
      </c>
      <c r="M19" s="21"/>
      <c r="N19" s="25">
        <v>0</v>
      </c>
      <c r="O19" s="21"/>
      <c r="P19" s="25">
        <v>0</v>
      </c>
      <c r="Q19" s="21"/>
      <c r="R19" s="25">
        <v>0</v>
      </c>
      <c r="S19" s="21"/>
      <c r="T19" s="25">
        <v>4670431</v>
      </c>
      <c r="U19" s="21"/>
      <c r="V19" s="25">
        <v>6220</v>
      </c>
      <c r="W19" s="21"/>
      <c r="X19" s="25">
        <v>23272325182</v>
      </c>
      <c r="Y19" s="21"/>
      <c r="Z19" s="25">
        <v>28877232839.120998</v>
      </c>
      <c r="AA19" s="21"/>
      <c r="AB19" s="33">
        <f t="shared" si="0"/>
        <v>2.9634739977640905</v>
      </c>
    </row>
    <row r="20" spans="1:28" ht="21.75" customHeight="1" x14ac:dyDescent="0.2">
      <c r="A20" s="16" t="s">
        <v>30</v>
      </c>
      <c r="B20" s="16"/>
      <c r="C20" s="16"/>
      <c r="E20" s="24">
        <v>7370823</v>
      </c>
      <c r="F20" s="24"/>
      <c r="G20" s="21"/>
      <c r="H20" s="25">
        <v>41987973245</v>
      </c>
      <c r="I20" s="21"/>
      <c r="J20" s="25">
        <v>33667411541.4743</v>
      </c>
      <c r="K20" s="21"/>
      <c r="L20" s="25">
        <v>0</v>
      </c>
      <c r="M20" s="21"/>
      <c r="N20" s="25">
        <v>0</v>
      </c>
      <c r="O20" s="21"/>
      <c r="P20" s="25">
        <v>0</v>
      </c>
      <c r="Q20" s="21"/>
      <c r="R20" s="25">
        <v>0</v>
      </c>
      <c r="S20" s="21"/>
      <c r="T20" s="25">
        <v>7370823</v>
      </c>
      <c r="U20" s="21"/>
      <c r="V20" s="25">
        <v>5300</v>
      </c>
      <c r="W20" s="21"/>
      <c r="X20" s="25">
        <v>41987973245</v>
      </c>
      <c r="Y20" s="21"/>
      <c r="Z20" s="25">
        <v>38832922996.695</v>
      </c>
      <c r="AA20" s="21"/>
      <c r="AB20" s="33">
        <f t="shared" si="0"/>
        <v>3.9851587650038764</v>
      </c>
    </row>
    <row r="21" spans="1:28" ht="21.75" customHeight="1" x14ac:dyDescent="0.2">
      <c r="A21" s="16" t="s">
        <v>31</v>
      </c>
      <c r="B21" s="16"/>
      <c r="C21" s="16"/>
      <c r="E21" s="24">
        <v>2406851</v>
      </c>
      <c r="F21" s="24"/>
      <c r="G21" s="21"/>
      <c r="H21" s="25">
        <v>59145471230</v>
      </c>
      <c r="I21" s="21"/>
      <c r="J21" s="25">
        <v>34117481173.202999</v>
      </c>
      <c r="K21" s="21"/>
      <c r="L21" s="25">
        <v>0</v>
      </c>
      <c r="M21" s="21"/>
      <c r="N21" s="25">
        <v>0</v>
      </c>
      <c r="O21" s="21"/>
      <c r="P21" s="25">
        <v>-740055</v>
      </c>
      <c r="Q21" s="21"/>
      <c r="R21" s="25">
        <v>9847789436</v>
      </c>
      <c r="S21" s="21"/>
      <c r="T21" s="25">
        <v>1666796</v>
      </c>
      <c r="U21" s="21"/>
      <c r="V21" s="25">
        <v>12980</v>
      </c>
      <c r="W21" s="21"/>
      <c r="X21" s="25">
        <v>40959508862</v>
      </c>
      <c r="Y21" s="21"/>
      <c r="Z21" s="25">
        <v>21506283758.124001</v>
      </c>
      <c r="AA21" s="21"/>
      <c r="AB21" s="33">
        <f t="shared" si="0"/>
        <v>2.2070436270955613</v>
      </c>
    </row>
    <row r="22" spans="1:28" ht="21.75" customHeight="1" x14ac:dyDescent="0.2">
      <c r="A22" s="16" t="s">
        <v>32</v>
      </c>
      <c r="B22" s="16"/>
      <c r="C22" s="16"/>
      <c r="E22" s="24">
        <v>644254</v>
      </c>
      <c r="F22" s="24"/>
      <c r="G22" s="21"/>
      <c r="H22" s="25">
        <v>14353270586</v>
      </c>
      <c r="I22" s="21"/>
      <c r="J22" s="25">
        <v>69197455414.035004</v>
      </c>
      <c r="K22" s="21"/>
      <c r="L22" s="25">
        <v>0</v>
      </c>
      <c r="M22" s="21"/>
      <c r="N22" s="25">
        <v>0</v>
      </c>
      <c r="O22" s="21"/>
      <c r="P22" s="25">
        <v>-141942</v>
      </c>
      <c r="Q22" s="21"/>
      <c r="R22" s="25">
        <v>16238930010</v>
      </c>
      <c r="S22" s="21"/>
      <c r="T22" s="25">
        <v>502312</v>
      </c>
      <c r="U22" s="21"/>
      <c r="V22" s="25">
        <v>115090</v>
      </c>
      <c r="W22" s="21"/>
      <c r="X22" s="25">
        <v>11190958931</v>
      </c>
      <c r="Y22" s="21"/>
      <c r="Z22" s="25">
        <v>57467112105.924004</v>
      </c>
      <c r="AA22" s="21"/>
      <c r="AB22" s="33">
        <f t="shared" si="0"/>
        <v>5.8974588528366647</v>
      </c>
    </row>
    <row r="23" spans="1:28" ht="21.75" customHeight="1" x14ac:dyDescent="0.2">
      <c r="A23" s="16" t="s">
        <v>33</v>
      </c>
      <c r="B23" s="16"/>
      <c r="C23" s="16"/>
      <c r="E23" s="24">
        <v>495617</v>
      </c>
      <c r="F23" s="24"/>
      <c r="G23" s="21"/>
      <c r="H23" s="25">
        <v>7866907270</v>
      </c>
      <c r="I23" s="21"/>
      <c r="J23" s="25">
        <v>19662383026.9035</v>
      </c>
      <c r="K23" s="21"/>
      <c r="L23" s="25">
        <v>0</v>
      </c>
      <c r="M23" s="21"/>
      <c r="N23" s="25">
        <v>0</v>
      </c>
      <c r="O23" s="21"/>
      <c r="P23" s="25">
        <v>0</v>
      </c>
      <c r="Q23" s="21"/>
      <c r="R23" s="25">
        <v>0</v>
      </c>
      <c r="S23" s="21"/>
      <c r="T23" s="25">
        <v>495617</v>
      </c>
      <c r="U23" s="21"/>
      <c r="V23" s="25">
        <v>39680</v>
      </c>
      <c r="W23" s="21"/>
      <c r="X23" s="25">
        <v>7866907270</v>
      </c>
      <c r="Y23" s="21"/>
      <c r="Z23" s="25">
        <v>19549069368.768002</v>
      </c>
      <c r="AA23" s="21"/>
      <c r="AB23" s="33">
        <f t="shared" si="0"/>
        <v>2.0061880263106917</v>
      </c>
    </row>
    <row r="24" spans="1:28" ht="21.75" customHeight="1" x14ac:dyDescent="0.2">
      <c r="A24" s="16" t="s">
        <v>34</v>
      </c>
      <c r="B24" s="16"/>
      <c r="C24" s="16"/>
      <c r="E24" s="24">
        <v>15291779</v>
      </c>
      <c r="F24" s="24"/>
      <c r="G24" s="21"/>
      <c r="H24" s="25">
        <v>42378502797</v>
      </c>
      <c r="I24" s="21"/>
      <c r="J24" s="25">
        <v>40722924219.151001</v>
      </c>
      <c r="K24" s="21"/>
      <c r="L24" s="25">
        <v>0</v>
      </c>
      <c r="M24" s="21"/>
      <c r="N24" s="25">
        <v>0</v>
      </c>
      <c r="O24" s="21"/>
      <c r="P24" s="25">
        <v>0</v>
      </c>
      <c r="Q24" s="21"/>
      <c r="R24" s="25">
        <v>0</v>
      </c>
      <c r="S24" s="21"/>
      <c r="T24" s="25">
        <v>15291779</v>
      </c>
      <c r="U24" s="21"/>
      <c r="V24" s="25">
        <v>2697</v>
      </c>
      <c r="W24" s="21"/>
      <c r="X24" s="25">
        <v>42378502797</v>
      </c>
      <c r="Y24" s="21"/>
      <c r="Z24" s="25">
        <v>40996538491.620102</v>
      </c>
      <c r="AA24" s="21"/>
      <c r="AB24" s="33">
        <f t="shared" si="0"/>
        <v>4.2071959074160716</v>
      </c>
    </row>
    <row r="25" spans="1:28" ht="21.75" customHeight="1" x14ac:dyDescent="0.2">
      <c r="A25" s="16" t="s">
        <v>35</v>
      </c>
      <c r="B25" s="16"/>
      <c r="C25" s="16"/>
      <c r="E25" s="24">
        <v>20296011</v>
      </c>
      <c r="F25" s="24"/>
      <c r="G25" s="21"/>
      <c r="H25" s="25">
        <v>46187627452</v>
      </c>
      <c r="I25" s="21"/>
      <c r="J25" s="25">
        <v>43296085930.344299</v>
      </c>
      <c r="K25" s="21"/>
      <c r="L25" s="25">
        <v>0</v>
      </c>
      <c r="M25" s="21"/>
      <c r="N25" s="25">
        <v>0</v>
      </c>
      <c r="O25" s="21"/>
      <c r="P25" s="25">
        <v>0</v>
      </c>
      <c r="Q25" s="21"/>
      <c r="R25" s="25">
        <v>0</v>
      </c>
      <c r="S25" s="21"/>
      <c r="T25" s="25">
        <v>20296011</v>
      </c>
      <c r="U25" s="21"/>
      <c r="V25" s="25">
        <v>2228</v>
      </c>
      <c r="W25" s="21"/>
      <c r="X25" s="25">
        <v>46187627452</v>
      </c>
      <c r="Y25" s="21"/>
      <c r="Z25" s="25">
        <v>44950456408.5774</v>
      </c>
      <c r="AA25" s="21"/>
      <c r="AB25" s="33">
        <f t="shared" si="0"/>
        <v>4.6129596106585309</v>
      </c>
    </row>
    <row r="26" spans="1:28" ht="21.75" customHeight="1" x14ac:dyDescent="0.2">
      <c r="A26" s="16" t="s">
        <v>36</v>
      </c>
      <c r="B26" s="16"/>
      <c r="C26" s="16"/>
      <c r="E26" s="24">
        <v>15571808</v>
      </c>
      <c r="F26" s="24"/>
      <c r="G26" s="21"/>
      <c r="H26" s="25">
        <v>40634855069</v>
      </c>
      <c r="I26" s="21"/>
      <c r="J26" s="25">
        <v>22212588490.344002</v>
      </c>
      <c r="K26" s="21"/>
      <c r="L26" s="25">
        <v>0</v>
      </c>
      <c r="M26" s="21"/>
      <c r="N26" s="25">
        <v>0</v>
      </c>
      <c r="O26" s="21"/>
      <c r="P26" s="25">
        <v>0</v>
      </c>
      <c r="Q26" s="21"/>
      <c r="R26" s="25">
        <v>0</v>
      </c>
      <c r="S26" s="21"/>
      <c r="T26" s="25">
        <v>15571808</v>
      </c>
      <c r="U26" s="21"/>
      <c r="V26" s="25">
        <v>1461</v>
      </c>
      <c r="W26" s="21"/>
      <c r="X26" s="25">
        <v>40634855069</v>
      </c>
      <c r="Y26" s="21"/>
      <c r="Z26" s="25">
        <v>22615046539.6464</v>
      </c>
      <c r="AA26" s="21"/>
      <c r="AB26" s="33">
        <f t="shared" si="0"/>
        <v>2.3208284101125423</v>
      </c>
    </row>
    <row r="27" spans="1:28" ht="21.75" customHeight="1" x14ac:dyDescent="0.2">
      <c r="A27" s="16" t="s">
        <v>37</v>
      </c>
      <c r="B27" s="16"/>
      <c r="C27" s="16"/>
      <c r="E27" s="24">
        <v>13198888</v>
      </c>
      <c r="F27" s="24"/>
      <c r="G27" s="21"/>
      <c r="H27" s="25">
        <v>53743290844</v>
      </c>
      <c r="I27" s="21"/>
      <c r="J27" s="25">
        <v>71374729113.216003</v>
      </c>
      <c r="K27" s="21"/>
      <c r="L27" s="25">
        <v>0</v>
      </c>
      <c r="M27" s="21"/>
      <c r="N27" s="25">
        <v>0</v>
      </c>
      <c r="O27" s="21"/>
      <c r="P27" s="25">
        <v>-3310000</v>
      </c>
      <c r="Q27" s="21"/>
      <c r="R27" s="25">
        <v>19906348275</v>
      </c>
      <c r="S27" s="21"/>
      <c r="T27" s="25">
        <v>9888888</v>
      </c>
      <c r="U27" s="21"/>
      <c r="V27" s="25">
        <v>5860</v>
      </c>
      <c r="W27" s="21"/>
      <c r="X27" s="25">
        <v>40265618127</v>
      </c>
      <c r="Y27" s="21"/>
      <c r="Z27" s="25">
        <v>57604087822.103996</v>
      </c>
      <c r="AA27" s="21"/>
      <c r="AB27" s="33">
        <f t="shared" si="0"/>
        <v>5.9115157389478092</v>
      </c>
    </row>
    <row r="28" spans="1:28" ht="21.75" customHeight="1" x14ac:dyDescent="0.2">
      <c r="A28" s="16" t="s">
        <v>38</v>
      </c>
      <c r="B28" s="16"/>
      <c r="C28" s="16"/>
      <c r="E28" s="24">
        <v>2004728</v>
      </c>
      <c r="F28" s="24"/>
      <c r="G28" s="21"/>
      <c r="H28" s="25">
        <v>27291208892</v>
      </c>
      <c r="I28" s="21"/>
      <c r="J28" s="25">
        <v>25926326287.883999</v>
      </c>
      <c r="K28" s="21"/>
      <c r="L28" s="25">
        <v>0</v>
      </c>
      <c r="M28" s="21"/>
      <c r="N28" s="25">
        <v>0</v>
      </c>
      <c r="O28" s="21"/>
      <c r="P28" s="25">
        <v>0</v>
      </c>
      <c r="Q28" s="21"/>
      <c r="R28" s="25">
        <v>0</v>
      </c>
      <c r="S28" s="21"/>
      <c r="T28" s="25">
        <v>2004728</v>
      </c>
      <c r="U28" s="21"/>
      <c r="V28" s="25">
        <v>14340</v>
      </c>
      <c r="W28" s="21"/>
      <c r="X28" s="25">
        <v>27291208892</v>
      </c>
      <c r="Y28" s="21"/>
      <c r="Z28" s="25">
        <v>28576750112.855999</v>
      </c>
      <c r="AA28" s="21"/>
      <c r="AB28" s="33">
        <f t="shared" si="0"/>
        <v>2.9326374993009403</v>
      </c>
    </row>
    <row r="29" spans="1:28" ht="21.75" customHeight="1" x14ac:dyDescent="0.2">
      <c r="A29" s="16" t="s">
        <v>39</v>
      </c>
      <c r="B29" s="16"/>
      <c r="C29" s="16"/>
      <c r="E29" s="24">
        <v>3930664</v>
      </c>
      <c r="F29" s="24"/>
      <c r="G29" s="21"/>
      <c r="H29" s="25">
        <v>45902928613</v>
      </c>
      <c r="I29" s="21"/>
      <c r="J29" s="25">
        <v>36845617858.956001</v>
      </c>
      <c r="K29" s="21"/>
      <c r="L29" s="25">
        <v>0</v>
      </c>
      <c r="M29" s="21"/>
      <c r="N29" s="25">
        <v>0</v>
      </c>
      <c r="O29" s="21"/>
      <c r="P29" s="25">
        <v>0</v>
      </c>
      <c r="Q29" s="21"/>
      <c r="R29" s="25">
        <v>0</v>
      </c>
      <c r="S29" s="21"/>
      <c r="T29" s="25">
        <v>3930664</v>
      </c>
      <c r="U29" s="21"/>
      <c r="V29" s="25">
        <v>10700</v>
      </c>
      <c r="W29" s="21"/>
      <c r="X29" s="25">
        <v>45902928613</v>
      </c>
      <c r="Y29" s="21"/>
      <c r="Z29" s="25">
        <v>41807859076.440002</v>
      </c>
      <c r="AA29" s="21"/>
      <c r="AB29" s="33">
        <f t="shared" si="0"/>
        <v>4.2904562208387373</v>
      </c>
    </row>
    <row r="30" spans="1:28" ht="21.75" customHeight="1" x14ac:dyDescent="0.2">
      <c r="A30" s="16" t="s">
        <v>40</v>
      </c>
      <c r="B30" s="16"/>
      <c r="C30" s="16"/>
      <c r="E30" s="24">
        <v>5959329</v>
      </c>
      <c r="F30" s="24"/>
      <c r="G30" s="21"/>
      <c r="H30" s="25">
        <f>19041974156+18</f>
        <v>19041974174</v>
      </c>
      <c r="I30" s="21"/>
      <c r="J30" s="25">
        <f>21183762669.0012+4</f>
        <v>21183762673.001202</v>
      </c>
      <c r="K30" s="21"/>
      <c r="L30" s="25">
        <v>0</v>
      </c>
      <c r="M30" s="21"/>
      <c r="N30" s="25">
        <v>0</v>
      </c>
      <c r="O30" s="21"/>
      <c r="P30" s="25">
        <v>-1151185</v>
      </c>
      <c r="Q30" s="21"/>
      <c r="R30" s="25">
        <v>4009731424</v>
      </c>
      <c r="S30" s="21"/>
      <c r="T30" s="25">
        <v>4808144</v>
      </c>
      <c r="U30" s="21"/>
      <c r="V30" s="25">
        <v>3279</v>
      </c>
      <c r="W30" s="21"/>
      <c r="X30" s="25">
        <v>15363567577</v>
      </c>
      <c r="Y30" s="21"/>
      <c r="Z30" s="25">
        <v>15672097046.1528</v>
      </c>
      <c r="AA30" s="21"/>
      <c r="AB30" s="33">
        <f t="shared" si="0"/>
        <v>1.6083207260700587</v>
      </c>
    </row>
    <row r="31" spans="1:28" ht="21.75" customHeight="1" x14ac:dyDescent="0.2">
      <c r="A31" s="16" t="s">
        <v>41</v>
      </c>
      <c r="B31" s="16"/>
      <c r="C31" s="16"/>
      <c r="E31" s="24">
        <v>3088300</v>
      </c>
      <c r="F31" s="24"/>
      <c r="G31" s="21"/>
      <c r="H31" s="25">
        <v>15361858123</v>
      </c>
      <c r="I31" s="21"/>
      <c r="J31" s="25">
        <v>18112555228.5</v>
      </c>
      <c r="K31" s="21"/>
      <c r="L31" s="25">
        <v>0</v>
      </c>
      <c r="M31" s="21"/>
      <c r="N31" s="25">
        <v>0</v>
      </c>
      <c r="O31" s="21"/>
      <c r="P31" s="25">
        <v>0</v>
      </c>
      <c r="Q31" s="21"/>
      <c r="R31" s="25">
        <v>0</v>
      </c>
      <c r="S31" s="21"/>
      <c r="T31" s="25">
        <v>3088300</v>
      </c>
      <c r="U31" s="21"/>
      <c r="V31" s="25">
        <v>5890</v>
      </c>
      <c r="W31" s="21"/>
      <c r="X31" s="25">
        <v>15361858123</v>
      </c>
      <c r="Y31" s="21"/>
      <c r="Z31" s="25">
        <v>18081855983</v>
      </c>
      <c r="AA31" s="21"/>
      <c r="AB31" s="33">
        <f t="shared" si="0"/>
        <v>1.8556178957819647</v>
      </c>
    </row>
    <row r="32" spans="1:28" ht="21.75" customHeight="1" x14ac:dyDescent="0.2">
      <c r="A32" s="16" t="s">
        <v>42</v>
      </c>
      <c r="B32" s="16"/>
      <c r="C32" s="16"/>
      <c r="E32" s="24">
        <v>0</v>
      </c>
      <c r="F32" s="24"/>
      <c r="G32" s="21"/>
      <c r="H32" s="25">
        <v>0</v>
      </c>
      <c r="I32" s="21"/>
      <c r="J32" s="25">
        <v>0</v>
      </c>
      <c r="K32" s="21"/>
      <c r="L32" s="25">
        <v>1289112</v>
      </c>
      <c r="M32" s="21"/>
      <c r="N32" s="25">
        <v>9643671137</v>
      </c>
      <c r="O32" s="21"/>
      <c r="P32" s="25">
        <v>0</v>
      </c>
      <c r="Q32" s="21"/>
      <c r="R32" s="25">
        <v>0</v>
      </c>
      <c r="S32" s="21"/>
      <c r="T32" s="25">
        <v>1289112</v>
      </c>
      <c r="U32" s="21"/>
      <c r="V32" s="25">
        <v>7320</v>
      </c>
      <c r="W32" s="21"/>
      <c r="X32" s="25">
        <v>9643671137</v>
      </c>
      <c r="Y32" s="21"/>
      <c r="Z32" s="25">
        <v>9380153855.9519997</v>
      </c>
      <c r="AA32" s="21"/>
      <c r="AB32" s="33">
        <f t="shared" si="0"/>
        <v>0.96262139111478895</v>
      </c>
    </row>
    <row r="33" spans="1:28" ht="21.75" customHeight="1" x14ac:dyDescent="0.2">
      <c r="A33" s="16" t="s">
        <v>43</v>
      </c>
      <c r="B33" s="16"/>
      <c r="C33" s="16"/>
      <c r="E33" s="24">
        <v>0</v>
      </c>
      <c r="F33" s="24"/>
      <c r="G33" s="21"/>
      <c r="H33" s="25">
        <v>0</v>
      </c>
      <c r="I33" s="21"/>
      <c r="J33" s="25">
        <v>0</v>
      </c>
      <c r="K33" s="21"/>
      <c r="L33" s="25">
        <v>1882479</v>
      </c>
      <c r="M33" s="21"/>
      <c r="N33" s="25">
        <v>21531184347</v>
      </c>
      <c r="O33" s="21"/>
      <c r="P33" s="25">
        <v>0</v>
      </c>
      <c r="Q33" s="21"/>
      <c r="R33" s="25">
        <v>0</v>
      </c>
      <c r="S33" s="21"/>
      <c r="T33" s="25">
        <v>1882479</v>
      </c>
      <c r="U33" s="21"/>
      <c r="V33" s="25">
        <v>11290</v>
      </c>
      <c r="W33" s="21"/>
      <c r="X33" s="25">
        <f>21531184347+18</f>
        <v>21531184365</v>
      </c>
      <c r="Y33" s="21"/>
      <c r="Z33" s="25">
        <v>21126731441.935501</v>
      </c>
      <c r="AA33" s="21"/>
      <c r="AB33" s="33">
        <f t="shared" si="0"/>
        <v>2.1680927544104214</v>
      </c>
    </row>
    <row r="34" spans="1:28" ht="21.75" customHeight="1" x14ac:dyDescent="0.2">
      <c r="A34" s="16" t="s">
        <v>44</v>
      </c>
      <c r="B34" s="16"/>
      <c r="C34" s="16"/>
      <c r="E34" s="24">
        <v>0</v>
      </c>
      <c r="F34" s="24"/>
      <c r="G34" s="21"/>
      <c r="H34" s="25">
        <v>0</v>
      </c>
      <c r="I34" s="21"/>
      <c r="J34" s="25">
        <v>0</v>
      </c>
      <c r="K34" s="21"/>
      <c r="L34" s="25">
        <v>2122000</v>
      </c>
      <c r="M34" s="21"/>
      <c r="N34" s="25">
        <v>28487972255</v>
      </c>
      <c r="O34" s="21"/>
      <c r="P34" s="25">
        <v>0</v>
      </c>
      <c r="Q34" s="21"/>
      <c r="R34" s="25">
        <v>0</v>
      </c>
      <c r="S34" s="21"/>
      <c r="T34" s="25">
        <v>2122000</v>
      </c>
      <c r="U34" s="21"/>
      <c r="V34" s="25">
        <v>13290</v>
      </c>
      <c r="W34" s="21"/>
      <c r="X34" s="25">
        <f>28487972255</f>
        <v>28487972255</v>
      </c>
      <c r="Y34" s="21"/>
      <c r="Z34" s="25">
        <v>28033581789</v>
      </c>
      <c r="AA34" s="21"/>
      <c r="AB34" s="33">
        <f t="shared" si="0"/>
        <v>2.8768958285832502</v>
      </c>
    </row>
    <row r="35" spans="1:28" ht="21.75" customHeight="1" x14ac:dyDescent="0.2">
      <c r="A35" s="16" t="s">
        <v>45</v>
      </c>
      <c r="B35" s="16"/>
      <c r="C35" s="16"/>
      <c r="E35" s="24">
        <v>0</v>
      </c>
      <c r="F35" s="24"/>
      <c r="G35" s="21"/>
      <c r="H35" s="25">
        <v>0</v>
      </c>
      <c r="I35" s="21"/>
      <c r="J35" s="25">
        <v>0</v>
      </c>
      <c r="K35" s="21"/>
      <c r="L35" s="25">
        <v>6850000</v>
      </c>
      <c r="M35" s="21"/>
      <c r="N35" s="25">
        <v>22740179234</v>
      </c>
      <c r="O35" s="21"/>
      <c r="P35" s="25">
        <v>0</v>
      </c>
      <c r="Q35" s="21"/>
      <c r="R35" s="25">
        <v>0</v>
      </c>
      <c r="S35" s="21"/>
      <c r="T35" s="25">
        <v>6850000</v>
      </c>
      <c r="U35" s="21"/>
      <c r="V35" s="25">
        <v>3372</v>
      </c>
      <c r="W35" s="21"/>
      <c r="X35" s="25">
        <v>22740179234</v>
      </c>
      <c r="Y35" s="21"/>
      <c r="Z35" s="25">
        <v>22960765710</v>
      </c>
      <c r="AA35" s="21"/>
      <c r="AB35" s="33">
        <f t="shared" si="0"/>
        <v>2.3563072171568065</v>
      </c>
    </row>
    <row r="36" spans="1:28" ht="21.75" customHeight="1" x14ac:dyDescent="0.2">
      <c r="A36" s="17" t="s">
        <v>46</v>
      </c>
      <c r="B36" s="17"/>
      <c r="C36" s="17"/>
      <c r="D36" s="8"/>
      <c r="E36" s="24">
        <v>0</v>
      </c>
      <c r="F36" s="32"/>
      <c r="G36" s="21"/>
      <c r="H36" s="27">
        <v>0</v>
      </c>
      <c r="I36" s="21"/>
      <c r="J36" s="27">
        <v>0</v>
      </c>
      <c r="K36" s="21"/>
      <c r="L36" s="31">
        <v>1362397</v>
      </c>
      <c r="M36" s="21"/>
      <c r="N36" s="27">
        <v>20018147863</v>
      </c>
      <c r="O36" s="21"/>
      <c r="P36" s="31">
        <v>0</v>
      </c>
      <c r="Q36" s="21"/>
      <c r="R36" s="27">
        <v>0</v>
      </c>
      <c r="S36" s="21"/>
      <c r="T36" s="27">
        <v>1362397</v>
      </c>
      <c r="U36" s="21"/>
      <c r="V36" s="31">
        <v>14210</v>
      </c>
      <c r="W36" s="21"/>
      <c r="X36" s="27">
        <v>20018147863</v>
      </c>
      <c r="Y36" s="21"/>
      <c r="Z36" s="27">
        <v>19244471384.848499</v>
      </c>
      <c r="AA36" s="21"/>
      <c r="AB36" s="33">
        <f t="shared" si="0"/>
        <v>1.9749292069443865</v>
      </c>
    </row>
    <row r="37" spans="1:28" ht="21.75" customHeight="1" x14ac:dyDescent="0.2">
      <c r="A37" s="18" t="s">
        <v>47</v>
      </c>
      <c r="B37" s="18"/>
      <c r="C37" s="18"/>
      <c r="D37" s="18"/>
      <c r="E37" s="21"/>
      <c r="F37" s="31"/>
      <c r="G37" s="21"/>
      <c r="H37" s="28">
        <f>SUM(H9:H36)</f>
        <v>714493294850</v>
      </c>
      <c r="I37" s="21"/>
      <c r="J37" s="28">
        <f>SUM(J9:J36)</f>
        <v>807556881423.14429</v>
      </c>
      <c r="K37" s="21"/>
      <c r="L37" s="31"/>
      <c r="M37" s="21"/>
      <c r="N37" s="28">
        <v>112876848709</v>
      </c>
      <c r="O37" s="21"/>
      <c r="P37" s="31"/>
      <c r="Q37" s="21"/>
      <c r="R37" s="28">
        <v>50002799145</v>
      </c>
      <c r="S37" s="21"/>
      <c r="T37" s="28">
        <v>153527639</v>
      </c>
      <c r="U37" s="21"/>
      <c r="V37" s="31"/>
      <c r="W37" s="21"/>
      <c r="X37" s="28">
        <f>SUM(X9:X36)</f>
        <v>788865790240</v>
      </c>
      <c r="Y37" s="21"/>
      <c r="Z37" s="28">
        <f>SUM(Z9:Z36)</f>
        <v>878225604860.73267</v>
      </c>
      <c r="AA37" s="21"/>
      <c r="AB37" s="29">
        <f>SUM(AB9:AB36)</f>
        <v>90.126320574926737</v>
      </c>
    </row>
    <row r="39" spans="1:28" x14ac:dyDescent="0.2">
      <c r="H39" s="30"/>
    </row>
    <row r="40" spans="1:28" x14ac:dyDescent="0.2">
      <c r="H40" s="30"/>
      <c r="X40" s="30"/>
    </row>
    <row r="41" spans="1:28" x14ac:dyDescent="0.2">
      <c r="X41" s="30"/>
    </row>
    <row r="42" spans="1:28" x14ac:dyDescent="0.2">
      <c r="H42" s="30"/>
    </row>
    <row r="43" spans="1:28" x14ac:dyDescent="0.2">
      <c r="X43" s="30"/>
    </row>
  </sheetData>
  <mergeCells count="70">
    <mergeCell ref="A35:C35"/>
    <mergeCell ref="E35:F35"/>
    <mergeCell ref="A36:C36"/>
    <mergeCell ref="E36:F36"/>
    <mergeCell ref="A37:D37"/>
    <mergeCell ref="A32:C32"/>
    <mergeCell ref="E32:F32"/>
    <mergeCell ref="A33:C33"/>
    <mergeCell ref="E33:F33"/>
    <mergeCell ref="A34:C34"/>
    <mergeCell ref="E34:F34"/>
    <mergeCell ref="A29:C29"/>
    <mergeCell ref="E29:F29"/>
    <mergeCell ref="A30:C30"/>
    <mergeCell ref="E30:F30"/>
    <mergeCell ref="A31:C31"/>
    <mergeCell ref="E31:F31"/>
    <mergeCell ref="A26:C26"/>
    <mergeCell ref="E26:F26"/>
    <mergeCell ref="A27:C27"/>
    <mergeCell ref="E27:F27"/>
    <mergeCell ref="A28:C28"/>
    <mergeCell ref="E28:F28"/>
    <mergeCell ref="A23:C23"/>
    <mergeCell ref="E23:F23"/>
    <mergeCell ref="A24:C24"/>
    <mergeCell ref="E24:F24"/>
    <mergeCell ref="A25:C25"/>
    <mergeCell ref="E25:F25"/>
    <mergeCell ref="A20:C20"/>
    <mergeCell ref="E20:F20"/>
    <mergeCell ref="A21:C21"/>
    <mergeCell ref="E21:F21"/>
    <mergeCell ref="A22:C22"/>
    <mergeCell ref="E22:F22"/>
    <mergeCell ref="A17:C17"/>
    <mergeCell ref="E17:F17"/>
    <mergeCell ref="A18:C18"/>
    <mergeCell ref="E18:F18"/>
    <mergeCell ref="A19:C19"/>
    <mergeCell ref="E19:F19"/>
    <mergeCell ref="A14:C14"/>
    <mergeCell ref="E14:F14"/>
    <mergeCell ref="A15:C15"/>
    <mergeCell ref="E15:F15"/>
    <mergeCell ref="A16:C16"/>
    <mergeCell ref="E16:F16"/>
    <mergeCell ref="A11:C11"/>
    <mergeCell ref="E11:F11"/>
    <mergeCell ref="A12:C12"/>
    <mergeCell ref="E12:F12"/>
    <mergeCell ref="A13:C13"/>
    <mergeCell ref="E13:F13"/>
    <mergeCell ref="A8:C8"/>
    <mergeCell ref="E8:F8"/>
    <mergeCell ref="A9:C9"/>
    <mergeCell ref="E9:F9"/>
    <mergeCell ref="A10:C10"/>
    <mergeCell ref="E10:F10"/>
    <mergeCell ref="F6:J6"/>
    <mergeCell ref="L6:R6"/>
    <mergeCell ref="T6:AB6"/>
    <mergeCell ref="L7:N7"/>
    <mergeCell ref="P7:R7"/>
    <mergeCell ref="A1:AB1"/>
    <mergeCell ref="A2:AB2"/>
    <mergeCell ref="A3:AB3"/>
    <mergeCell ref="B4:AB4"/>
    <mergeCell ref="A5:B5"/>
    <mergeCell ref="C5:AB5"/>
  </mergeCells>
  <pageMargins left="0.39" right="0.39" top="0.39" bottom="0.39" header="0" footer="0"/>
  <pageSetup paperSize="0" fitToHeight="0"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U36"/>
  <sheetViews>
    <sheetView rightToLeft="1" workbookViewId="0">
      <selection activeCell="I17" sqref="I17"/>
    </sheetView>
  </sheetViews>
  <sheetFormatPr defaultRowHeight="12.75" x14ac:dyDescent="0.2"/>
  <cols>
    <col min="1" max="1" width="40.28515625" customWidth="1"/>
    <col min="2" max="2" width="1.28515625" customWidth="1"/>
    <col min="3" max="3" width="12" bestFit="1" customWidth="1"/>
    <col min="4" max="4" width="1.28515625" customWidth="1"/>
    <col min="5" max="5" width="16" bestFit="1" customWidth="1"/>
    <col min="6" max="6" width="1.28515625" customWidth="1"/>
    <col min="7" max="7" width="15.85546875" bestFit="1" customWidth="1"/>
    <col min="8" max="8" width="1.28515625" customWidth="1"/>
    <col min="9" max="9" width="26.28515625" bestFit="1" customWidth="1"/>
    <col min="10" max="10" width="1.28515625" customWidth="1"/>
    <col min="11" max="11" width="12" bestFit="1" customWidth="1"/>
    <col min="12" max="12" width="1.28515625" customWidth="1"/>
    <col min="13" max="13" width="16" bestFit="1" customWidth="1"/>
    <col min="14" max="14" width="1.28515625" customWidth="1"/>
    <col min="15" max="15" width="16" bestFit="1" customWidth="1"/>
    <col min="16" max="16" width="1.28515625" customWidth="1"/>
    <col min="17" max="17" width="14.28515625" customWidth="1"/>
    <col min="18" max="18" width="1.28515625" customWidth="1"/>
    <col min="19" max="19" width="0.28515625" customWidth="1"/>
  </cols>
  <sheetData>
    <row r="1" spans="1:21" ht="29.1" customHeight="1" x14ac:dyDescent="0.2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</row>
    <row r="2" spans="1:21" ht="21.75" customHeight="1" x14ac:dyDescent="0.2">
      <c r="A2" s="11" t="s">
        <v>62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</row>
    <row r="3" spans="1:21" ht="21.75" customHeight="1" x14ac:dyDescent="0.2">
      <c r="A3" s="11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</row>
    <row r="4" spans="1:21" ht="14.45" customHeight="1" x14ac:dyDescent="0.2"/>
    <row r="5" spans="1:21" ht="14.45" customHeight="1" x14ac:dyDescent="0.2">
      <c r="A5" s="12" t="s">
        <v>146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</row>
    <row r="6" spans="1:21" ht="14.45" customHeight="1" x14ac:dyDescent="0.2">
      <c r="A6" s="13" t="s">
        <v>65</v>
      </c>
      <c r="C6" s="13" t="s">
        <v>77</v>
      </c>
      <c r="D6" s="13"/>
      <c r="E6" s="13"/>
      <c r="F6" s="13"/>
      <c r="G6" s="13"/>
      <c r="H6" s="13"/>
      <c r="I6" s="13"/>
      <c r="K6" s="13" t="s">
        <v>78</v>
      </c>
      <c r="L6" s="13"/>
      <c r="M6" s="13"/>
      <c r="N6" s="13"/>
      <c r="O6" s="13"/>
      <c r="P6" s="13"/>
      <c r="Q6" s="13"/>
      <c r="R6" s="13"/>
    </row>
    <row r="7" spans="1:21" ht="40.5" customHeight="1" x14ac:dyDescent="0.2">
      <c r="A7" s="13"/>
      <c r="C7" s="10" t="s">
        <v>13</v>
      </c>
      <c r="D7" s="3"/>
      <c r="E7" s="10" t="s">
        <v>15</v>
      </c>
      <c r="F7" s="3"/>
      <c r="G7" s="10" t="s">
        <v>144</v>
      </c>
      <c r="H7" s="3"/>
      <c r="I7" s="10" t="s">
        <v>147</v>
      </c>
      <c r="K7" s="10" t="s">
        <v>13</v>
      </c>
      <c r="L7" s="3"/>
      <c r="M7" s="10" t="s">
        <v>15</v>
      </c>
      <c r="N7" s="3"/>
      <c r="O7" s="10" t="s">
        <v>144</v>
      </c>
      <c r="P7" s="3"/>
      <c r="Q7" s="19" t="s">
        <v>147</v>
      </c>
      <c r="R7" s="19"/>
    </row>
    <row r="8" spans="1:21" ht="21.75" customHeight="1" x14ac:dyDescent="0.2">
      <c r="A8" s="5" t="s">
        <v>33</v>
      </c>
      <c r="C8" s="22">
        <v>495617</v>
      </c>
      <c r="D8" s="21"/>
      <c r="E8" s="22">
        <v>19549069368</v>
      </c>
      <c r="F8" s="21"/>
      <c r="G8" s="22">
        <v>19662383026</v>
      </c>
      <c r="H8" s="21"/>
      <c r="I8" s="22">
        <v>-113313657</v>
      </c>
      <c r="J8" s="21"/>
      <c r="K8" s="22">
        <v>495617</v>
      </c>
      <c r="L8" s="21"/>
      <c r="M8" s="22">
        <v>19549069368</v>
      </c>
      <c r="N8" s="21"/>
      <c r="O8" s="22">
        <v>16864028370</v>
      </c>
      <c r="P8" s="21"/>
      <c r="Q8" s="20">
        <v>2685040998</v>
      </c>
      <c r="R8" s="20"/>
      <c r="S8" s="21"/>
      <c r="T8" s="21"/>
      <c r="U8" s="21"/>
    </row>
    <row r="9" spans="1:21" ht="21.75" customHeight="1" x14ac:dyDescent="0.2">
      <c r="A9" s="6" t="s">
        <v>43</v>
      </c>
      <c r="C9" s="25">
        <v>1882479</v>
      </c>
      <c r="D9" s="21"/>
      <c r="E9" s="25">
        <v>21126731441</v>
      </c>
      <c r="F9" s="21"/>
      <c r="G9" s="25">
        <v>21531184347</v>
      </c>
      <c r="H9" s="21"/>
      <c r="I9" s="25">
        <v>-404452905</v>
      </c>
      <c r="J9" s="21"/>
      <c r="K9" s="25">
        <v>1882479</v>
      </c>
      <c r="L9" s="21"/>
      <c r="M9" s="25">
        <v>21126731441</v>
      </c>
      <c r="N9" s="21"/>
      <c r="O9" s="25">
        <v>21531184347</v>
      </c>
      <c r="P9" s="21"/>
      <c r="Q9" s="24">
        <v>-404452905</v>
      </c>
      <c r="R9" s="24"/>
      <c r="S9" s="21"/>
      <c r="T9" s="21"/>
      <c r="U9" s="21"/>
    </row>
    <row r="10" spans="1:21" ht="21.75" customHeight="1" x14ac:dyDescent="0.2">
      <c r="A10" s="6" t="s">
        <v>45</v>
      </c>
      <c r="C10" s="25">
        <v>6850000</v>
      </c>
      <c r="D10" s="21"/>
      <c r="E10" s="25">
        <v>22960765710</v>
      </c>
      <c r="F10" s="21"/>
      <c r="G10" s="25">
        <v>22740179234</v>
      </c>
      <c r="H10" s="21"/>
      <c r="I10" s="25">
        <v>220586475</v>
      </c>
      <c r="J10" s="21"/>
      <c r="K10" s="25">
        <v>6850000</v>
      </c>
      <c r="L10" s="21"/>
      <c r="M10" s="25">
        <v>22960765710</v>
      </c>
      <c r="N10" s="21"/>
      <c r="O10" s="25">
        <v>22740179234</v>
      </c>
      <c r="P10" s="21"/>
      <c r="Q10" s="24">
        <v>220586475</v>
      </c>
      <c r="R10" s="24"/>
      <c r="S10" s="21"/>
      <c r="T10" s="21"/>
      <c r="U10" s="21"/>
    </row>
    <row r="11" spans="1:21" ht="21.75" customHeight="1" x14ac:dyDescent="0.2">
      <c r="A11" s="6" t="s">
        <v>22</v>
      </c>
      <c r="C11" s="25">
        <v>874864</v>
      </c>
      <c r="D11" s="21"/>
      <c r="E11" s="25">
        <v>30124972490</v>
      </c>
      <c r="F11" s="21"/>
      <c r="G11" s="25">
        <v>30959088777</v>
      </c>
      <c r="H11" s="21"/>
      <c r="I11" s="25">
        <v>-834116286</v>
      </c>
      <c r="J11" s="21"/>
      <c r="K11" s="25">
        <v>874864</v>
      </c>
      <c r="L11" s="21"/>
      <c r="M11" s="25">
        <v>30124972490</v>
      </c>
      <c r="N11" s="21"/>
      <c r="O11" s="25">
        <v>34677091474</v>
      </c>
      <c r="P11" s="21"/>
      <c r="Q11" s="24">
        <v>-4552118983</v>
      </c>
      <c r="R11" s="24"/>
      <c r="S11" s="21"/>
      <c r="T11" s="21"/>
      <c r="U11" s="21"/>
    </row>
    <row r="12" spans="1:21" ht="21.75" customHeight="1" x14ac:dyDescent="0.2">
      <c r="A12" s="6" t="s">
        <v>30</v>
      </c>
      <c r="C12" s="25">
        <v>7370823</v>
      </c>
      <c r="D12" s="21"/>
      <c r="E12" s="25">
        <v>38832922996</v>
      </c>
      <c r="F12" s="21"/>
      <c r="G12" s="25">
        <v>33667411541</v>
      </c>
      <c r="H12" s="21"/>
      <c r="I12" s="25">
        <v>5165511455</v>
      </c>
      <c r="J12" s="21"/>
      <c r="K12" s="25">
        <v>7370823</v>
      </c>
      <c r="L12" s="21"/>
      <c r="M12" s="25">
        <v>38832922996</v>
      </c>
      <c r="N12" s="21"/>
      <c r="O12" s="25">
        <v>46184350337</v>
      </c>
      <c r="P12" s="21"/>
      <c r="Q12" s="24">
        <v>-7351427340</v>
      </c>
      <c r="R12" s="24"/>
      <c r="S12" s="21"/>
      <c r="T12" s="21"/>
      <c r="U12" s="21"/>
    </row>
    <row r="13" spans="1:21" ht="21.75" customHeight="1" x14ac:dyDescent="0.2">
      <c r="A13" s="6" t="s">
        <v>32</v>
      </c>
      <c r="C13" s="25">
        <v>502312</v>
      </c>
      <c r="D13" s="21"/>
      <c r="E13" s="25">
        <v>57467112105</v>
      </c>
      <c r="F13" s="21"/>
      <c r="G13" s="25">
        <v>60857185428</v>
      </c>
      <c r="H13" s="21"/>
      <c r="I13" s="25">
        <v>-3390073322</v>
      </c>
      <c r="J13" s="21"/>
      <c r="K13" s="25">
        <v>502312</v>
      </c>
      <c r="L13" s="21"/>
      <c r="M13" s="25">
        <v>57467112105</v>
      </c>
      <c r="N13" s="21"/>
      <c r="O13" s="25">
        <v>29514996923</v>
      </c>
      <c r="P13" s="21"/>
      <c r="Q13" s="24">
        <v>27952115182</v>
      </c>
      <c r="R13" s="24"/>
      <c r="S13" s="21"/>
      <c r="T13" s="21"/>
      <c r="U13" s="21"/>
    </row>
    <row r="14" spans="1:21" ht="21.75" customHeight="1" x14ac:dyDescent="0.2">
      <c r="A14" s="6" t="s">
        <v>21</v>
      </c>
      <c r="C14" s="25">
        <v>205512</v>
      </c>
      <c r="D14" s="21"/>
      <c r="E14" s="25">
        <v>51203045990</v>
      </c>
      <c r="F14" s="21"/>
      <c r="G14" s="25">
        <v>54968096012</v>
      </c>
      <c r="H14" s="21"/>
      <c r="I14" s="25">
        <v>-3765050021</v>
      </c>
      <c r="J14" s="21"/>
      <c r="K14" s="25">
        <v>205512</v>
      </c>
      <c r="L14" s="21"/>
      <c r="M14" s="25">
        <v>51203045990</v>
      </c>
      <c r="N14" s="21"/>
      <c r="O14" s="25">
        <v>42204106572</v>
      </c>
      <c r="P14" s="21"/>
      <c r="Q14" s="24">
        <v>8998939418</v>
      </c>
      <c r="R14" s="24"/>
      <c r="S14" s="21"/>
      <c r="T14" s="21"/>
      <c r="U14" s="21"/>
    </row>
    <row r="15" spans="1:21" ht="21.75" customHeight="1" x14ac:dyDescent="0.2">
      <c r="A15" s="6" t="s">
        <v>24</v>
      </c>
      <c r="C15" s="25">
        <v>100000</v>
      </c>
      <c r="D15" s="21"/>
      <c r="E15" s="25">
        <v>2857893750</v>
      </c>
      <c r="F15" s="21"/>
      <c r="G15" s="25">
        <v>3136227750</v>
      </c>
      <c r="H15" s="21"/>
      <c r="I15" s="25">
        <v>-278334000</v>
      </c>
      <c r="J15" s="21"/>
      <c r="K15" s="25">
        <v>100000</v>
      </c>
      <c r="L15" s="21"/>
      <c r="M15" s="25">
        <v>2857893750</v>
      </c>
      <c r="N15" s="21"/>
      <c r="O15" s="25">
        <v>2712460685</v>
      </c>
      <c r="P15" s="21"/>
      <c r="Q15" s="24">
        <v>145433064</v>
      </c>
      <c r="R15" s="24"/>
      <c r="S15" s="21"/>
      <c r="T15" s="21"/>
      <c r="U15" s="21"/>
    </row>
    <row r="16" spans="1:21" ht="21.75" customHeight="1" x14ac:dyDescent="0.2">
      <c r="A16" s="6" t="s">
        <v>38</v>
      </c>
      <c r="C16" s="25">
        <v>2004728</v>
      </c>
      <c r="D16" s="21"/>
      <c r="E16" s="25">
        <v>28576750112</v>
      </c>
      <c r="F16" s="21"/>
      <c r="G16" s="25">
        <v>25926326287</v>
      </c>
      <c r="H16" s="21"/>
      <c r="I16" s="25">
        <v>2650423825</v>
      </c>
      <c r="J16" s="21"/>
      <c r="K16" s="25">
        <v>2004728</v>
      </c>
      <c r="L16" s="21"/>
      <c r="M16" s="25">
        <v>28576750112</v>
      </c>
      <c r="N16" s="21"/>
      <c r="O16" s="25">
        <v>32503309931</v>
      </c>
      <c r="P16" s="21"/>
      <c r="Q16" s="24">
        <v>-3926559818</v>
      </c>
      <c r="R16" s="24"/>
      <c r="S16" s="21"/>
      <c r="T16" s="21"/>
      <c r="U16" s="21"/>
    </row>
    <row r="17" spans="1:21" ht="21.75" customHeight="1" x14ac:dyDescent="0.2">
      <c r="A17" s="6" t="s">
        <v>28</v>
      </c>
      <c r="C17" s="25">
        <v>3870532</v>
      </c>
      <c r="D17" s="21"/>
      <c r="E17" s="25">
        <v>35820246735</v>
      </c>
      <c r="F17" s="21"/>
      <c r="G17" s="25">
        <v>39706224093</v>
      </c>
      <c r="H17" s="21"/>
      <c r="I17" s="25">
        <v>-3885977357</v>
      </c>
      <c r="J17" s="21"/>
      <c r="K17" s="25">
        <v>3870532</v>
      </c>
      <c r="L17" s="21"/>
      <c r="M17" s="25">
        <v>35820246735</v>
      </c>
      <c r="N17" s="21"/>
      <c r="O17" s="25">
        <v>43592201465</v>
      </c>
      <c r="P17" s="21"/>
      <c r="Q17" s="24">
        <v>-7771954729</v>
      </c>
      <c r="R17" s="24"/>
      <c r="S17" s="21"/>
      <c r="T17" s="21"/>
      <c r="U17" s="21"/>
    </row>
    <row r="18" spans="1:21" ht="21.75" customHeight="1" x14ac:dyDescent="0.2">
      <c r="A18" s="6" t="s">
        <v>25</v>
      </c>
      <c r="C18" s="25">
        <v>5737091</v>
      </c>
      <c r="D18" s="21"/>
      <c r="E18" s="25">
        <v>38323859673</v>
      </c>
      <c r="F18" s="21"/>
      <c r="G18" s="25">
        <v>40947219115</v>
      </c>
      <c r="H18" s="21"/>
      <c r="I18" s="25">
        <v>-2623359441</v>
      </c>
      <c r="J18" s="21"/>
      <c r="K18" s="25">
        <v>5737091</v>
      </c>
      <c r="L18" s="21"/>
      <c r="M18" s="25">
        <v>38323859673</v>
      </c>
      <c r="N18" s="21"/>
      <c r="O18" s="25">
        <v>34445850068</v>
      </c>
      <c r="P18" s="21"/>
      <c r="Q18" s="24">
        <v>3878009605</v>
      </c>
      <c r="R18" s="24"/>
      <c r="S18" s="21"/>
      <c r="T18" s="21"/>
      <c r="U18" s="21"/>
    </row>
    <row r="19" spans="1:21" ht="21.75" customHeight="1" x14ac:dyDescent="0.2">
      <c r="A19" s="6" t="s">
        <v>29</v>
      </c>
      <c r="C19" s="25">
        <v>4670431</v>
      </c>
      <c r="D19" s="21"/>
      <c r="E19" s="25">
        <v>28877232839</v>
      </c>
      <c r="F19" s="21"/>
      <c r="G19" s="25">
        <v>30409304677</v>
      </c>
      <c r="H19" s="21"/>
      <c r="I19" s="25">
        <v>-1532071837</v>
      </c>
      <c r="J19" s="21"/>
      <c r="K19" s="25">
        <v>4670431</v>
      </c>
      <c r="L19" s="21"/>
      <c r="M19" s="25">
        <v>28877232839</v>
      </c>
      <c r="N19" s="21"/>
      <c r="O19" s="25">
        <v>32173508764</v>
      </c>
      <c r="P19" s="21"/>
      <c r="Q19" s="24">
        <v>-3296275924</v>
      </c>
      <c r="R19" s="24"/>
      <c r="S19" s="21"/>
      <c r="T19" s="21"/>
      <c r="U19" s="21"/>
    </row>
    <row r="20" spans="1:21" ht="21.75" customHeight="1" x14ac:dyDescent="0.2">
      <c r="A20" s="6" t="s">
        <v>42</v>
      </c>
      <c r="C20" s="25">
        <v>1289112</v>
      </c>
      <c r="D20" s="21"/>
      <c r="E20" s="25">
        <v>9380153855</v>
      </c>
      <c r="F20" s="21"/>
      <c r="G20" s="25">
        <v>9643671137</v>
      </c>
      <c r="H20" s="21"/>
      <c r="I20" s="25">
        <v>-263517281</v>
      </c>
      <c r="J20" s="21"/>
      <c r="K20" s="25">
        <v>1289112</v>
      </c>
      <c r="L20" s="21"/>
      <c r="M20" s="25">
        <v>9380153855</v>
      </c>
      <c r="N20" s="21"/>
      <c r="O20" s="25">
        <v>9643671137</v>
      </c>
      <c r="P20" s="21"/>
      <c r="Q20" s="24">
        <v>-263517281</v>
      </c>
      <c r="R20" s="24"/>
      <c r="S20" s="21"/>
      <c r="T20" s="21"/>
      <c r="U20" s="21"/>
    </row>
    <row r="21" spans="1:21" ht="21.75" customHeight="1" x14ac:dyDescent="0.2">
      <c r="A21" s="6" t="s">
        <v>40</v>
      </c>
      <c r="C21" s="25">
        <v>4808144</v>
      </c>
      <c r="D21" s="21"/>
      <c r="E21" s="25">
        <v>15672097046</v>
      </c>
      <c r="F21" s="21"/>
      <c r="G21" s="25">
        <v>16081945815</v>
      </c>
      <c r="H21" s="21"/>
      <c r="I21" s="25">
        <v>-409848768</v>
      </c>
      <c r="J21" s="21"/>
      <c r="K21" s="25">
        <v>4808144</v>
      </c>
      <c r="L21" s="21"/>
      <c r="M21" s="25">
        <v>15672097046</v>
      </c>
      <c r="N21" s="21"/>
      <c r="O21" s="25">
        <v>21308713106</v>
      </c>
      <c r="P21" s="21"/>
      <c r="Q21" s="24">
        <v>-5636616059</v>
      </c>
      <c r="R21" s="24"/>
      <c r="S21" s="21"/>
      <c r="T21" s="21"/>
      <c r="U21" s="21"/>
    </row>
    <row r="22" spans="1:21" ht="21.75" customHeight="1" x14ac:dyDescent="0.2">
      <c r="A22" s="6" t="s">
        <v>23</v>
      </c>
      <c r="C22" s="25">
        <v>11228650</v>
      </c>
      <c r="D22" s="21"/>
      <c r="E22" s="25">
        <v>64180577311</v>
      </c>
      <c r="F22" s="21"/>
      <c r="G22" s="25">
        <v>65519998055</v>
      </c>
      <c r="H22" s="21"/>
      <c r="I22" s="25">
        <v>-1339420743</v>
      </c>
      <c r="J22" s="21"/>
      <c r="K22" s="25">
        <v>11228650</v>
      </c>
      <c r="L22" s="21"/>
      <c r="M22" s="25">
        <v>64180577311</v>
      </c>
      <c r="N22" s="21"/>
      <c r="O22" s="25">
        <v>58711275941</v>
      </c>
      <c r="P22" s="21"/>
      <c r="Q22" s="24">
        <v>5469301370</v>
      </c>
      <c r="R22" s="24"/>
      <c r="S22" s="21"/>
      <c r="T22" s="21"/>
      <c r="U22" s="21"/>
    </row>
    <row r="23" spans="1:21" ht="21.75" customHeight="1" x14ac:dyDescent="0.2">
      <c r="A23" s="6" t="s">
        <v>27</v>
      </c>
      <c r="C23" s="25">
        <v>7916193</v>
      </c>
      <c r="D23" s="21"/>
      <c r="E23" s="25">
        <v>33813486827</v>
      </c>
      <c r="F23" s="21"/>
      <c r="G23" s="25">
        <v>38479858176</v>
      </c>
      <c r="H23" s="21"/>
      <c r="I23" s="25">
        <v>-4666371348</v>
      </c>
      <c r="J23" s="21"/>
      <c r="K23" s="25">
        <v>7916193</v>
      </c>
      <c r="L23" s="21"/>
      <c r="M23" s="25">
        <v>33813486827</v>
      </c>
      <c r="N23" s="21"/>
      <c r="O23" s="25">
        <v>39894228036</v>
      </c>
      <c r="P23" s="21"/>
      <c r="Q23" s="24">
        <v>-6080741208</v>
      </c>
      <c r="R23" s="24"/>
      <c r="S23" s="21"/>
      <c r="T23" s="21"/>
      <c r="U23" s="21"/>
    </row>
    <row r="24" spans="1:21" ht="21.75" customHeight="1" x14ac:dyDescent="0.2">
      <c r="A24" s="6" t="s">
        <v>26</v>
      </c>
      <c r="C24" s="25">
        <v>2325496</v>
      </c>
      <c r="D24" s="21"/>
      <c r="E24" s="25">
        <v>5268271541</v>
      </c>
      <c r="F24" s="21"/>
      <c r="G24" s="25">
        <v>5954834353</v>
      </c>
      <c r="H24" s="21"/>
      <c r="I24" s="25">
        <v>-686562811</v>
      </c>
      <c r="J24" s="21"/>
      <c r="K24" s="25">
        <v>2325496</v>
      </c>
      <c r="L24" s="21"/>
      <c r="M24" s="25">
        <v>5268271541</v>
      </c>
      <c r="N24" s="21"/>
      <c r="O24" s="25">
        <v>5104463720</v>
      </c>
      <c r="P24" s="21"/>
      <c r="Q24" s="24">
        <v>163807821</v>
      </c>
      <c r="R24" s="24"/>
      <c r="S24" s="21"/>
      <c r="T24" s="21"/>
      <c r="U24" s="21"/>
    </row>
    <row r="25" spans="1:21" ht="21.75" customHeight="1" x14ac:dyDescent="0.2">
      <c r="A25" s="6" t="s">
        <v>44</v>
      </c>
      <c r="C25" s="25">
        <v>2122000</v>
      </c>
      <c r="D25" s="21"/>
      <c r="E25" s="25">
        <v>28033581789</v>
      </c>
      <c r="F25" s="21"/>
      <c r="G25" s="25">
        <v>28487972255</v>
      </c>
      <c r="H25" s="21"/>
      <c r="I25" s="25">
        <v>-454390466</v>
      </c>
      <c r="J25" s="21"/>
      <c r="K25" s="25">
        <v>2122000</v>
      </c>
      <c r="L25" s="21"/>
      <c r="M25" s="25">
        <v>28033581789</v>
      </c>
      <c r="N25" s="21"/>
      <c r="O25" s="25">
        <v>28487972255</v>
      </c>
      <c r="P25" s="21"/>
      <c r="Q25" s="24">
        <v>-454390466</v>
      </c>
      <c r="R25" s="24"/>
      <c r="S25" s="21"/>
      <c r="T25" s="21"/>
      <c r="U25" s="21"/>
    </row>
    <row r="26" spans="1:21" ht="21.75" customHeight="1" x14ac:dyDescent="0.2">
      <c r="A26" s="6" t="s">
        <v>31</v>
      </c>
      <c r="C26" s="25">
        <v>1666796</v>
      </c>
      <c r="D26" s="21"/>
      <c r="E26" s="25">
        <v>21506283758</v>
      </c>
      <c r="F26" s="21"/>
      <c r="G26" s="25">
        <v>15987437135</v>
      </c>
      <c r="H26" s="21"/>
      <c r="I26" s="25">
        <v>5518846623</v>
      </c>
      <c r="J26" s="21"/>
      <c r="K26" s="25">
        <v>1666796</v>
      </c>
      <c r="L26" s="21"/>
      <c r="M26" s="25">
        <v>21506283758</v>
      </c>
      <c r="N26" s="21"/>
      <c r="O26" s="25">
        <v>40833566267</v>
      </c>
      <c r="P26" s="21"/>
      <c r="Q26" s="24">
        <v>-19327282508</v>
      </c>
      <c r="R26" s="24"/>
      <c r="S26" s="21"/>
      <c r="T26" s="21"/>
      <c r="U26" s="21"/>
    </row>
    <row r="27" spans="1:21" ht="21.75" customHeight="1" x14ac:dyDescent="0.2">
      <c r="A27" s="6" t="s">
        <v>36</v>
      </c>
      <c r="C27" s="25">
        <v>15571808</v>
      </c>
      <c r="D27" s="21"/>
      <c r="E27" s="25">
        <v>22615046539</v>
      </c>
      <c r="F27" s="21"/>
      <c r="G27" s="25">
        <v>22212588490</v>
      </c>
      <c r="H27" s="21"/>
      <c r="I27" s="25">
        <v>402458049</v>
      </c>
      <c r="J27" s="21"/>
      <c r="K27" s="25">
        <v>15571808</v>
      </c>
      <c r="L27" s="21"/>
      <c r="M27" s="25">
        <v>22615046539</v>
      </c>
      <c r="N27" s="21"/>
      <c r="O27" s="25">
        <v>27521938849</v>
      </c>
      <c r="P27" s="21"/>
      <c r="Q27" s="24">
        <v>-4906892309</v>
      </c>
      <c r="R27" s="24"/>
      <c r="S27" s="21"/>
      <c r="T27" s="21"/>
      <c r="U27" s="21"/>
    </row>
    <row r="28" spans="1:21" ht="21.75" customHeight="1" x14ac:dyDescent="0.2">
      <c r="A28" s="6" t="s">
        <v>39</v>
      </c>
      <c r="C28" s="25">
        <v>3930664</v>
      </c>
      <c r="D28" s="21"/>
      <c r="E28" s="25">
        <v>41807859076</v>
      </c>
      <c r="F28" s="21"/>
      <c r="G28" s="25">
        <v>36845617858</v>
      </c>
      <c r="H28" s="21"/>
      <c r="I28" s="25">
        <v>4962241218</v>
      </c>
      <c r="J28" s="21"/>
      <c r="K28" s="25">
        <v>3930664</v>
      </c>
      <c r="L28" s="21"/>
      <c r="M28" s="25">
        <v>41807859076</v>
      </c>
      <c r="N28" s="21"/>
      <c r="O28" s="25">
        <v>45902928613</v>
      </c>
      <c r="P28" s="21"/>
      <c r="Q28" s="24">
        <v>-4095069536</v>
      </c>
      <c r="R28" s="24"/>
      <c r="S28" s="21"/>
      <c r="T28" s="21"/>
      <c r="U28" s="21"/>
    </row>
    <row r="29" spans="1:21" ht="21.75" customHeight="1" x14ac:dyDescent="0.2">
      <c r="A29" s="6" t="s">
        <v>37</v>
      </c>
      <c r="C29" s="25">
        <v>9888888</v>
      </c>
      <c r="D29" s="21"/>
      <c r="E29" s="25">
        <v>57604087822</v>
      </c>
      <c r="F29" s="21"/>
      <c r="G29" s="25">
        <v>52456412520</v>
      </c>
      <c r="H29" s="21"/>
      <c r="I29" s="25">
        <v>5147675302</v>
      </c>
      <c r="J29" s="21"/>
      <c r="K29" s="25">
        <v>9888888</v>
      </c>
      <c r="L29" s="21"/>
      <c r="M29" s="25">
        <v>57604087822</v>
      </c>
      <c r="N29" s="21"/>
      <c r="O29" s="25">
        <v>56519973999</v>
      </c>
      <c r="P29" s="21"/>
      <c r="Q29" s="24">
        <v>1084113823</v>
      </c>
      <c r="R29" s="24"/>
      <c r="S29" s="21"/>
      <c r="T29" s="21"/>
      <c r="U29" s="21"/>
    </row>
    <row r="30" spans="1:21" ht="21.75" customHeight="1" x14ac:dyDescent="0.2">
      <c r="A30" s="6" t="s">
        <v>19</v>
      </c>
      <c r="C30" s="25">
        <v>15702012</v>
      </c>
      <c r="D30" s="21"/>
      <c r="E30" s="25">
        <v>54255441559</v>
      </c>
      <c r="F30" s="21"/>
      <c r="G30" s="25">
        <v>48854871139</v>
      </c>
      <c r="H30" s="21"/>
      <c r="I30" s="25">
        <v>5400570420</v>
      </c>
      <c r="J30" s="21"/>
      <c r="K30" s="25">
        <v>15702012</v>
      </c>
      <c r="L30" s="21"/>
      <c r="M30" s="25">
        <v>54255441559</v>
      </c>
      <c r="N30" s="21"/>
      <c r="O30" s="25">
        <v>52398679387</v>
      </c>
      <c r="P30" s="21"/>
      <c r="Q30" s="24">
        <v>1856762172</v>
      </c>
      <c r="R30" s="24"/>
      <c r="S30" s="21"/>
      <c r="T30" s="21"/>
      <c r="U30" s="21"/>
    </row>
    <row r="31" spans="1:21" ht="21.75" customHeight="1" x14ac:dyDescent="0.2">
      <c r="A31" s="6" t="s">
        <v>41</v>
      </c>
      <c r="C31" s="25">
        <v>3088300</v>
      </c>
      <c r="D31" s="21"/>
      <c r="E31" s="25">
        <v>18081855982</v>
      </c>
      <c r="F31" s="21"/>
      <c r="G31" s="25">
        <v>18112555228</v>
      </c>
      <c r="H31" s="21"/>
      <c r="I31" s="25">
        <v>-30699245</v>
      </c>
      <c r="J31" s="21"/>
      <c r="K31" s="25">
        <v>3088300</v>
      </c>
      <c r="L31" s="21"/>
      <c r="M31" s="25">
        <v>18081855982</v>
      </c>
      <c r="N31" s="21"/>
      <c r="O31" s="25">
        <v>31804419277</v>
      </c>
      <c r="P31" s="21"/>
      <c r="Q31" s="24">
        <v>-13722563294</v>
      </c>
      <c r="R31" s="24"/>
      <c r="S31" s="21"/>
      <c r="T31" s="21"/>
      <c r="U31" s="21"/>
    </row>
    <row r="32" spans="1:21" ht="21.75" customHeight="1" x14ac:dyDescent="0.2">
      <c r="A32" s="6" t="s">
        <v>20</v>
      </c>
      <c r="C32" s="25">
        <v>2475000</v>
      </c>
      <c r="D32" s="21"/>
      <c r="E32" s="25">
        <v>25094792250</v>
      </c>
      <c r="F32" s="21"/>
      <c r="G32" s="25">
        <v>22757532187</v>
      </c>
      <c r="H32" s="21"/>
      <c r="I32" s="25">
        <v>2337260062</v>
      </c>
      <c r="J32" s="21"/>
      <c r="K32" s="25">
        <v>2475000</v>
      </c>
      <c r="L32" s="21"/>
      <c r="M32" s="25">
        <v>25094792250</v>
      </c>
      <c r="N32" s="21"/>
      <c r="O32" s="25">
        <v>26271357201</v>
      </c>
      <c r="P32" s="21"/>
      <c r="Q32" s="24">
        <v>-1176564951</v>
      </c>
      <c r="R32" s="24"/>
      <c r="S32" s="21"/>
      <c r="T32" s="21"/>
      <c r="U32" s="21"/>
    </row>
    <row r="33" spans="1:21" ht="21.75" customHeight="1" x14ac:dyDescent="0.2">
      <c r="A33" s="6" t="s">
        <v>46</v>
      </c>
      <c r="C33" s="25">
        <v>1362397</v>
      </c>
      <c r="D33" s="21"/>
      <c r="E33" s="25">
        <v>19244471384</v>
      </c>
      <c r="F33" s="21"/>
      <c r="G33" s="25">
        <v>20018147863</v>
      </c>
      <c r="H33" s="21"/>
      <c r="I33" s="25">
        <v>-773676478</v>
      </c>
      <c r="J33" s="21"/>
      <c r="K33" s="25">
        <v>1362397</v>
      </c>
      <c r="L33" s="21"/>
      <c r="M33" s="25">
        <v>19244471384</v>
      </c>
      <c r="N33" s="21"/>
      <c r="O33" s="25">
        <v>20018147863</v>
      </c>
      <c r="P33" s="21"/>
      <c r="Q33" s="24">
        <v>-773676478</v>
      </c>
      <c r="R33" s="24"/>
      <c r="S33" s="21"/>
      <c r="T33" s="21"/>
      <c r="U33" s="21"/>
    </row>
    <row r="34" spans="1:21" ht="21.75" customHeight="1" x14ac:dyDescent="0.2">
      <c r="A34" s="6" t="s">
        <v>35</v>
      </c>
      <c r="C34" s="25">
        <v>20296011</v>
      </c>
      <c r="D34" s="21"/>
      <c r="E34" s="25">
        <v>44950456408</v>
      </c>
      <c r="F34" s="21"/>
      <c r="G34" s="25">
        <v>43296085930</v>
      </c>
      <c r="H34" s="21"/>
      <c r="I34" s="25">
        <f>1654370478-13</f>
        <v>1654370465</v>
      </c>
      <c r="J34" s="21"/>
      <c r="K34" s="25">
        <v>20296011</v>
      </c>
      <c r="L34" s="21"/>
      <c r="M34" s="25">
        <v>44950456408</v>
      </c>
      <c r="N34" s="21"/>
      <c r="O34" s="25">
        <v>83040971496</v>
      </c>
      <c r="P34" s="21"/>
      <c r="Q34" s="24">
        <f>-38090515087-13</f>
        <v>-38090515100</v>
      </c>
      <c r="R34" s="24"/>
      <c r="S34" s="21"/>
      <c r="T34" s="21"/>
      <c r="U34" s="21"/>
    </row>
    <row r="35" spans="1:21" ht="21.75" customHeight="1" x14ac:dyDescent="0.2">
      <c r="A35" s="7" t="s">
        <v>34</v>
      </c>
      <c r="C35" s="31">
        <v>15291779</v>
      </c>
      <c r="D35" s="21"/>
      <c r="E35" s="27">
        <v>40996538491</v>
      </c>
      <c r="F35" s="21"/>
      <c r="G35" s="27">
        <v>40722924219</v>
      </c>
      <c r="H35" s="21"/>
      <c r="I35" s="27">
        <v>273614272</v>
      </c>
      <c r="J35" s="21"/>
      <c r="K35" s="31">
        <v>15291779</v>
      </c>
      <c r="L35" s="21"/>
      <c r="M35" s="27">
        <v>40996538491</v>
      </c>
      <c r="N35" s="21"/>
      <c r="O35" s="27">
        <v>37885052768</v>
      </c>
      <c r="P35" s="21"/>
      <c r="Q35" s="26">
        <v>3111485723</v>
      </c>
      <c r="R35" s="26"/>
      <c r="S35" s="21"/>
      <c r="T35" s="21"/>
      <c r="U35" s="21"/>
    </row>
    <row r="36" spans="1:21" ht="21.75" customHeight="1" x14ac:dyDescent="0.2">
      <c r="A36" s="9" t="s">
        <v>47</v>
      </c>
      <c r="C36" s="31"/>
      <c r="D36" s="21"/>
      <c r="E36" s="28">
        <v>878225604847</v>
      </c>
      <c r="F36" s="21"/>
      <c r="G36" s="28">
        <v>869943282647</v>
      </c>
      <c r="H36" s="21"/>
      <c r="I36" s="28">
        <f>SUM(I8:I35)</f>
        <v>8282322200</v>
      </c>
      <c r="J36" s="21"/>
      <c r="K36" s="31"/>
      <c r="L36" s="21"/>
      <c r="M36" s="28">
        <v>878225604847</v>
      </c>
      <c r="N36" s="21"/>
      <c r="O36" s="28">
        <v>944490628085</v>
      </c>
      <c r="P36" s="21"/>
      <c r="Q36" s="36">
        <f t="shared" ref="Q36:R36" si="0">SUM(Q8:R35)</f>
        <v>-66265023238</v>
      </c>
      <c r="R36" s="36"/>
      <c r="S36" s="21"/>
      <c r="T36" s="21"/>
      <c r="U36" s="21"/>
    </row>
  </sheetData>
  <mergeCells count="37">
    <mergeCell ref="Q33:R33"/>
    <mergeCell ref="Q34:R34"/>
    <mergeCell ref="Q35:R35"/>
    <mergeCell ref="Q36:R36"/>
    <mergeCell ref="Q28:R28"/>
    <mergeCell ref="Q29:R29"/>
    <mergeCell ref="Q30:R30"/>
    <mergeCell ref="Q31:R31"/>
    <mergeCell ref="Q32:R32"/>
    <mergeCell ref="Q23:R23"/>
    <mergeCell ref="Q24:R24"/>
    <mergeCell ref="Q25:R25"/>
    <mergeCell ref="Q26:R26"/>
    <mergeCell ref="Q27:R27"/>
    <mergeCell ref="Q18:R18"/>
    <mergeCell ref="Q19:R19"/>
    <mergeCell ref="Q20:R20"/>
    <mergeCell ref="Q21:R21"/>
    <mergeCell ref="Q22:R22"/>
    <mergeCell ref="Q13:R13"/>
    <mergeCell ref="Q14:R14"/>
    <mergeCell ref="Q15:R15"/>
    <mergeCell ref="Q16:R16"/>
    <mergeCell ref="Q17:R17"/>
    <mergeCell ref="Q8:R8"/>
    <mergeCell ref="Q9:R9"/>
    <mergeCell ref="Q10:R10"/>
    <mergeCell ref="Q11:R11"/>
    <mergeCell ref="Q12:R12"/>
    <mergeCell ref="A1:Q1"/>
    <mergeCell ref="A2:R2"/>
    <mergeCell ref="A3:R3"/>
    <mergeCell ref="A5:R5"/>
    <mergeCell ref="A6:A7"/>
    <mergeCell ref="C6:I6"/>
    <mergeCell ref="K6:R6"/>
    <mergeCell ref="Q7:R7"/>
  </mergeCells>
  <pageMargins left="0.39" right="0.39" top="0.39" bottom="0.39" header="0" footer="0"/>
  <pageSetup paperSize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S18"/>
  <sheetViews>
    <sheetView rightToLeft="1" workbookViewId="0">
      <selection activeCell="L15" sqref="L15"/>
    </sheetView>
  </sheetViews>
  <sheetFormatPr defaultRowHeight="12.75" x14ac:dyDescent="0.2"/>
  <cols>
    <col min="1" max="1" width="5.140625" customWidth="1"/>
    <col min="2" max="2" width="35" customWidth="1"/>
    <col min="3" max="3" width="1.28515625" customWidth="1"/>
    <col min="4" max="4" width="15" bestFit="1" customWidth="1"/>
    <col min="5" max="5" width="1.28515625" customWidth="1"/>
    <col min="6" max="6" width="16" bestFit="1" customWidth="1"/>
    <col min="7" max="7" width="1.28515625" customWidth="1"/>
    <col min="8" max="8" width="16.140625" bestFit="1" customWidth="1"/>
    <col min="9" max="9" width="1.28515625" customWidth="1"/>
    <col min="10" max="10" width="14.28515625" customWidth="1"/>
    <col min="11" max="11" width="1.28515625" customWidth="1"/>
    <col min="12" max="12" width="19.42578125" customWidth="1"/>
    <col min="13" max="13" width="0.28515625" customWidth="1"/>
    <col min="19" max="19" width="16" bestFit="1" customWidth="1"/>
  </cols>
  <sheetData>
    <row r="1" spans="1:19" ht="29.1" customHeight="1" x14ac:dyDescent="0.2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</row>
    <row r="2" spans="1:19" ht="21.75" customHeight="1" x14ac:dyDescent="0.2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</row>
    <row r="3" spans="1:19" ht="21.75" customHeight="1" x14ac:dyDescent="0.2">
      <c r="A3" s="11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</row>
    <row r="4" spans="1:19" ht="14.45" customHeight="1" x14ac:dyDescent="0.2"/>
    <row r="5" spans="1:19" ht="14.45" customHeight="1" x14ac:dyDescent="0.2">
      <c r="A5" s="1" t="s">
        <v>49</v>
      </c>
      <c r="B5" s="12" t="s">
        <v>50</v>
      </c>
      <c r="C5" s="12"/>
      <c r="D5" s="12"/>
      <c r="E5" s="12"/>
      <c r="F5" s="12"/>
      <c r="G5" s="12"/>
      <c r="H5" s="12"/>
      <c r="I5" s="12"/>
      <c r="J5" s="12"/>
      <c r="K5" s="12"/>
      <c r="L5" s="12"/>
    </row>
    <row r="6" spans="1:19" ht="14.45" customHeight="1" x14ac:dyDescent="0.2">
      <c r="D6" s="2" t="s">
        <v>7</v>
      </c>
      <c r="F6" s="13" t="s">
        <v>8</v>
      </c>
      <c r="G6" s="13"/>
      <c r="H6" s="13"/>
      <c r="J6" s="35" t="s">
        <v>9</v>
      </c>
      <c r="K6" s="35"/>
      <c r="L6" s="35"/>
    </row>
    <row r="7" spans="1:19" ht="14.45" customHeight="1" x14ac:dyDescent="0.2">
      <c r="D7" s="3"/>
      <c r="F7" s="3"/>
      <c r="G7" s="3"/>
      <c r="H7" s="3"/>
      <c r="J7" s="34"/>
    </row>
    <row r="8" spans="1:19" ht="14.45" customHeight="1" x14ac:dyDescent="0.2">
      <c r="A8" s="13" t="s">
        <v>51</v>
      </c>
      <c r="B8" s="13"/>
      <c r="D8" s="2" t="s">
        <v>52</v>
      </c>
      <c r="F8" s="2" t="s">
        <v>53</v>
      </c>
      <c r="H8" s="2" t="s">
        <v>54</v>
      </c>
      <c r="J8" s="2" t="s">
        <v>52</v>
      </c>
      <c r="L8" s="2" t="s">
        <v>18</v>
      </c>
    </row>
    <row r="9" spans="1:19" ht="21.75" customHeight="1" x14ac:dyDescent="0.2">
      <c r="A9" s="15" t="s">
        <v>55</v>
      </c>
      <c r="B9" s="15"/>
      <c r="D9" s="22">
        <v>33876423748</v>
      </c>
      <c r="E9" s="21"/>
      <c r="F9" s="22">
        <v>95597190120</v>
      </c>
      <c r="G9" s="21"/>
      <c r="H9" s="22">
        <v>128978840944</v>
      </c>
      <c r="I9" s="21"/>
      <c r="J9" s="22">
        <v>494772924</v>
      </c>
      <c r="K9" s="21"/>
      <c r="L9" s="23">
        <f>J9/974438542768*100</f>
        <v>5.0775179991807695E-2</v>
      </c>
      <c r="S9" s="25"/>
    </row>
    <row r="10" spans="1:19" ht="21.75" customHeight="1" x14ac:dyDescent="0.2">
      <c r="A10" s="16" t="s">
        <v>56</v>
      </c>
      <c r="B10" s="16"/>
      <c r="D10" s="25">
        <v>3392133</v>
      </c>
      <c r="E10" s="21"/>
      <c r="F10" s="25">
        <v>14404</v>
      </c>
      <c r="G10" s="21"/>
      <c r="H10" s="25">
        <v>0</v>
      </c>
      <c r="I10" s="21"/>
      <c r="J10" s="25">
        <v>3406537</v>
      </c>
      <c r="K10" s="21"/>
      <c r="L10" s="33">
        <f t="shared" ref="L10:L16" si="0">J10/974438542768*100</f>
        <v>3.4958972274673749E-4</v>
      </c>
    </row>
    <row r="11" spans="1:19" ht="21.75" customHeight="1" x14ac:dyDescent="0.2">
      <c r="A11" s="16" t="s">
        <v>57</v>
      </c>
      <c r="B11" s="16"/>
      <c r="D11" s="25">
        <v>19562309</v>
      </c>
      <c r="E11" s="21"/>
      <c r="F11" s="25">
        <v>82722</v>
      </c>
      <c r="G11" s="21"/>
      <c r="H11" s="25">
        <v>0</v>
      </c>
      <c r="I11" s="21"/>
      <c r="J11" s="25">
        <v>19645031</v>
      </c>
      <c r="K11" s="21"/>
      <c r="L11" s="33">
        <f t="shared" si="0"/>
        <v>2.0160359158409441E-3</v>
      </c>
    </row>
    <row r="12" spans="1:19" ht="21.75" customHeight="1" x14ac:dyDescent="0.2">
      <c r="A12" s="16" t="s">
        <v>58</v>
      </c>
      <c r="B12" s="16"/>
      <c r="D12" s="25">
        <v>2847881</v>
      </c>
      <c r="E12" s="21"/>
      <c r="F12" s="25">
        <v>12042</v>
      </c>
      <c r="G12" s="21"/>
      <c r="H12" s="25">
        <v>0</v>
      </c>
      <c r="I12" s="21"/>
      <c r="J12" s="25">
        <v>2859923</v>
      </c>
      <c r="K12" s="21"/>
      <c r="L12" s="33">
        <f t="shared" si="0"/>
        <v>2.9349444572215644E-4</v>
      </c>
    </row>
    <row r="13" spans="1:19" ht="21.75" customHeight="1" x14ac:dyDescent="0.2">
      <c r="A13" s="16" t="s">
        <v>59</v>
      </c>
      <c r="B13" s="16"/>
      <c r="D13" s="25">
        <v>6331881129</v>
      </c>
      <c r="E13" s="21"/>
      <c r="F13" s="25">
        <v>12525456543</v>
      </c>
      <c r="G13" s="21"/>
      <c r="H13" s="25">
        <v>18800750000</v>
      </c>
      <c r="I13" s="21"/>
      <c r="J13" s="25">
        <v>56587672</v>
      </c>
      <c r="K13" s="21"/>
      <c r="L13" s="33">
        <f t="shared" si="0"/>
        <v>5.807207896278044E-3</v>
      </c>
    </row>
    <row r="14" spans="1:19" ht="21.75" customHeight="1" x14ac:dyDescent="0.2">
      <c r="A14" s="16" t="s">
        <v>56</v>
      </c>
      <c r="B14" s="16"/>
      <c r="D14" s="25">
        <v>678</v>
      </c>
      <c r="E14" s="21"/>
      <c r="F14" s="25">
        <v>0</v>
      </c>
      <c r="G14" s="21"/>
      <c r="H14" s="25">
        <v>0</v>
      </c>
      <c r="I14" s="21"/>
      <c r="J14" s="25">
        <v>678</v>
      </c>
      <c r="K14" s="21"/>
      <c r="L14" s="33">
        <f t="shared" si="0"/>
        <v>6.9578528582630394E-8</v>
      </c>
    </row>
    <row r="15" spans="1:19" ht="21.75" customHeight="1" x14ac:dyDescent="0.2">
      <c r="A15" s="16" t="s">
        <v>60</v>
      </c>
      <c r="B15" s="16"/>
      <c r="D15" s="25">
        <v>53858750293</v>
      </c>
      <c r="E15" s="21"/>
      <c r="F15" s="25">
        <v>18800000000</v>
      </c>
      <c r="G15" s="21"/>
      <c r="H15" s="25">
        <v>72600001350</v>
      </c>
      <c r="I15" s="21"/>
      <c r="J15" s="25">
        <v>58748943</v>
      </c>
      <c r="K15" s="21"/>
      <c r="L15" s="33">
        <f t="shared" si="0"/>
        <v>6.0290044391221598E-3</v>
      </c>
    </row>
    <row r="16" spans="1:19" ht="21.75" customHeight="1" x14ac:dyDescent="0.2">
      <c r="A16" s="17" t="s">
        <v>61</v>
      </c>
      <c r="B16" s="17"/>
      <c r="D16" s="27">
        <v>50000000</v>
      </c>
      <c r="E16" s="21"/>
      <c r="F16" s="27">
        <v>0</v>
      </c>
      <c r="G16" s="21"/>
      <c r="H16" s="27">
        <v>0</v>
      </c>
      <c r="I16" s="21"/>
      <c r="J16" s="27">
        <v>50000000</v>
      </c>
      <c r="K16" s="21"/>
      <c r="L16" s="33">
        <f t="shared" si="0"/>
        <v>5.1311599249727431E-3</v>
      </c>
    </row>
    <row r="17" spans="1:12" ht="21.75" customHeight="1" x14ac:dyDescent="0.2">
      <c r="A17" s="18" t="s">
        <v>47</v>
      </c>
      <c r="B17" s="18"/>
      <c r="D17" s="28">
        <v>94142858171</v>
      </c>
      <c r="E17" s="21"/>
      <c r="F17" s="28">
        <v>126922755831</v>
      </c>
      <c r="G17" s="21"/>
      <c r="H17" s="28">
        <v>220379592294</v>
      </c>
      <c r="I17" s="21"/>
      <c r="J17" s="28">
        <v>686021708</v>
      </c>
      <c r="K17" s="21"/>
      <c r="L17" s="29">
        <f>SUM(L9:L16)</f>
        <v>7.0401741915019064E-2</v>
      </c>
    </row>
    <row r="18" spans="1:12" x14ac:dyDescent="0.2">
      <c r="D18" s="21"/>
      <c r="E18" s="21"/>
      <c r="F18" s="21"/>
      <c r="G18" s="21"/>
      <c r="H18" s="21"/>
      <c r="I18" s="21"/>
      <c r="J18" s="21"/>
      <c r="K18" s="21"/>
      <c r="L18" s="21"/>
    </row>
  </sheetData>
  <mergeCells count="16">
    <mergeCell ref="A13:B13"/>
    <mergeCell ref="A14:B14"/>
    <mergeCell ref="A15:B15"/>
    <mergeCell ref="A16:B16"/>
    <mergeCell ref="A17:B17"/>
    <mergeCell ref="A8:B8"/>
    <mergeCell ref="A9:B9"/>
    <mergeCell ref="A10:B10"/>
    <mergeCell ref="A11:B11"/>
    <mergeCell ref="A12:B12"/>
    <mergeCell ref="A1:L1"/>
    <mergeCell ref="A2:L2"/>
    <mergeCell ref="A3:L3"/>
    <mergeCell ref="B5:L5"/>
    <mergeCell ref="F6:H6"/>
    <mergeCell ref="J6:L6"/>
  </mergeCells>
  <pageMargins left="0.39" right="0.39" top="0.39" bottom="0.39" header="0" footer="0"/>
  <pageSetup paperSize="0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O12"/>
  <sheetViews>
    <sheetView rightToLeft="1" workbookViewId="0">
      <selection activeCell="H20" sqref="H20"/>
    </sheetView>
  </sheetViews>
  <sheetFormatPr defaultRowHeight="12.75" x14ac:dyDescent="0.2"/>
  <cols>
    <col min="1" max="1" width="2.5703125" customWidth="1"/>
    <col min="2" max="2" width="44.140625" customWidth="1"/>
    <col min="3" max="3" width="1.28515625" customWidth="1"/>
    <col min="4" max="4" width="11.7109375" customWidth="1"/>
    <col min="5" max="5" width="1.28515625" customWidth="1"/>
    <col min="6" max="6" width="22" customWidth="1"/>
    <col min="7" max="7" width="1.28515625" customWidth="1"/>
    <col min="8" max="8" width="17.28515625" bestFit="1" customWidth="1"/>
    <col min="9" max="9" width="1.28515625" customWidth="1"/>
    <col min="10" max="10" width="19.42578125" customWidth="1"/>
    <col min="11" max="11" width="0.28515625" customWidth="1"/>
    <col min="13" max="13" width="19" customWidth="1"/>
    <col min="15" max="15" width="14.85546875" bestFit="1" customWidth="1"/>
  </cols>
  <sheetData>
    <row r="1" spans="1:15" ht="29.1" customHeight="1" x14ac:dyDescent="0.2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</row>
    <row r="2" spans="1:15" ht="21.75" customHeight="1" x14ac:dyDescent="0.2">
      <c r="A2" s="11" t="s">
        <v>62</v>
      </c>
      <c r="B2" s="11"/>
      <c r="C2" s="11"/>
      <c r="D2" s="11"/>
      <c r="E2" s="11"/>
      <c r="F2" s="11"/>
      <c r="G2" s="11"/>
      <c r="H2" s="11"/>
      <c r="I2" s="11"/>
      <c r="J2" s="11"/>
    </row>
    <row r="3" spans="1:15" ht="21.75" customHeight="1" x14ac:dyDescent="0.2">
      <c r="A3" s="11" t="s">
        <v>2</v>
      </c>
      <c r="B3" s="11"/>
      <c r="C3" s="11"/>
      <c r="D3" s="11"/>
      <c r="E3" s="11"/>
      <c r="F3" s="11"/>
      <c r="G3" s="11"/>
      <c r="H3" s="11"/>
      <c r="I3" s="11"/>
      <c r="J3" s="11"/>
    </row>
    <row r="4" spans="1:15" ht="14.45" customHeight="1" x14ac:dyDescent="0.2"/>
    <row r="5" spans="1:15" ht="29.1" customHeight="1" x14ac:dyDescent="0.2">
      <c r="A5" s="1" t="s">
        <v>63</v>
      </c>
      <c r="B5" s="12" t="s">
        <v>64</v>
      </c>
      <c r="C5" s="12"/>
      <c r="D5" s="12"/>
      <c r="E5" s="12"/>
      <c r="F5" s="12"/>
      <c r="G5" s="12"/>
      <c r="H5" s="12"/>
      <c r="I5" s="12"/>
      <c r="J5" s="12"/>
    </row>
    <row r="6" spans="1:15" ht="14.45" customHeight="1" x14ac:dyDescent="0.2"/>
    <row r="7" spans="1:15" ht="14.45" customHeight="1" x14ac:dyDescent="0.2">
      <c r="A7" s="13" t="s">
        <v>65</v>
      </c>
      <c r="B7" s="13"/>
      <c r="D7" s="2" t="s">
        <v>66</v>
      </c>
      <c r="F7" s="2" t="s">
        <v>52</v>
      </c>
      <c r="H7" s="2" t="s">
        <v>67</v>
      </c>
      <c r="J7" s="2" t="s">
        <v>68</v>
      </c>
    </row>
    <row r="8" spans="1:15" ht="21.75" customHeight="1" x14ac:dyDescent="0.2">
      <c r="A8" s="15" t="s">
        <v>69</v>
      </c>
      <c r="B8" s="15"/>
      <c r="D8" s="39" t="s">
        <v>70</v>
      </c>
      <c r="E8" s="21"/>
      <c r="F8" s="22">
        <f>'درآمد سرمایه گذاری در سهام'!J57</f>
        <v>19203968877</v>
      </c>
      <c r="G8" s="21"/>
      <c r="H8" s="23">
        <f>F8/F$11*100</f>
        <v>99.682071599292044</v>
      </c>
      <c r="I8" s="21"/>
      <c r="J8" s="23">
        <f>F8/974438542768*100</f>
        <v>1.9707727100417243</v>
      </c>
      <c r="K8" s="21"/>
      <c r="L8" s="21"/>
      <c r="M8" s="30"/>
      <c r="O8" s="30"/>
    </row>
    <row r="9" spans="1:15" ht="21.75" customHeight="1" x14ac:dyDescent="0.2">
      <c r="A9" s="16" t="s">
        <v>71</v>
      </c>
      <c r="B9" s="16"/>
      <c r="D9" s="40" t="s">
        <v>72</v>
      </c>
      <c r="E9" s="21"/>
      <c r="F9" s="25">
        <f>'سود سپرده بانکی'!G13</f>
        <v>50938895</v>
      </c>
      <c r="G9" s="21"/>
      <c r="H9" s="33">
        <f>F9/F$11*100</f>
        <v>0.26440860277899203</v>
      </c>
      <c r="I9" s="21"/>
      <c r="J9" s="33">
        <f t="shared" ref="J9:J10" si="0">F9/974438542768*100</f>
        <v>5.2275123329278885E-3</v>
      </c>
      <c r="K9" s="21"/>
      <c r="L9" s="21"/>
      <c r="O9" s="30"/>
    </row>
    <row r="10" spans="1:15" ht="21.75" customHeight="1" x14ac:dyDescent="0.2">
      <c r="A10" s="17" t="s">
        <v>73</v>
      </c>
      <c r="B10" s="17"/>
      <c r="D10" s="41" t="s">
        <v>74</v>
      </c>
      <c r="E10" s="21"/>
      <c r="F10" s="27">
        <f>'سایر درآمدها'!D11</f>
        <v>10310706</v>
      </c>
      <c r="G10" s="21"/>
      <c r="H10" s="33">
        <f>F10/F$11*100</f>
        <v>5.3519797928969021E-2</v>
      </c>
      <c r="I10" s="21"/>
      <c r="J10" s="33">
        <f t="shared" si="0"/>
        <v>1.0581176285075202E-3</v>
      </c>
      <c r="K10" s="21"/>
      <c r="L10" s="21"/>
      <c r="O10" s="30"/>
    </row>
    <row r="11" spans="1:15" ht="21.75" customHeight="1" thickBot="1" x14ac:dyDescent="0.25">
      <c r="A11" s="18" t="s">
        <v>47</v>
      </c>
      <c r="B11" s="18"/>
      <c r="D11" s="31"/>
      <c r="E11" s="21"/>
      <c r="F11" s="28">
        <f>SUM(F8:F10)</f>
        <v>19265218478</v>
      </c>
      <c r="G11" s="21"/>
      <c r="H11" s="29">
        <f>SUM(H8:H10)</f>
        <v>100</v>
      </c>
      <c r="I11" s="21"/>
      <c r="J11" s="29">
        <f>SUM(J8:J10)</f>
        <v>1.9770583400031598</v>
      </c>
      <c r="K11" s="21"/>
      <c r="L11" s="21"/>
      <c r="O11" s="30"/>
    </row>
    <row r="12" spans="1:15" ht="13.5" thickTop="1" x14ac:dyDescent="0.2">
      <c r="D12" s="21"/>
      <c r="E12" s="21"/>
      <c r="F12" s="21"/>
      <c r="G12" s="21"/>
      <c r="H12" s="21"/>
      <c r="I12" s="21"/>
      <c r="J12" s="21"/>
      <c r="K12" s="21"/>
      <c r="L12" s="21"/>
    </row>
  </sheetData>
  <mergeCells count="9">
    <mergeCell ref="A11:B11"/>
    <mergeCell ref="A8:B8"/>
    <mergeCell ref="A9:B9"/>
    <mergeCell ref="A10:B10"/>
    <mergeCell ref="A1:J1"/>
    <mergeCell ref="A2:J2"/>
    <mergeCell ref="A3:J3"/>
    <mergeCell ref="B5:J5"/>
    <mergeCell ref="A7:B7"/>
  </mergeCells>
  <pageMargins left="0.39" right="0.39" top="0.39" bottom="0.39" header="0" footer="0"/>
  <pageSetup paperSize="0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Z76"/>
  <sheetViews>
    <sheetView rightToLeft="1" workbookViewId="0">
      <selection activeCell="W10" sqref="W10"/>
    </sheetView>
  </sheetViews>
  <sheetFormatPr defaultRowHeight="12.75" x14ac:dyDescent="0.2"/>
  <cols>
    <col min="1" max="1" width="5.140625" customWidth="1"/>
    <col min="2" max="2" width="18.140625" customWidth="1"/>
    <col min="3" max="3" width="1.28515625" customWidth="1"/>
    <col min="4" max="4" width="15" bestFit="1" customWidth="1"/>
    <col min="5" max="5" width="1.28515625" customWidth="1"/>
    <col min="6" max="6" width="15.42578125" bestFit="1" customWidth="1"/>
    <col min="7" max="7" width="1.28515625" customWidth="1"/>
    <col min="8" max="8" width="14.7109375" bestFit="1" customWidth="1"/>
    <col min="9" max="9" width="1.28515625" customWidth="1"/>
    <col min="10" max="10" width="14.85546875" bestFit="1" customWidth="1"/>
    <col min="11" max="11" width="1.28515625" customWidth="1"/>
    <col min="12" max="12" width="17.28515625" bestFit="1" customWidth="1"/>
    <col min="13" max="13" width="1.28515625" customWidth="1"/>
    <col min="14" max="14" width="16.140625" bestFit="1" customWidth="1"/>
    <col min="15" max="16" width="1.28515625" customWidth="1"/>
    <col min="17" max="17" width="15.42578125" bestFit="1" customWidth="1"/>
    <col min="18" max="18" width="1.28515625" customWidth="1"/>
    <col min="19" max="19" width="16.140625" bestFit="1" customWidth="1"/>
    <col min="20" max="20" width="1.28515625" customWidth="1"/>
    <col min="21" max="21" width="15.85546875" bestFit="1" customWidth="1"/>
    <col min="22" max="22" width="1.28515625" customWidth="1"/>
    <col min="23" max="23" width="17.28515625" bestFit="1" customWidth="1"/>
    <col min="24" max="24" width="0.28515625" customWidth="1"/>
    <col min="26" max="26" width="16.140625" bestFit="1" customWidth="1"/>
  </cols>
  <sheetData>
    <row r="1" spans="1:26" ht="29.1" customHeight="1" x14ac:dyDescent="0.2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</row>
    <row r="2" spans="1:26" ht="21.75" customHeight="1" x14ac:dyDescent="0.2">
      <c r="A2" s="11" t="s">
        <v>62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</row>
    <row r="3" spans="1:26" ht="21.75" customHeight="1" x14ac:dyDescent="0.2">
      <c r="A3" s="11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</row>
    <row r="4" spans="1:26" ht="14.45" customHeight="1" x14ac:dyDescent="0.2"/>
    <row r="5" spans="1:26" ht="14.45" customHeight="1" x14ac:dyDescent="0.2">
      <c r="A5" s="1" t="s">
        <v>75</v>
      </c>
      <c r="B5" s="12" t="s">
        <v>76</v>
      </c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</row>
    <row r="6" spans="1:26" ht="14.45" customHeight="1" x14ac:dyDescent="0.2">
      <c r="D6" s="13" t="s">
        <v>77</v>
      </c>
      <c r="E6" s="13"/>
      <c r="F6" s="13"/>
      <c r="G6" s="13"/>
      <c r="H6" s="13"/>
      <c r="I6" s="13"/>
      <c r="J6" s="13"/>
      <c r="K6" s="13"/>
      <c r="L6" s="13"/>
      <c r="N6" s="13" t="s">
        <v>78</v>
      </c>
      <c r="O6" s="13"/>
      <c r="P6" s="13"/>
      <c r="Q6" s="13"/>
      <c r="R6" s="13"/>
      <c r="S6" s="13"/>
      <c r="T6" s="13"/>
      <c r="U6" s="13"/>
      <c r="V6" s="13"/>
      <c r="W6" s="13"/>
    </row>
    <row r="7" spans="1:26" ht="14.45" customHeight="1" x14ac:dyDescent="0.2">
      <c r="D7" s="3"/>
      <c r="E7" s="3"/>
      <c r="F7" s="3"/>
      <c r="G7" s="3"/>
      <c r="H7" s="3"/>
      <c r="I7" s="3"/>
      <c r="J7" s="14" t="s">
        <v>47</v>
      </c>
      <c r="K7" s="14"/>
      <c r="L7" s="14"/>
      <c r="N7" s="3"/>
      <c r="O7" s="3"/>
      <c r="P7" s="3"/>
      <c r="Q7" s="3"/>
      <c r="R7" s="3"/>
      <c r="S7" s="3"/>
      <c r="T7" s="3"/>
      <c r="U7" s="14" t="s">
        <v>47</v>
      </c>
      <c r="V7" s="14"/>
      <c r="W7" s="14"/>
    </row>
    <row r="8" spans="1:26" ht="24.75" customHeight="1" x14ac:dyDescent="0.2">
      <c r="A8" s="13" t="s">
        <v>79</v>
      </c>
      <c r="B8" s="13"/>
      <c r="D8" s="2" t="s">
        <v>80</v>
      </c>
      <c r="F8" s="2" t="s">
        <v>81</v>
      </c>
      <c r="H8" s="2" t="s">
        <v>82</v>
      </c>
      <c r="J8" s="4" t="s">
        <v>52</v>
      </c>
      <c r="K8" s="3"/>
      <c r="L8" s="4" t="s">
        <v>67</v>
      </c>
      <c r="N8" s="2" t="s">
        <v>80</v>
      </c>
      <c r="P8" s="13" t="s">
        <v>81</v>
      </c>
      <c r="Q8" s="13"/>
      <c r="S8" s="2" t="s">
        <v>82</v>
      </c>
      <c r="U8" s="4" t="s">
        <v>52</v>
      </c>
      <c r="V8" s="3"/>
      <c r="W8" s="4" t="s">
        <v>67</v>
      </c>
    </row>
    <row r="9" spans="1:26" ht="21.75" customHeight="1" x14ac:dyDescent="0.2">
      <c r="A9" s="15" t="s">
        <v>31</v>
      </c>
      <c r="B9" s="15"/>
      <c r="D9" s="22">
        <v>0</v>
      </c>
      <c r="E9" s="21"/>
      <c r="F9" s="22">
        <v>5518846623</v>
      </c>
      <c r="G9" s="21"/>
      <c r="H9" s="22">
        <v>-8282254602</v>
      </c>
      <c r="I9" s="21"/>
      <c r="J9" s="22">
        <f>D9+F9+H9</f>
        <v>-2763407979</v>
      </c>
      <c r="K9" s="21"/>
      <c r="L9" s="23">
        <f>J9/19265218478*100</f>
        <v>-14.344026163812707</v>
      </c>
      <c r="M9" s="21"/>
      <c r="N9" s="22">
        <v>5752373890</v>
      </c>
      <c r="O9" s="21"/>
      <c r="P9" s="20">
        <v>-19327282508</v>
      </c>
      <c r="Q9" s="20"/>
      <c r="R9" s="21"/>
      <c r="S9" s="22">
        <v>-10200283048</v>
      </c>
      <c r="T9" s="21"/>
      <c r="U9" s="22">
        <f>N9+P9+S9</f>
        <v>-23775191666</v>
      </c>
      <c r="V9" s="21"/>
      <c r="W9" s="23">
        <f>U9/309954798989*100</f>
        <v>-7.6705351049730837</v>
      </c>
      <c r="X9" s="21"/>
      <c r="Y9" s="21"/>
      <c r="Z9" s="25"/>
    </row>
    <row r="10" spans="1:26" ht="21.75" customHeight="1" x14ac:dyDescent="0.2">
      <c r="A10" s="16" t="s">
        <v>40</v>
      </c>
      <c r="B10" s="16"/>
      <c r="D10" s="25">
        <v>0</v>
      </c>
      <c r="E10" s="21"/>
      <c r="F10" s="25">
        <v>-409848768</v>
      </c>
      <c r="G10" s="21"/>
      <c r="H10" s="25">
        <v>-1092085430</v>
      </c>
      <c r="I10" s="21"/>
      <c r="J10" s="31">
        <f t="shared" ref="J10:J56" si="0">D10+F10+H10</f>
        <v>-1501934198</v>
      </c>
      <c r="K10" s="21"/>
      <c r="L10" s="33">
        <f t="shared" ref="L10:L56" si="1">J10/19265218478*100</f>
        <v>-7.7960922151759675</v>
      </c>
      <c r="M10" s="21"/>
      <c r="N10" s="25">
        <v>4696691142</v>
      </c>
      <c r="O10" s="21"/>
      <c r="P10" s="24">
        <v>-5636616059</v>
      </c>
      <c r="Q10" s="24"/>
      <c r="R10" s="21"/>
      <c r="S10" s="25">
        <v>7821560921</v>
      </c>
      <c r="T10" s="21"/>
      <c r="U10" s="31">
        <f t="shared" ref="U10:U56" si="2">N10+P10+S10</f>
        <v>6881636004</v>
      </c>
      <c r="V10" s="21"/>
      <c r="W10" s="33">
        <f t="shared" ref="W10:W56" si="3">U10/309954798989*100</f>
        <v>2.2202063095800697</v>
      </c>
      <c r="X10" s="21"/>
      <c r="Y10" s="21"/>
    </row>
    <row r="11" spans="1:26" ht="21.75" customHeight="1" x14ac:dyDescent="0.2">
      <c r="A11" s="16" t="s">
        <v>32</v>
      </c>
      <c r="B11" s="16"/>
      <c r="D11" s="25">
        <v>0</v>
      </c>
      <c r="E11" s="21"/>
      <c r="F11" s="25">
        <v>-3390073322</v>
      </c>
      <c r="G11" s="21"/>
      <c r="H11" s="25">
        <v>7898660024</v>
      </c>
      <c r="I11" s="21"/>
      <c r="J11" s="31">
        <f t="shared" si="0"/>
        <v>4508586702</v>
      </c>
      <c r="K11" s="21"/>
      <c r="L11" s="33">
        <f t="shared" si="1"/>
        <v>23.402728119323434</v>
      </c>
      <c r="M11" s="21"/>
      <c r="N11" s="25">
        <v>8020962300</v>
      </c>
      <c r="O11" s="21"/>
      <c r="P11" s="24">
        <v>27952115182</v>
      </c>
      <c r="Q11" s="24"/>
      <c r="R11" s="21"/>
      <c r="S11" s="25">
        <v>35264359499</v>
      </c>
      <c r="T11" s="21"/>
      <c r="U11" s="31">
        <f t="shared" si="2"/>
        <v>71237436981</v>
      </c>
      <c r="V11" s="21"/>
      <c r="W11" s="33">
        <f t="shared" si="3"/>
        <v>22.983169550321481</v>
      </c>
      <c r="X11" s="21"/>
      <c r="Y11" s="21"/>
    </row>
    <row r="12" spans="1:26" ht="21.75" customHeight="1" x14ac:dyDescent="0.2">
      <c r="A12" s="16" t="s">
        <v>37</v>
      </c>
      <c r="B12" s="16"/>
      <c r="D12" s="25">
        <v>0</v>
      </c>
      <c r="E12" s="21"/>
      <c r="F12" s="25">
        <v>5147675302</v>
      </c>
      <c r="G12" s="21"/>
      <c r="H12" s="25">
        <v>988031682</v>
      </c>
      <c r="I12" s="21"/>
      <c r="J12" s="31">
        <f t="shared" si="0"/>
        <v>6135706984</v>
      </c>
      <c r="K12" s="21"/>
      <c r="L12" s="33">
        <f t="shared" si="1"/>
        <v>31.848623938559001</v>
      </c>
      <c r="M12" s="21"/>
      <c r="N12" s="25">
        <v>4883588560</v>
      </c>
      <c r="O12" s="21"/>
      <c r="P12" s="24">
        <v>1084113823</v>
      </c>
      <c r="Q12" s="24"/>
      <c r="R12" s="21"/>
      <c r="S12" s="25">
        <v>13916640269</v>
      </c>
      <c r="T12" s="21"/>
      <c r="U12" s="31">
        <f t="shared" si="2"/>
        <v>19884342652</v>
      </c>
      <c r="V12" s="21"/>
      <c r="W12" s="33">
        <f t="shared" si="3"/>
        <v>6.4152394855179109</v>
      </c>
      <c r="X12" s="21"/>
      <c r="Y12" s="21"/>
    </row>
    <row r="13" spans="1:26" ht="21.75" customHeight="1" x14ac:dyDescent="0.2">
      <c r="A13" s="16" t="s">
        <v>30</v>
      </c>
      <c r="B13" s="16"/>
      <c r="D13" s="25">
        <v>0</v>
      </c>
      <c r="E13" s="21"/>
      <c r="F13" s="25">
        <v>5165511455</v>
      </c>
      <c r="G13" s="21"/>
      <c r="H13" s="25">
        <v>0</v>
      </c>
      <c r="I13" s="21"/>
      <c r="J13" s="31">
        <f t="shared" si="0"/>
        <v>5165511455</v>
      </c>
      <c r="K13" s="21"/>
      <c r="L13" s="33">
        <f t="shared" si="1"/>
        <v>26.812628472907164</v>
      </c>
      <c r="M13" s="21"/>
      <c r="N13" s="25">
        <v>20926026000</v>
      </c>
      <c r="O13" s="21"/>
      <c r="P13" s="24">
        <v>-7351427340</v>
      </c>
      <c r="Q13" s="24"/>
      <c r="R13" s="21"/>
      <c r="S13" s="25">
        <v>-2437192103</v>
      </c>
      <c r="T13" s="21"/>
      <c r="U13" s="31">
        <f t="shared" si="2"/>
        <v>11137406557</v>
      </c>
      <c r="V13" s="21"/>
      <c r="W13" s="33">
        <f t="shared" si="3"/>
        <v>3.5932357212495538</v>
      </c>
      <c r="X13" s="21"/>
      <c r="Y13" s="21"/>
    </row>
    <row r="14" spans="1:26" ht="21.75" customHeight="1" x14ac:dyDescent="0.2">
      <c r="A14" s="16" t="s">
        <v>39</v>
      </c>
      <c r="B14" s="16"/>
      <c r="D14" s="25">
        <v>0</v>
      </c>
      <c r="E14" s="21"/>
      <c r="F14" s="25">
        <v>4962241218</v>
      </c>
      <c r="G14" s="21"/>
      <c r="H14" s="25">
        <v>0</v>
      </c>
      <c r="I14" s="21"/>
      <c r="J14" s="31">
        <f t="shared" si="0"/>
        <v>4962241218</v>
      </c>
      <c r="K14" s="21"/>
      <c r="L14" s="33">
        <f t="shared" si="1"/>
        <v>25.757513332468317</v>
      </c>
      <c r="M14" s="21"/>
      <c r="N14" s="25">
        <v>3401469750</v>
      </c>
      <c r="O14" s="21"/>
      <c r="P14" s="24">
        <v>-4095069536</v>
      </c>
      <c r="Q14" s="24"/>
      <c r="R14" s="21"/>
      <c r="S14" s="25">
        <v>-8261347011</v>
      </c>
      <c r="T14" s="21"/>
      <c r="U14" s="31">
        <f t="shared" si="2"/>
        <v>-8954946797</v>
      </c>
      <c r="V14" s="21"/>
      <c r="W14" s="33">
        <f t="shared" si="3"/>
        <v>-2.8891137760115151</v>
      </c>
      <c r="X14" s="21"/>
      <c r="Y14" s="21"/>
    </row>
    <row r="15" spans="1:26" ht="21.75" customHeight="1" x14ac:dyDescent="0.2">
      <c r="A15" s="16" t="s">
        <v>29</v>
      </c>
      <c r="B15" s="16"/>
      <c r="D15" s="25">
        <v>0</v>
      </c>
      <c r="E15" s="21"/>
      <c r="F15" s="25">
        <v>-1532071837</v>
      </c>
      <c r="G15" s="21"/>
      <c r="H15" s="25">
        <v>0</v>
      </c>
      <c r="I15" s="21"/>
      <c r="J15" s="31">
        <f t="shared" si="0"/>
        <v>-1532071837</v>
      </c>
      <c r="K15" s="21"/>
      <c r="L15" s="33">
        <f t="shared" si="1"/>
        <v>-7.9525277055620016</v>
      </c>
      <c r="M15" s="21"/>
      <c r="N15" s="25">
        <v>9079666125</v>
      </c>
      <c r="O15" s="21"/>
      <c r="P15" s="24">
        <v>-3296275924</v>
      </c>
      <c r="Q15" s="24"/>
      <c r="R15" s="21"/>
      <c r="S15" s="25">
        <v>-4211880633</v>
      </c>
      <c r="T15" s="21"/>
      <c r="U15" s="31">
        <f t="shared" si="2"/>
        <v>1571509568</v>
      </c>
      <c r="V15" s="21"/>
      <c r="W15" s="33">
        <f t="shared" si="3"/>
        <v>0.50701249766930412</v>
      </c>
      <c r="X15" s="21"/>
      <c r="Y15" s="21"/>
    </row>
    <row r="16" spans="1:26" ht="21.75" customHeight="1" x14ac:dyDescent="0.2">
      <c r="A16" s="16" t="s">
        <v>83</v>
      </c>
      <c r="B16" s="16"/>
      <c r="D16" s="25">
        <v>0</v>
      </c>
      <c r="E16" s="21"/>
      <c r="F16" s="25">
        <v>0</v>
      </c>
      <c r="G16" s="21"/>
      <c r="H16" s="25">
        <v>0</v>
      </c>
      <c r="I16" s="21"/>
      <c r="J16" s="31">
        <f t="shared" si="0"/>
        <v>0</v>
      </c>
      <c r="K16" s="21"/>
      <c r="L16" s="33">
        <f t="shared" si="1"/>
        <v>0</v>
      </c>
      <c r="M16" s="21"/>
      <c r="N16" s="25">
        <v>0</v>
      </c>
      <c r="O16" s="21"/>
      <c r="P16" s="24">
        <v>0</v>
      </c>
      <c r="Q16" s="24"/>
      <c r="R16" s="21"/>
      <c r="S16" s="25">
        <v>976108456</v>
      </c>
      <c r="T16" s="21"/>
      <c r="U16" s="31">
        <f t="shared" si="2"/>
        <v>976108456</v>
      </c>
      <c r="V16" s="21"/>
      <c r="W16" s="33">
        <f t="shared" si="3"/>
        <v>0.31491961382235001</v>
      </c>
      <c r="X16" s="21"/>
      <c r="Y16" s="21"/>
    </row>
    <row r="17" spans="1:25" ht="21.75" customHeight="1" x14ac:dyDescent="0.2">
      <c r="A17" s="16" t="s">
        <v>24</v>
      </c>
      <c r="B17" s="16"/>
      <c r="D17" s="25">
        <v>0</v>
      </c>
      <c r="E17" s="21"/>
      <c r="F17" s="25">
        <v>-278334000</v>
      </c>
      <c r="G17" s="21"/>
      <c r="H17" s="25">
        <v>0</v>
      </c>
      <c r="I17" s="21"/>
      <c r="J17" s="31">
        <f t="shared" si="0"/>
        <v>-278334000</v>
      </c>
      <c r="K17" s="21"/>
      <c r="L17" s="33">
        <f t="shared" si="1"/>
        <v>-1.4447487336717448</v>
      </c>
      <c r="M17" s="21"/>
      <c r="N17" s="25">
        <v>470000000</v>
      </c>
      <c r="O17" s="21"/>
      <c r="P17" s="24">
        <v>145433064</v>
      </c>
      <c r="Q17" s="24"/>
      <c r="R17" s="21"/>
      <c r="S17" s="25">
        <v>748757712</v>
      </c>
      <c r="T17" s="21"/>
      <c r="U17" s="31">
        <f t="shared" si="2"/>
        <v>1364190776</v>
      </c>
      <c r="V17" s="21"/>
      <c r="W17" s="33">
        <f t="shared" si="3"/>
        <v>0.44012571524934313</v>
      </c>
      <c r="X17" s="21"/>
      <c r="Y17" s="21"/>
    </row>
    <row r="18" spans="1:25" ht="21.75" customHeight="1" x14ac:dyDescent="0.2">
      <c r="A18" s="16" t="s">
        <v>84</v>
      </c>
      <c r="B18" s="16"/>
      <c r="D18" s="25">
        <v>0</v>
      </c>
      <c r="E18" s="21"/>
      <c r="F18" s="25">
        <v>0</v>
      </c>
      <c r="G18" s="21"/>
      <c r="H18" s="25">
        <v>0</v>
      </c>
      <c r="I18" s="21"/>
      <c r="J18" s="31">
        <f t="shared" si="0"/>
        <v>0</v>
      </c>
      <c r="K18" s="21"/>
      <c r="L18" s="33">
        <f t="shared" si="1"/>
        <v>0</v>
      </c>
      <c r="M18" s="21"/>
      <c r="N18" s="25">
        <v>0</v>
      </c>
      <c r="O18" s="21"/>
      <c r="P18" s="24">
        <v>0</v>
      </c>
      <c r="Q18" s="24"/>
      <c r="R18" s="21"/>
      <c r="S18" s="25">
        <v>7072951913</v>
      </c>
      <c r="T18" s="21"/>
      <c r="U18" s="31">
        <f t="shared" si="2"/>
        <v>7072951913</v>
      </c>
      <c r="V18" s="21"/>
      <c r="W18" s="33">
        <f t="shared" si="3"/>
        <v>2.2819301188658199</v>
      </c>
      <c r="X18" s="21"/>
      <c r="Y18" s="21"/>
    </row>
    <row r="19" spans="1:25" ht="21.75" customHeight="1" x14ac:dyDescent="0.2">
      <c r="A19" s="16" t="s">
        <v>85</v>
      </c>
      <c r="B19" s="16"/>
      <c r="D19" s="25">
        <v>0</v>
      </c>
      <c r="E19" s="21"/>
      <c r="F19" s="25">
        <v>0</v>
      </c>
      <c r="G19" s="21"/>
      <c r="H19" s="25">
        <v>0</v>
      </c>
      <c r="I19" s="21"/>
      <c r="J19" s="31">
        <f t="shared" si="0"/>
        <v>0</v>
      </c>
      <c r="K19" s="21"/>
      <c r="L19" s="33">
        <f t="shared" si="1"/>
        <v>0</v>
      </c>
      <c r="M19" s="21"/>
      <c r="N19" s="25">
        <v>0</v>
      </c>
      <c r="O19" s="21"/>
      <c r="P19" s="24">
        <v>0</v>
      </c>
      <c r="Q19" s="24"/>
      <c r="R19" s="21"/>
      <c r="S19" s="25">
        <v>-10720063</v>
      </c>
      <c r="T19" s="21"/>
      <c r="U19" s="31">
        <f t="shared" si="2"/>
        <v>-10720063</v>
      </c>
      <c r="V19" s="21"/>
      <c r="W19" s="33">
        <f t="shared" si="3"/>
        <v>-3.4585891345984437E-3</v>
      </c>
      <c r="X19" s="21"/>
      <c r="Y19" s="21"/>
    </row>
    <row r="20" spans="1:25" ht="21.75" customHeight="1" x14ac:dyDescent="0.2">
      <c r="A20" s="16" t="s">
        <v>42</v>
      </c>
      <c r="B20" s="16"/>
      <c r="D20" s="25">
        <v>0</v>
      </c>
      <c r="E20" s="21"/>
      <c r="F20" s="25">
        <v>-263517281</v>
      </c>
      <c r="G20" s="21"/>
      <c r="H20" s="25">
        <v>0</v>
      </c>
      <c r="I20" s="21"/>
      <c r="J20" s="31">
        <f t="shared" si="0"/>
        <v>-263517281</v>
      </c>
      <c r="K20" s="21"/>
      <c r="L20" s="33">
        <f t="shared" si="1"/>
        <v>-1.3678395669424912</v>
      </c>
      <c r="M20" s="21"/>
      <c r="N20" s="25">
        <v>0</v>
      </c>
      <c r="O20" s="21"/>
      <c r="P20" s="24">
        <v>-263517281</v>
      </c>
      <c r="Q20" s="24"/>
      <c r="R20" s="21"/>
      <c r="S20" s="25">
        <v>5476474127</v>
      </c>
      <c r="T20" s="21"/>
      <c r="U20" s="31">
        <f t="shared" si="2"/>
        <v>5212956846</v>
      </c>
      <c r="V20" s="21"/>
      <c r="W20" s="33">
        <f t="shared" si="3"/>
        <v>1.681844211802316</v>
      </c>
      <c r="X20" s="21"/>
      <c r="Y20" s="21"/>
    </row>
    <row r="21" spans="1:25" ht="21.75" customHeight="1" x14ac:dyDescent="0.2">
      <c r="A21" s="16" t="s">
        <v>27</v>
      </c>
      <c r="B21" s="16"/>
      <c r="D21" s="25">
        <v>0</v>
      </c>
      <c r="E21" s="21"/>
      <c r="F21" s="25">
        <v>-4666371348</v>
      </c>
      <c r="G21" s="21"/>
      <c r="H21" s="25">
        <v>0</v>
      </c>
      <c r="I21" s="21"/>
      <c r="J21" s="31">
        <f t="shared" si="0"/>
        <v>-4666371348</v>
      </c>
      <c r="K21" s="21"/>
      <c r="L21" s="33">
        <f t="shared" si="1"/>
        <v>-24.221741130674346</v>
      </c>
      <c r="M21" s="21"/>
      <c r="N21" s="25">
        <v>7395097000</v>
      </c>
      <c r="O21" s="21"/>
      <c r="P21" s="24">
        <v>-6080741208</v>
      </c>
      <c r="Q21" s="24"/>
      <c r="R21" s="21"/>
      <c r="S21" s="25">
        <v>-579970755</v>
      </c>
      <c r="T21" s="21"/>
      <c r="U21" s="31">
        <f t="shared" si="2"/>
        <v>734385037</v>
      </c>
      <c r="V21" s="21"/>
      <c r="W21" s="33">
        <f t="shared" si="3"/>
        <v>0.23693294615711452</v>
      </c>
      <c r="X21" s="21"/>
      <c r="Y21" s="21"/>
    </row>
    <row r="22" spans="1:25" ht="21.75" customHeight="1" x14ac:dyDescent="0.2">
      <c r="A22" s="16" t="s">
        <v>19</v>
      </c>
      <c r="B22" s="16"/>
      <c r="D22" s="25">
        <v>0</v>
      </c>
      <c r="E22" s="21"/>
      <c r="F22" s="25">
        <v>5400570420</v>
      </c>
      <c r="G22" s="21"/>
      <c r="H22" s="25">
        <v>0</v>
      </c>
      <c r="I22" s="21"/>
      <c r="J22" s="31">
        <f t="shared" si="0"/>
        <v>5400570420</v>
      </c>
      <c r="K22" s="21"/>
      <c r="L22" s="33">
        <f t="shared" si="1"/>
        <v>28.032749414013679</v>
      </c>
      <c r="M22" s="21"/>
      <c r="N22" s="25">
        <v>5652724320</v>
      </c>
      <c r="O22" s="21"/>
      <c r="P22" s="24">
        <v>1856762172</v>
      </c>
      <c r="Q22" s="24"/>
      <c r="R22" s="21"/>
      <c r="S22" s="25">
        <v>4604420354</v>
      </c>
      <c r="T22" s="21"/>
      <c r="U22" s="31">
        <f t="shared" si="2"/>
        <v>12113906846</v>
      </c>
      <c r="V22" s="21"/>
      <c r="W22" s="33">
        <f t="shared" si="3"/>
        <v>3.908281751246546</v>
      </c>
      <c r="X22" s="21"/>
      <c r="Y22" s="21"/>
    </row>
    <row r="23" spans="1:25" ht="21.75" customHeight="1" x14ac:dyDescent="0.2">
      <c r="A23" s="16" t="s">
        <v>23</v>
      </c>
      <c r="B23" s="16"/>
      <c r="D23" s="25">
        <v>0</v>
      </c>
      <c r="E23" s="21"/>
      <c r="F23" s="25">
        <v>-1339420743</v>
      </c>
      <c r="G23" s="21"/>
      <c r="H23" s="25">
        <v>0</v>
      </c>
      <c r="I23" s="21"/>
      <c r="J23" s="31">
        <f t="shared" si="0"/>
        <v>-1339420743</v>
      </c>
      <c r="K23" s="21"/>
      <c r="L23" s="33">
        <f t="shared" si="1"/>
        <v>-6.9525333674754703</v>
      </c>
      <c r="M23" s="21"/>
      <c r="N23" s="25">
        <v>48376810000</v>
      </c>
      <c r="O23" s="21"/>
      <c r="P23" s="24">
        <v>5469301370</v>
      </c>
      <c r="Q23" s="24"/>
      <c r="R23" s="21"/>
      <c r="S23" s="25">
        <v>34303507213</v>
      </c>
      <c r="T23" s="21"/>
      <c r="U23" s="31">
        <f t="shared" si="2"/>
        <v>88149618583</v>
      </c>
      <c r="V23" s="21"/>
      <c r="W23" s="33">
        <f t="shared" si="3"/>
        <v>28.439507589662565</v>
      </c>
      <c r="X23" s="21"/>
      <c r="Y23" s="21"/>
    </row>
    <row r="24" spans="1:25" ht="21.75" customHeight="1" x14ac:dyDescent="0.2">
      <c r="A24" s="16" t="s">
        <v>86</v>
      </c>
      <c r="B24" s="16"/>
      <c r="D24" s="25">
        <v>0</v>
      </c>
      <c r="E24" s="21"/>
      <c r="F24" s="25">
        <v>0</v>
      </c>
      <c r="G24" s="21"/>
      <c r="H24" s="25">
        <v>0</v>
      </c>
      <c r="I24" s="21"/>
      <c r="J24" s="31">
        <f t="shared" si="0"/>
        <v>0</v>
      </c>
      <c r="K24" s="21"/>
      <c r="L24" s="33">
        <f t="shared" si="1"/>
        <v>0</v>
      </c>
      <c r="M24" s="21"/>
      <c r="N24" s="25">
        <v>0</v>
      </c>
      <c r="O24" s="21"/>
      <c r="P24" s="24">
        <v>0</v>
      </c>
      <c r="Q24" s="24"/>
      <c r="R24" s="21"/>
      <c r="S24" s="25">
        <v>-6019414543</v>
      </c>
      <c r="T24" s="21"/>
      <c r="U24" s="31">
        <f t="shared" si="2"/>
        <v>-6019414543</v>
      </c>
      <c r="V24" s="21"/>
      <c r="W24" s="33">
        <f t="shared" si="3"/>
        <v>-1.942029793580845</v>
      </c>
      <c r="X24" s="21"/>
      <c r="Y24" s="21"/>
    </row>
    <row r="25" spans="1:25" ht="21.75" customHeight="1" x14ac:dyDescent="0.2">
      <c r="A25" s="16" t="s">
        <v>87</v>
      </c>
      <c r="B25" s="16"/>
      <c r="D25" s="25">
        <v>0</v>
      </c>
      <c r="E25" s="21"/>
      <c r="F25" s="25">
        <v>0</v>
      </c>
      <c r="G25" s="21"/>
      <c r="H25" s="25">
        <v>0</v>
      </c>
      <c r="I25" s="21"/>
      <c r="J25" s="31">
        <f t="shared" si="0"/>
        <v>0</v>
      </c>
      <c r="K25" s="21"/>
      <c r="L25" s="33">
        <f t="shared" si="1"/>
        <v>0</v>
      </c>
      <c r="M25" s="21"/>
      <c r="N25" s="25">
        <v>0</v>
      </c>
      <c r="O25" s="21"/>
      <c r="P25" s="24">
        <v>0</v>
      </c>
      <c r="Q25" s="24"/>
      <c r="R25" s="21"/>
      <c r="S25" s="25">
        <v>1504137389</v>
      </c>
      <c r="T25" s="21"/>
      <c r="U25" s="31">
        <f t="shared" si="2"/>
        <v>1504137389</v>
      </c>
      <c r="V25" s="21"/>
      <c r="W25" s="33">
        <f t="shared" si="3"/>
        <v>0.48527636736264257</v>
      </c>
      <c r="X25" s="21"/>
      <c r="Y25" s="21"/>
    </row>
    <row r="26" spans="1:25" ht="21.75" customHeight="1" x14ac:dyDescent="0.2">
      <c r="A26" s="16" t="s">
        <v>88</v>
      </c>
      <c r="B26" s="16"/>
      <c r="D26" s="25">
        <v>0</v>
      </c>
      <c r="E26" s="21"/>
      <c r="F26" s="25">
        <v>0</v>
      </c>
      <c r="G26" s="21"/>
      <c r="H26" s="25">
        <v>0</v>
      </c>
      <c r="I26" s="21"/>
      <c r="J26" s="31">
        <f t="shared" si="0"/>
        <v>0</v>
      </c>
      <c r="K26" s="21"/>
      <c r="L26" s="33">
        <f t="shared" si="1"/>
        <v>0</v>
      </c>
      <c r="M26" s="21"/>
      <c r="N26" s="25">
        <v>0</v>
      </c>
      <c r="O26" s="21"/>
      <c r="P26" s="24">
        <v>0</v>
      </c>
      <c r="Q26" s="24"/>
      <c r="R26" s="21"/>
      <c r="S26" s="25">
        <v>-2898129619</v>
      </c>
      <c r="T26" s="21"/>
      <c r="U26" s="31">
        <f t="shared" si="2"/>
        <v>-2898129619</v>
      </c>
      <c r="V26" s="21"/>
      <c r="W26" s="33">
        <f t="shared" si="3"/>
        <v>-0.93501685679751378</v>
      </c>
      <c r="X26" s="21"/>
      <c r="Y26" s="21"/>
    </row>
    <row r="27" spans="1:25" ht="21.75" customHeight="1" x14ac:dyDescent="0.2">
      <c r="A27" s="16" t="s">
        <v>89</v>
      </c>
      <c r="B27" s="16"/>
      <c r="D27" s="25">
        <v>0</v>
      </c>
      <c r="E27" s="21"/>
      <c r="F27" s="25">
        <v>0</v>
      </c>
      <c r="G27" s="21"/>
      <c r="H27" s="25">
        <v>0</v>
      </c>
      <c r="I27" s="21"/>
      <c r="J27" s="31">
        <f t="shared" si="0"/>
        <v>0</v>
      </c>
      <c r="K27" s="21"/>
      <c r="L27" s="33">
        <f t="shared" si="1"/>
        <v>0</v>
      </c>
      <c r="M27" s="21"/>
      <c r="N27" s="25">
        <v>0</v>
      </c>
      <c r="O27" s="21"/>
      <c r="P27" s="24">
        <v>0</v>
      </c>
      <c r="Q27" s="24"/>
      <c r="R27" s="21"/>
      <c r="S27" s="25">
        <v>-7866156594</v>
      </c>
      <c r="T27" s="21"/>
      <c r="U27" s="31">
        <f t="shared" si="2"/>
        <v>-7866156594</v>
      </c>
      <c r="V27" s="21"/>
      <c r="W27" s="33">
        <f t="shared" si="3"/>
        <v>-2.5378399107410377</v>
      </c>
      <c r="X27" s="21"/>
      <c r="Y27" s="21"/>
    </row>
    <row r="28" spans="1:25" ht="21.75" customHeight="1" x14ac:dyDescent="0.2">
      <c r="A28" s="16" t="s">
        <v>90</v>
      </c>
      <c r="B28" s="16"/>
      <c r="D28" s="25">
        <v>0</v>
      </c>
      <c r="E28" s="21"/>
      <c r="F28" s="25">
        <v>0</v>
      </c>
      <c r="G28" s="21"/>
      <c r="H28" s="25">
        <v>0</v>
      </c>
      <c r="I28" s="21"/>
      <c r="J28" s="31">
        <f t="shared" si="0"/>
        <v>0</v>
      </c>
      <c r="K28" s="21"/>
      <c r="L28" s="33">
        <f t="shared" si="1"/>
        <v>0</v>
      </c>
      <c r="M28" s="21"/>
      <c r="N28" s="25">
        <v>223926380</v>
      </c>
      <c r="O28" s="21"/>
      <c r="P28" s="24">
        <v>0</v>
      </c>
      <c r="Q28" s="24"/>
      <c r="R28" s="21"/>
      <c r="S28" s="25">
        <v>3337826748</v>
      </c>
      <c r="T28" s="21"/>
      <c r="U28" s="31">
        <f t="shared" si="2"/>
        <v>3561753128</v>
      </c>
      <c r="V28" s="21"/>
      <c r="W28" s="33">
        <f t="shared" si="3"/>
        <v>1.1491201748182653</v>
      </c>
      <c r="X28" s="21"/>
      <c r="Y28" s="21"/>
    </row>
    <row r="29" spans="1:25" ht="21.75" customHeight="1" x14ac:dyDescent="0.2">
      <c r="A29" s="16" t="s">
        <v>91</v>
      </c>
      <c r="B29" s="16"/>
      <c r="D29" s="25">
        <v>0</v>
      </c>
      <c r="E29" s="21"/>
      <c r="F29" s="25">
        <v>0</v>
      </c>
      <c r="G29" s="21"/>
      <c r="H29" s="25">
        <v>0</v>
      </c>
      <c r="I29" s="21"/>
      <c r="J29" s="31">
        <f t="shared" si="0"/>
        <v>0</v>
      </c>
      <c r="K29" s="21"/>
      <c r="L29" s="33">
        <f t="shared" si="1"/>
        <v>0</v>
      </c>
      <c r="M29" s="21"/>
      <c r="N29" s="25">
        <v>0</v>
      </c>
      <c r="O29" s="21"/>
      <c r="P29" s="24">
        <v>0</v>
      </c>
      <c r="Q29" s="24"/>
      <c r="R29" s="21"/>
      <c r="S29" s="25">
        <v>18031740579</v>
      </c>
      <c r="T29" s="21"/>
      <c r="U29" s="31">
        <f t="shared" si="2"/>
        <v>18031740579</v>
      </c>
      <c r="V29" s="21"/>
      <c r="W29" s="33">
        <f t="shared" si="3"/>
        <v>5.8175387630116768</v>
      </c>
      <c r="X29" s="21"/>
      <c r="Y29" s="21"/>
    </row>
    <row r="30" spans="1:25" ht="21.75" customHeight="1" x14ac:dyDescent="0.2">
      <c r="A30" s="16" t="s">
        <v>33</v>
      </c>
      <c r="B30" s="16"/>
      <c r="D30" s="25">
        <v>0</v>
      </c>
      <c r="E30" s="21"/>
      <c r="F30" s="25">
        <v>-113313657</v>
      </c>
      <c r="G30" s="21"/>
      <c r="H30" s="25">
        <v>0</v>
      </c>
      <c r="I30" s="21"/>
      <c r="J30" s="31">
        <f t="shared" si="0"/>
        <v>-113313657</v>
      </c>
      <c r="K30" s="21"/>
      <c r="L30" s="33">
        <f t="shared" si="1"/>
        <v>-0.58817737846782803</v>
      </c>
      <c r="M30" s="21"/>
      <c r="N30" s="25">
        <v>11123015000</v>
      </c>
      <c r="O30" s="21"/>
      <c r="P30" s="24">
        <v>2685040998</v>
      </c>
      <c r="Q30" s="24"/>
      <c r="R30" s="21"/>
      <c r="S30" s="25">
        <v>18102374553</v>
      </c>
      <c r="T30" s="21"/>
      <c r="U30" s="31">
        <f t="shared" si="2"/>
        <v>31910430551</v>
      </c>
      <c r="V30" s="21"/>
      <c r="W30" s="33">
        <f t="shared" si="3"/>
        <v>10.295188412982911</v>
      </c>
      <c r="X30" s="21"/>
      <c r="Y30" s="21"/>
    </row>
    <row r="31" spans="1:25" ht="21.75" customHeight="1" x14ac:dyDescent="0.2">
      <c r="A31" s="16" t="s">
        <v>34</v>
      </c>
      <c r="B31" s="16"/>
      <c r="D31" s="25">
        <v>0</v>
      </c>
      <c r="E31" s="21"/>
      <c r="F31" s="25">
        <v>273614272</v>
      </c>
      <c r="G31" s="21"/>
      <c r="H31" s="25">
        <v>0</v>
      </c>
      <c r="I31" s="21"/>
      <c r="J31" s="31">
        <f t="shared" si="0"/>
        <v>273614272</v>
      </c>
      <c r="K31" s="21"/>
      <c r="L31" s="33">
        <f t="shared" si="1"/>
        <v>1.4202500340832107</v>
      </c>
      <c r="M31" s="21"/>
      <c r="N31" s="25">
        <v>4067613214</v>
      </c>
      <c r="O31" s="21"/>
      <c r="P31" s="24">
        <v>3111485723</v>
      </c>
      <c r="Q31" s="24"/>
      <c r="R31" s="21"/>
      <c r="S31" s="25">
        <v>1906952374</v>
      </c>
      <c r="T31" s="21"/>
      <c r="U31" s="31">
        <f t="shared" si="2"/>
        <v>9086051311</v>
      </c>
      <c r="V31" s="21"/>
      <c r="W31" s="33">
        <f t="shared" si="3"/>
        <v>2.9314117221725788</v>
      </c>
      <c r="X31" s="21"/>
      <c r="Y31" s="21"/>
    </row>
    <row r="32" spans="1:25" ht="21.75" customHeight="1" x14ac:dyDescent="0.2">
      <c r="A32" s="16" t="s">
        <v>92</v>
      </c>
      <c r="B32" s="16"/>
      <c r="D32" s="25">
        <v>0</v>
      </c>
      <c r="E32" s="21"/>
      <c r="F32" s="25">
        <v>0</v>
      </c>
      <c r="G32" s="21"/>
      <c r="H32" s="25">
        <v>0</v>
      </c>
      <c r="I32" s="21"/>
      <c r="J32" s="31">
        <f t="shared" si="0"/>
        <v>0</v>
      </c>
      <c r="K32" s="21"/>
      <c r="L32" s="33">
        <f t="shared" si="1"/>
        <v>0</v>
      </c>
      <c r="M32" s="21"/>
      <c r="N32" s="25">
        <v>7800000000</v>
      </c>
      <c r="O32" s="21"/>
      <c r="P32" s="24">
        <v>0</v>
      </c>
      <c r="Q32" s="24"/>
      <c r="R32" s="21"/>
      <c r="S32" s="25">
        <v>-7992161164</v>
      </c>
      <c r="T32" s="21"/>
      <c r="U32" s="31">
        <f t="shared" si="2"/>
        <v>-192161164</v>
      </c>
      <c r="V32" s="21"/>
      <c r="W32" s="33">
        <f t="shared" si="3"/>
        <v>-6.1996511951673189E-2</v>
      </c>
      <c r="X32" s="21"/>
      <c r="Y32" s="21"/>
    </row>
    <row r="33" spans="1:25" ht="21.75" customHeight="1" x14ac:dyDescent="0.2">
      <c r="A33" s="16" t="s">
        <v>93</v>
      </c>
      <c r="B33" s="16"/>
      <c r="D33" s="25">
        <v>0</v>
      </c>
      <c r="E33" s="21"/>
      <c r="F33" s="25">
        <v>0</v>
      </c>
      <c r="G33" s="21"/>
      <c r="H33" s="25">
        <v>0</v>
      </c>
      <c r="I33" s="21"/>
      <c r="J33" s="31">
        <f t="shared" si="0"/>
        <v>0</v>
      </c>
      <c r="K33" s="21"/>
      <c r="L33" s="33">
        <f t="shared" si="1"/>
        <v>0</v>
      </c>
      <c r="M33" s="21"/>
      <c r="N33" s="25">
        <v>0</v>
      </c>
      <c r="O33" s="21"/>
      <c r="P33" s="24">
        <v>0</v>
      </c>
      <c r="Q33" s="24"/>
      <c r="R33" s="21"/>
      <c r="S33" s="25">
        <v>-940692554</v>
      </c>
      <c r="T33" s="21"/>
      <c r="U33" s="31">
        <f t="shared" si="2"/>
        <v>-940692554</v>
      </c>
      <c r="V33" s="21"/>
      <c r="W33" s="33">
        <f t="shared" si="3"/>
        <v>-0.30349346326248827</v>
      </c>
      <c r="X33" s="21"/>
      <c r="Y33" s="21"/>
    </row>
    <row r="34" spans="1:25" ht="21.75" customHeight="1" x14ac:dyDescent="0.2">
      <c r="A34" s="16" t="s">
        <v>94</v>
      </c>
      <c r="B34" s="16"/>
      <c r="D34" s="25">
        <v>0</v>
      </c>
      <c r="E34" s="21"/>
      <c r="F34" s="25">
        <v>0</v>
      </c>
      <c r="G34" s="21"/>
      <c r="H34" s="25">
        <v>0</v>
      </c>
      <c r="I34" s="21"/>
      <c r="J34" s="31">
        <f t="shared" si="0"/>
        <v>0</v>
      </c>
      <c r="K34" s="21"/>
      <c r="L34" s="33">
        <f t="shared" si="1"/>
        <v>0</v>
      </c>
      <c r="M34" s="21"/>
      <c r="N34" s="25">
        <v>0</v>
      </c>
      <c r="O34" s="21"/>
      <c r="P34" s="24">
        <v>0</v>
      </c>
      <c r="Q34" s="24"/>
      <c r="R34" s="21"/>
      <c r="S34" s="25">
        <v>-9247650012</v>
      </c>
      <c r="T34" s="21"/>
      <c r="U34" s="31">
        <f t="shared" si="2"/>
        <v>-9247650012</v>
      </c>
      <c r="V34" s="21"/>
      <c r="W34" s="33">
        <f t="shared" si="3"/>
        <v>-2.9835479373649543</v>
      </c>
      <c r="X34" s="21"/>
      <c r="Y34" s="21"/>
    </row>
    <row r="35" spans="1:25" ht="21.75" customHeight="1" x14ac:dyDescent="0.2">
      <c r="A35" s="16" t="s">
        <v>28</v>
      </c>
      <c r="B35" s="16"/>
      <c r="D35" s="25">
        <v>3966863045</v>
      </c>
      <c r="E35" s="21"/>
      <c r="F35" s="25">
        <v>-3885977357</v>
      </c>
      <c r="G35" s="21"/>
      <c r="H35" s="25">
        <v>0</v>
      </c>
      <c r="I35" s="21"/>
      <c r="J35" s="31">
        <f t="shared" si="0"/>
        <v>80885688</v>
      </c>
      <c r="K35" s="21"/>
      <c r="L35" s="33">
        <f t="shared" si="1"/>
        <v>0.41985346853121736</v>
      </c>
      <c r="M35" s="21"/>
      <c r="N35" s="25">
        <v>3966863045</v>
      </c>
      <c r="O35" s="21"/>
      <c r="P35" s="24">
        <v>-7771954729</v>
      </c>
      <c r="Q35" s="24"/>
      <c r="R35" s="21"/>
      <c r="S35" s="25">
        <v>15507359638</v>
      </c>
      <c r="T35" s="21"/>
      <c r="U35" s="31">
        <f t="shared" si="2"/>
        <v>11702267954</v>
      </c>
      <c r="V35" s="21"/>
      <c r="W35" s="33">
        <f t="shared" si="3"/>
        <v>3.7754756474718438</v>
      </c>
      <c r="X35" s="21"/>
      <c r="Y35" s="21"/>
    </row>
    <row r="36" spans="1:25" ht="21.75" customHeight="1" x14ac:dyDescent="0.2">
      <c r="A36" s="16" t="s">
        <v>35</v>
      </c>
      <c r="B36" s="16"/>
      <c r="D36" s="25">
        <v>0</v>
      </c>
      <c r="E36" s="21"/>
      <c r="F36" s="25">
        <v>1654370465</v>
      </c>
      <c r="G36" s="21"/>
      <c r="H36" s="25">
        <v>0</v>
      </c>
      <c r="I36" s="21"/>
      <c r="J36" s="31">
        <f t="shared" si="0"/>
        <v>1654370465</v>
      </c>
      <c r="K36" s="21"/>
      <c r="L36" s="33">
        <f t="shared" si="1"/>
        <v>8.5873433871991409</v>
      </c>
      <c r="M36" s="21"/>
      <c r="N36" s="25">
        <v>5648066233</v>
      </c>
      <c r="O36" s="21"/>
      <c r="P36" s="24">
        <v>-38090515100</v>
      </c>
      <c r="Q36" s="24"/>
      <c r="R36" s="21"/>
      <c r="S36" s="25">
        <v>778713832</v>
      </c>
      <c r="T36" s="21"/>
      <c r="U36" s="31">
        <f t="shared" si="2"/>
        <v>-31663735035</v>
      </c>
      <c r="V36" s="21"/>
      <c r="W36" s="33">
        <f t="shared" si="3"/>
        <v>-10.215597609160978</v>
      </c>
      <c r="X36" s="21"/>
      <c r="Y36" s="21"/>
    </row>
    <row r="37" spans="1:25" ht="21.75" customHeight="1" x14ac:dyDescent="0.2">
      <c r="A37" s="16" t="s">
        <v>95</v>
      </c>
      <c r="B37" s="16"/>
      <c r="D37" s="25">
        <v>0</v>
      </c>
      <c r="E37" s="21"/>
      <c r="F37" s="25">
        <v>0</v>
      </c>
      <c r="G37" s="21"/>
      <c r="H37" s="25">
        <v>0</v>
      </c>
      <c r="I37" s="21"/>
      <c r="J37" s="31">
        <f t="shared" si="0"/>
        <v>0</v>
      </c>
      <c r="K37" s="21"/>
      <c r="L37" s="33">
        <f t="shared" si="1"/>
        <v>0</v>
      </c>
      <c r="M37" s="21"/>
      <c r="N37" s="25">
        <v>0</v>
      </c>
      <c r="O37" s="21"/>
      <c r="P37" s="24">
        <v>0</v>
      </c>
      <c r="Q37" s="24"/>
      <c r="R37" s="21"/>
      <c r="S37" s="25">
        <v>3369650942</v>
      </c>
      <c r="T37" s="21"/>
      <c r="U37" s="31">
        <f t="shared" si="2"/>
        <v>3369650942</v>
      </c>
      <c r="V37" s="21"/>
      <c r="W37" s="33">
        <f t="shared" si="3"/>
        <v>1.0871426908023405</v>
      </c>
      <c r="X37" s="21"/>
      <c r="Y37" s="21"/>
    </row>
    <row r="38" spans="1:25" ht="21.75" customHeight="1" x14ac:dyDescent="0.2">
      <c r="A38" s="16" t="s">
        <v>96</v>
      </c>
      <c r="B38" s="16"/>
      <c r="D38" s="25">
        <v>0</v>
      </c>
      <c r="E38" s="21"/>
      <c r="F38" s="25">
        <v>0</v>
      </c>
      <c r="G38" s="21"/>
      <c r="H38" s="25">
        <v>0</v>
      </c>
      <c r="I38" s="21"/>
      <c r="J38" s="31">
        <f t="shared" si="0"/>
        <v>0</v>
      </c>
      <c r="K38" s="21"/>
      <c r="L38" s="33">
        <f t="shared" si="1"/>
        <v>0</v>
      </c>
      <c r="M38" s="21"/>
      <c r="N38" s="25">
        <v>0</v>
      </c>
      <c r="O38" s="21"/>
      <c r="P38" s="24">
        <v>0</v>
      </c>
      <c r="Q38" s="24"/>
      <c r="R38" s="21"/>
      <c r="S38" s="25">
        <v>7731817198</v>
      </c>
      <c r="T38" s="21"/>
      <c r="U38" s="31">
        <f t="shared" si="2"/>
        <v>7731817198</v>
      </c>
      <c r="V38" s="21"/>
      <c r="W38" s="33">
        <f t="shared" si="3"/>
        <v>2.4944983020812641</v>
      </c>
      <c r="X38" s="21"/>
      <c r="Y38" s="21"/>
    </row>
    <row r="39" spans="1:25" ht="21.75" customHeight="1" x14ac:dyDescent="0.2">
      <c r="A39" s="16" t="s">
        <v>21</v>
      </c>
      <c r="B39" s="16"/>
      <c r="D39" s="25">
        <v>7442431958</v>
      </c>
      <c r="E39" s="21"/>
      <c r="F39" s="25">
        <v>-3765050021</v>
      </c>
      <c r="G39" s="21"/>
      <c r="H39" s="25">
        <v>0</v>
      </c>
      <c r="I39" s="21"/>
      <c r="J39" s="31">
        <f t="shared" si="0"/>
        <v>3677381937</v>
      </c>
      <c r="K39" s="21"/>
      <c r="L39" s="33">
        <f t="shared" si="1"/>
        <v>19.088192232023747</v>
      </c>
      <c r="M39" s="21"/>
      <c r="N39" s="25">
        <v>7442431958</v>
      </c>
      <c r="O39" s="21"/>
      <c r="P39" s="24">
        <v>8998939418</v>
      </c>
      <c r="Q39" s="24"/>
      <c r="R39" s="21"/>
      <c r="S39" s="25">
        <v>28891803422</v>
      </c>
      <c r="T39" s="21"/>
      <c r="U39" s="31">
        <f t="shared" si="2"/>
        <v>45333174798</v>
      </c>
      <c r="V39" s="21"/>
      <c r="W39" s="33">
        <f t="shared" si="3"/>
        <v>14.625737348112114</v>
      </c>
      <c r="X39" s="21"/>
      <c r="Y39" s="21"/>
    </row>
    <row r="40" spans="1:25" ht="21.75" customHeight="1" x14ac:dyDescent="0.2">
      <c r="A40" s="16" t="s">
        <v>25</v>
      </c>
      <c r="B40" s="16"/>
      <c r="D40" s="25">
        <v>0</v>
      </c>
      <c r="E40" s="21"/>
      <c r="F40" s="25">
        <v>-2623359441</v>
      </c>
      <c r="G40" s="21"/>
      <c r="H40" s="25">
        <v>0</v>
      </c>
      <c r="I40" s="21"/>
      <c r="J40" s="31">
        <f t="shared" si="0"/>
        <v>-2623359441</v>
      </c>
      <c r="K40" s="21"/>
      <c r="L40" s="33">
        <f t="shared" si="1"/>
        <v>-13.617075996287072</v>
      </c>
      <c r="M40" s="21"/>
      <c r="N40" s="25">
        <v>5737091000</v>
      </c>
      <c r="O40" s="21"/>
      <c r="P40" s="24">
        <v>3878009605</v>
      </c>
      <c r="Q40" s="24"/>
      <c r="R40" s="21"/>
      <c r="S40" s="25">
        <v>17187124664</v>
      </c>
      <c r="T40" s="21"/>
      <c r="U40" s="31">
        <f t="shared" si="2"/>
        <v>26802225269</v>
      </c>
      <c r="V40" s="21"/>
      <c r="W40" s="33">
        <f t="shared" si="3"/>
        <v>8.6471399560266811</v>
      </c>
      <c r="X40" s="21"/>
      <c r="Y40" s="21"/>
    </row>
    <row r="41" spans="1:25" ht="21.75" customHeight="1" x14ac:dyDescent="0.2">
      <c r="A41" s="16" t="s">
        <v>97</v>
      </c>
      <c r="B41" s="16"/>
      <c r="D41" s="25">
        <v>0</v>
      </c>
      <c r="E41" s="21"/>
      <c r="F41" s="25">
        <v>0</v>
      </c>
      <c r="G41" s="21"/>
      <c r="H41" s="25">
        <v>0</v>
      </c>
      <c r="I41" s="21"/>
      <c r="J41" s="31">
        <f t="shared" si="0"/>
        <v>0</v>
      </c>
      <c r="K41" s="21"/>
      <c r="L41" s="33">
        <f t="shared" si="1"/>
        <v>0</v>
      </c>
      <c r="M41" s="21"/>
      <c r="N41" s="25">
        <v>0</v>
      </c>
      <c r="O41" s="21"/>
      <c r="P41" s="24">
        <v>0</v>
      </c>
      <c r="Q41" s="24"/>
      <c r="R41" s="21"/>
      <c r="S41" s="25">
        <v>1301919321</v>
      </c>
      <c r="T41" s="21"/>
      <c r="U41" s="31">
        <f t="shared" si="2"/>
        <v>1301919321</v>
      </c>
      <c r="V41" s="21"/>
      <c r="W41" s="33">
        <f t="shared" si="3"/>
        <v>0.42003521973092722</v>
      </c>
      <c r="X41" s="21"/>
      <c r="Y41" s="21"/>
    </row>
    <row r="42" spans="1:25" ht="21.75" customHeight="1" x14ac:dyDescent="0.2">
      <c r="A42" s="16" t="s">
        <v>36</v>
      </c>
      <c r="B42" s="16"/>
      <c r="D42" s="25">
        <v>0</v>
      </c>
      <c r="E42" s="21"/>
      <c r="F42" s="25">
        <v>402458049</v>
      </c>
      <c r="G42" s="21"/>
      <c r="H42" s="25">
        <v>0</v>
      </c>
      <c r="I42" s="21"/>
      <c r="J42" s="31">
        <f t="shared" si="0"/>
        <v>402458049</v>
      </c>
      <c r="K42" s="21"/>
      <c r="L42" s="33">
        <f t="shared" si="1"/>
        <v>2.0890396309784327</v>
      </c>
      <c r="M42" s="21"/>
      <c r="N42" s="25">
        <v>1725746906</v>
      </c>
      <c r="O42" s="21"/>
      <c r="P42" s="24">
        <v>-4906892309</v>
      </c>
      <c r="Q42" s="24"/>
      <c r="R42" s="21"/>
      <c r="S42" s="25">
        <v>2461119588</v>
      </c>
      <c r="T42" s="21"/>
      <c r="U42" s="31">
        <f t="shared" si="2"/>
        <v>-720025815</v>
      </c>
      <c r="V42" s="21"/>
      <c r="W42" s="33">
        <f t="shared" si="3"/>
        <v>-0.23230026357022238</v>
      </c>
      <c r="X42" s="21"/>
      <c r="Y42" s="21"/>
    </row>
    <row r="43" spans="1:25" ht="21.75" customHeight="1" x14ac:dyDescent="0.2">
      <c r="A43" s="16" t="s">
        <v>98</v>
      </c>
      <c r="B43" s="16"/>
      <c r="D43" s="25">
        <v>0</v>
      </c>
      <c r="E43" s="21"/>
      <c r="F43" s="25">
        <v>0</v>
      </c>
      <c r="G43" s="21"/>
      <c r="H43" s="25">
        <v>0</v>
      </c>
      <c r="I43" s="21"/>
      <c r="J43" s="31">
        <f t="shared" si="0"/>
        <v>0</v>
      </c>
      <c r="K43" s="21"/>
      <c r="L43" s="33">
        <f t="shared" si="1"/>
        <v>0</v>
      </c>
      <c r="M43" s="21"/>
      <c r="N43" s="25">
        <v>0</v>
      </c>
      <c r="O43" s="21"/>
      <c r="P43" s="24">
        <v>0</v>
      </c>
      <c r="Q43" s="24"/>
      <c r="R43" s="21"/>
      <c r="S43" s="25">
        <v>4611454771</v>
      </c>
      <c r="T43" s="21"/>
      <c r="U43" s="31">
        <f t="shared" si="2"/>
        <v>4611454771</v>
      </c>
      <c r="V43" s="21"/>
      <c r="W43" s="33">
        <f t="shared" si="3"/>
        <v>1.4877829883716871</v>
      </c>
      <c r="X43" s="21"/>
      <c r="Y43" s="21"/>
    </row>
    <row r="44" spans="1:25" ht="21.75" customHeight="1" x14ac:dyDescent="0.2">
      <c r="A44" s="16" t="s">
        <v>22</v>
      </c>
      <c r="B44" s="16"/>
      <c r="D44" s="25">
        <v>0</v>
      </c>
      <c r="E44" s="21"/>
      <c r="F44" s="25">
        <v>-834116286</v>
      </c>
      <c r="G44" s="21"/>
      <c r="H44" s="25">
        <v>0</v>
      </c>
      <c r="I44" s="21"/>
      <c r="J44" s="31">
        <f t="shared" si="0"/>
        <v>-834116286</v>
      </c>
      <c r="K44" s="21"/>
      <c r="L44" s="33">
        <f t="shared" si="1"/>
        <v>-4.3296487239556756</v>
      </c>
      <c r="M44" s="21"/>
      <c r="N44" s="25">
        <v>1954537600</v>
      </c>
      <c r="O44" s="21"/>
      <c r="P44" s="24">
        <v>-4552118983</v>
      </c>
      <c r="Q44" s="24"/>
      <c r="R44" s="21"/>
      <c r="S44" s="25">
        <v>3480008474</v>
      </c>
      <c r="T44" s="21"/>
      <c r="U44" s="31">
        <f t="shared" si="2"/>
        <v>882427091</v>
      </c>
      <c r="V44" s="21"/>
      <c r="W44" s="33">
        <f t="shared" si="3"/>
        <v>0.2846954116788224</v>
      </c>
      <c r="X44" s="21"/>
      <c r="Y44" s="21"/>
    </row>
    <row r="45" spans="1:25" ht="21.75" customHeight="1" x14ac:dyDescent="0.2">
      <c r="A45" s="16" t="s">
        <v>38</v>
      </c>
      <c r="B45" s="16"/>
      <c r="D45" s="25">
        <v>0</v>
      </c>
      <c r="E45" s="21"/>
      <c r="F45" s="25">
        <v>2650423825</v>
      </c>
      <c r="G45" s="21"/>
      <c r="H45" s="25">
        <v>0</v>
      </c>
      <c r="I45" s="21"/>
      <c r="J45" s="31">
        <f t="shared" si="0"/>
        <v>2650423825</v>
      </c>
      <c r="K45" s="21"/>
      <c r="L45" s="33">
        <f t="shared" si="1"/>
        <v>13.757559137087716</v>
      </c>
      <c r="M45" s="21"/>
      <c r="N45" s="25">
        <v>2104964400</v>
      </c>
      <c r="O45" s="21"/>
      <c r="P45" s="24">
        <v>-3926559818</v>
      </c>
      <c r="Q45" s="24"/>
      <c r="R45" s="21"/>
      <c r="S45" s="25">
        <v>-7709729979</v>
      </c>
      <c r="T45" s="21"/>
      <c r="U45" s="31">
        <f t="shared" si="2"/>
        <v>-9531325397</v>
      </c>
      <c r="V45" s="21"/>
      <c r="W45" s="33">
        <f t="shared" si="3"/>
        <v>-3.0750694708031467</v>
      </c>
      <c r="X45" s="21"/>
      <c r="Y45" s="21"/>
    </row>
    <row r="46" spans="1:25" ht="21.75" customHeight="1" x14ac:dyDescent="0.2">
      <c r="A46" s="16" t="s">
        <v>41</v>
      </c>
      <c r="B46" s="16"/>
      <c r="D46" s="25">
        <v>0</v>
      </c>
      <c r="E46" s="21"/>
      <c r="F46" s="25">
        <v>-30699245</v>
      </c>
      <c r="G46" s="21"/>
      <c r="H46" s="25">
        <v>0</v>
      </c>
      <c r="I46" s="21"/>
      <c r="J46" s="31">
        <f t="shared" si="0"/>
        <v>-30699245</v>
      </c>
      <c r="K46" s="21"/>
      <c r="L46" s="33">
        <f t="shared" si="1"/>
        <v>-0.15935061953778068</v>
      </c>
      <c r="M46" s="21"/>
      <c r="N46" s="25">
        <v>3837377021</v>
      </c>
      <c r="O46" s="21"/>
      <c r="P46" s="24">
        <v>-13722563294</v>
      </c>
      <c r="Q46" s="24"/>
      <c r="R46" s="21"/>
      <c r="S46" s="25">
        <v>-5740824758</v>
      </c>
      <c r="T46" s="21"/>
      <c r="U46" s="31">
        <f t="shared" si="2"/>
        <v>-15626011031</v>
      </c>
      <c r="V46" s="21"/>
      <c r="W46" s="33">
        <f t="shared" si="3"/>
        <v>-5.041383802402283</v>
      </c>
      <c r="X46" s="21"/>
      <c r="Y46" s="21"/>
    </row>
    <row r="47" spans="1:25" ht="21.75" customHeight="1" x14ac:dyDescent="0.2">
      <c r="A47" s="16" t="s">
        <v>99</v>
      </c>
      <c r="B47" s="16"/>
      <c r="D47" s="25">
        <v>0</v>
      </c>
      <c r="E47" s="21"/>
      <c r="F47" s="25">
        <v>0</v>
      </c>
      <c r="G47" s="21"/>
      <c r="H47" s="25">
        <v>0</v>
      </c>
      <c r="I47" s="21"/>
      <c r="J47" s="31">
        <f t="shared" si="0"/>
        <v>0</v>
      </c>
      <c r="K47" s="21"/>
      <c r="L47" s="33">
        <f t="shared" si="1"/>
        <v>0</v>
      </c>
      <c r="M47" s="21"/>
      <c r="N47" s="25">
        <v>0</v>
      </c>
      <c r="O47" s="21"/>
      <c r="P47" s="24">
        <v>0</v>
      </c>
      <c r="Q47" s="24"/>
      <c r="R47" s="21"/>
      <c r="S47" s="25">
        <v>34241587475</v>
      </c>
      <c r="T47" s="21"/>
      <c r="U47" s="31">
        <f t="shared" si="2"/>
        <v>34241587475</v>
      </c>
      <c r="V47" s="21"/>
      <c r="W47" s="33">
        <f t="shared" si="3"/>
        <v>11.047284180366958</v>
      </c>
      <c r="X47" s="21"/>
      <c r="Y47" s="21"/>
    </row>
    <row r="48" spans="1:25" ht="21.75" customHeight="1" x14ac:dyDescent="0.2">
      <c r="A48" s="16" t="s">
        <v>100</v>
      </c>
      <c r="B48" s="16"/>
      <c r="D48" s="25">
        <v>0</v>
      </c>
      <c r="E48" s="21"/>
      <c r="F48" s="25">
        <v>0</v>
      </c>
      <c r="G48" s="21"/>
      <c r="H48" s="25">
        <v>0</v>
      </c>
      <c r="I48" s="21"/>
      <c r="J48" s="31">
        <f t="shared" si="0"/>
        <v>0</v>
      </c>
      <c r="K48" s="21"/>
      <c r="L48" s="33">
        <f t="shared" si="1"/>
        <v>0</v>
      </c>
      <c r="M48" s="21"/>
      <c r="N48" s="25">
        <v>0</v>
      </c>
      <c r="O48" s="21"/>
      <c r="P48" s="24">
        <v>0</v>
      </c>
      <c r="Q48" s="24"/>
      <c r="R48" s="21"/>
      <c r="S48" s="25">
        <v>-539285845</v>
      </c>
      <c r="T48" s="21"/>
      <c r="U48" s="31">
        <f t="shared" si="2"/>
        <v>-539285845</v>
      </c>
      <c r="V48" s="21"/>
      <c r="W48" s="33">
        <f t="shared" si="3"/>
        <v>-0.17398854502625033</v>
      </c>
      <c r="X48" s="21"/>
      <c r="Y48" s="21"/>
    </row>
    <row r="49" spans="1:25" ht="21.75" customHeight="1" x14ac:dyDescent="0.2">
      <c r="A49" s="16" t="s">
        <v>101</v>
      </c>
      <c r="B49" s="16"/>
      <c r="D49" s="25">
        <v>0</v>
      </c>
      <c r="E49" s="21"/>
      <c r="F49" s="25">
        <v>0</v>
      </c>
      <c r="G49" s="21"/>
      <c r="H49" s="25">
        <v>0</v>
      </c>
      <c r="I49" s="21"/>
      <c r="J49" s="31">
        <f t="shared" si="0"/>
        <v>0</v>
      </c>
      <c r="K49" s="21"/>
      <c r="L49" s="33">
        <f t="shared" si="1"/>
        <v>0</v>
      </c>
      <c r="M49" s="21"/>
      <c r="N49" s="25">
        <v>0</v>
      </c>
      <c r="O49" s="21"/>
      <c r="P49" s="24">
        <v>0</v>
      </c>
      <c r="Q49" s="24"/>
      <c r="R49" s="21"/>
      <c r="S49" s="25">
        <v>4304037751</v>
      </c>
      <c r="T49" s="21"/>
      <c r="U49" s="31">
        <f t="shared" si="2"/>
        <v>4304037751</v>
      </c>
      <c r="V49" s="21"/>
      <c r="W49" s="33">
        <f t="shared" si="3"/>
        <v>1.3886017461380704</v>
      </c>
      <c r="X49" s="21"/>
      <c r="Y49" s="21"/>
    </row>
    <row r="50" spans="1:25" ht="21.75" customHeight="1" x14ac:dyDescent="0.2">
      <c r="A50" s="16" t="s">
        <v>20</v>
      </c>
      <c r="B50" s="16"/>
      <c r="D50" s="25">
        <v>0</v>
      </c>
      <c r="E50" s="21"/>
      <c r="F50" s="25">
        <v>2337260062</v>
      </c>
      <c r="G50" s="21"/>
      <c r="H50" s="25">
        <v>0</v>
      </c>
      <c r="I50" s="21"/>
      <c r="J50" s="31">
        <f t="shared" si="0"/>
        <v>2337260062</v>
      </c>
      <c r="K50" s="21"/>
      <c r="L50" s="33">
        <f t="shared" si="1"/>
        <v>12.132019497567828</v>
      </c>
      <c r="M50" s="21"/>
      <c r="N50" s="25">
        <v>2051083081</v>
      </c>
      <c r="O50" s="21"/>
      <c r="P50" s="24">
        <v>-1176564951</v>
      </c>
      <c r="Q50" s="24"/>
      <c r="R50" s="21"/>
      <c r="S50" s="25">
        <v>-7722416218</v>
      </c>
      <c r="T50" s="21"/>
      <c r="U50" s="31">
        <f t="shared" si="2"/>
        <v>-6847898088</v>
      </c>
      <c r="V50" s="21"/>
      <c r="W50" s="33">
        <f t="shared" si="3"/>
        <v>-2.2093215237628971</v>
      </c>
      <c r="X50" s="21"/>
      <c r="Y50" s="21"/>
    </row>
    <row r="51" spans="1:25" ht="21.75" customHeight="1" x14ac:dyDescent="0.2">
      <c r="A51" s="16" t="s">
        <v>102</v>
      </c>
      <c r="B51" s="16"/>
      <c r="D51" s="25">
        <v>0</v>
      </c>
      <c r="E51" s="21"/>
      <c r="F51" s="25">
        <v>0</v>
      </c>
      <c r="G51" s="21"/>
      <c r="H51" s="25">
        <v>0</v>
      </c>
      <c r="I51" s="21"/>
      <c r="J51" s="31">
        <f t="shared" si="0"/>
        <v>0</v>
      </c>
      <c r="K51" s="21"/>
      <c r="L51" s="33">
        <f t="shared" si="1"/>
        <v>0</v>
      </c>
      <c r="M51" s="21"/>
      <c r="N51" s="25">
        <v>700000000</v>
      </c>
      <c r="O51" s="21"/>
      <c r="P51" s="24">
        <v>0</v>
      </c>
      <c r="Q51" s="24"/>
      <c r="R51" s="21"/>
      <c r="S51" s="25">
        <v>3327370941</v>
      </c>
      <c r="T51" s="21"/>
      <c r="U51" s="31">
        <f t="shared" si="2"/>
        <v>4027370941</v>
      </c>
      <c r="V51" s="21"/>
      <c r="W51" s="33">
        <f t="shared" si="3"/>
        <v>1.2993413730441798</v>
      </c>
      <c r="X51" s="21"/>
      <c r="Y51" s="21"/>
    </row>
    <row r="52" spans="1:25" ht="21.75" customHeight="1" x14ac:dyDescent="0.2">
      <c r="A52" s="16" t="s">
        <v>43</v>
      </c>
      <c r="B52" s="16"/>
      <c r="D52" s="25">
        <v>0</v>
      </c>
      <c r="E52" s="21"/>
      <c r="F52" s="25">
        <v>-404452905</v>
      </c>
      <c r="G52" s="21"/>
      <c r="H52" s="25">
        <v>0</v>
      </c>
      <c r="I52" s="21"/>
      <c r="J52" s="31">
        <f t="shared" si="0"/>
        <v>-404452905</v>
      </c>
      <c r="K52" s="21"/>
      <c r="L52" s="33">
        <f t="shared" si="1"/>
        <v>-2.0993943331702507</v>
      </c>
      <c r="M52" s="21"/>
      <c r="N52" s="25">
        <v>0</v>
      </c>
      <c r="O52" s="21"/>
      <c r="P52" s="24">
        <v>-404452905</v>
      </c>
      <c r="Q52" s="24"/>
      <c r="R52" s="21"/>
      <c r="S52" s="25">
        <v>0</v>
      </c>
      <c r="T52" s="21"/>
      <c r="U52" s="31">
        <f t="shared" si="2"/>
        <v>-404452905</v>
      </c>
      <c r="V52" s="21"/>
      <c r="W52" s="33">
        <f t="shared" si="3"/>
        <v>-0.13048770540712087</v>
      </c>
      <c r="X52" s="21"/>
      <c r="Y52" s="21"/>
    </row>
    <row r="53" spans="1:25" ht="21.75" customHeight="1" x14ac:dyDescent="0.2">
      <c r="A53" s="16" t="s">
        <v>45</v>
      </c>
      <c r="B53" s="16"/>
      <c r="D53" s="25">
        <v>0</v>
      </c>
      <c r="E53" s="21"/>
      <c r="F53" s="25">
        <v>220586475</v>
      </c>
      <c r="G53" s="21"/>
      <c r="H53" s="25">
        <v>0</v>
      </c>
      <c r="I53" s="21"/>
      <c r="J53" s="31">
        <f t="shared" si="0"/>
        <v>220586475</v>
      </c>
      <c r="K53" s="21"/>
      <c r="L53" s="33">
        <f t="shared" si="1"/>
        <v>1.1449985643915728</v>
      </c>
      <c r="M53" s="21"/>
      <c r="N53" s="25">
        <v>0</v>
      </c>
      <c r="O53" s="21"/>
      <c r="P53" s="24">
        <v>220586475</v>
      </c>
      <c r="Q53" s="24"/>
      <c r="R53" s="21"/>
      <c r="S53" s="25">
        <v>0</v>
      </c>
      <c r="T53" s="21"/>
      <c r="U53" s="31">
        <f t="shared" si="2"/>
        <v>220586475</v>
      </c>
      <c r="V53" s="21"/>
      <c r="W53" s="33">
        <f t="shared" si="3"/>
        <v>7.1167304303563439E-2</v>
      </c>
      <c r="X53" s="21"/>
      <c r="Y53" s="21"/>
    </row>
    <row r="54" spans="1:25" ht="21.75" customHeight="1" x14ac:dyDescent="0.2">
      <c r="A54" s="16" t="s">
        <v>26</v>
      </c>
      <c r="B54" s="16"/>
      <c r="D54" s="25">
        <v>0</v>
      </c>
      <c r="E54" s="21"/>
      <c r="F54" s="25">
        <v>-686562811</v>
      </c>
      <c r="G54" s="21"/>
      <c r="H54" s="25">
        <v>0</v>
      </c>
      <c r="I54" s="21"/>
      <c r="J54" s="31">
        <f t="shared" si="0"/>
        <v>-686562811</v>
      </c>
      <c r="K54" s="21"/>
      <c r="L54" s="33">
        <f t="shared" si="1"/>
        <v>-3.5637426680835382</v>
      </c>
      <c r="M54" s="21"/>
      <c r="N54" s="25">
        <v>0</v>
      </c>
      <c r="O54" s="21"/>
      <c r="P54" s="24">
        <v>163807821</v>
      </c>
      <c r="Q54" s="24"/>
      <c r="R54" s="21"/>
      <c r="S54" s="25">
        <v>0</v>
      </c>
      <c r="T54" s="21"/>
      <c r="U54" s="31">
        <f t="shared" si="2"/>
        <v>163807821</v>
      </c>
      <c r="V54" s="21"/>
      <c r="W54" s="33">
        <f t="shared" si="3"/>
        <v>5.2848938469190601E-2</v>
      </c>
      <c r="X54" s="21"/>
      <c r="Y54" s="21"/>
    </row>
    <row r="55" spans="1:25" ht="21.75" customHeight="1" x14ac:dyDescent="0.2">
      <c r="A55" s="16" t="s">
        <v>44</v>
      </c>
      <c r="B55" s="16"/>
      <c r="D55" s="25">
        <v>0</v>
      </c>
      <c r="E55" s="21"/>
      <c r="F55" s="25">
        <v>-454390466</v>
      </c>
      <c r="G55" s="21"/>
      <c r="H55" s="25">
        <v>0</v>
      </c>
      <c r="I55" s="21"/>
      <c r="J55" s="31">
        <f t="shared" si="0"/>
        <v>-454390466</v>
      </c>
      <c r="K55" s="21"/>
      <c r="L55" s="33">
        <f t="shared" si="1"/>
        <v>-2.3586053099729605</v>
      </c>
      <c r="M55" s="21"/>
      <c r="N55" s="25">
        <v>0</v>
      </c>
      <c r="O55" s="21"/>
      <c r="P55" s="24">
        <v>-454390466</v>
      </c>
      <c r="Q55" s="24"/>
      <c r="R55" s="21"/>
      <c r="S55" s="25">
        <v>0</v>
      </c>
      <c r="T55" s="21"/>
      <c r="U55" s="31">
        <f t="shared" si="2"/>
        <v>-454390466</v>
      </c>
      <c r="V55" s="21"/>
      <c r="W55" s="33">
        <f t="shared" si="3"/>
        <v>-0.14659894522753489</v>
      </c>
      <c r="X55" s="21"/>
      <c r="Y55" s="21"/>
    </row>
    <row r="56" spans="1:25" ht="21.75" customHeight="1" x14ac:dyDescent="0.2">
      <c r="A56" s="17" t="s">
        <v>46</v>
      </c>
      <c r="B56" s="17"/>
      <c r="D56" s="27">
        <v>0</v>
      </c>
      <c r="E56" s="21"/>
      <c r="F56" s="27">
        <v>-773676478</v>
      </c>
      <c r="G56" s="21"/>
      <c r="H56" s="27">
        <v>0</v>
      </c>
      <c r="I56" s="21"/>
      <c r="J56" s="31">
        <f t="shared" si="0"/>
        <v>-773676478</v>
      </c>
      <c r="K56" s="21"/>
      <c r="L56" s="33">
        <f t="shared" si="1"/>
        <v>-4.0159237170525897</v>
      </c>
      <c r="M56" s="21"/>
      <c r="N56" s="27">
        <v>0</v>
      </c>
      <c r="O56" s="21"/>
      <c r="P56" s="24">
        <v>-773676478</v>
      </c>
      <c r="Q56" s="26"/>
      <c r="R56" s="21"/>
      <c r="S56" s="27">
        <v>0</v>
      </c>
      <c r="T56" s="21"/>
      <c r="U56" s="31">
        <f t="shared" si="2"/>
        <v>-773676478</v>
      </c>
      <c r="V56" s="21"/>
      <c r="W56" s="33">
        <f t="shared" si="3"/>
        <v>-0.24960945290202044</v>
      </c>
      <c r="X56" s="21"/>
      <c r="Y56" s="21"/>
    </row>
    <row r="57" spans="1:25" ht="21.75" customHeight="1" x14ac:dyDescent="0.2">
      <c r="A57" s="18" t="s">
        <v>47</v>
      </c>
      <c r="B57" s="18"/>
      <c r="D57" s="28">
        <v>11409295003</v>
      </c>
      <c r="E57" s="21"/>
      <c r="F57" s="28">
        <f>SUM(F9:F56)</f>
        <v>8282322200</v>
      </c>
      <c r="G57" s="21"/>
      <c r="H57" s="28">
        <v>-487648326</v>
      </c>
      <c r="I57" s="21"/>
      <c r="J57" s="28">
        <f>SUM(J9:J56)</f>
        <v>19203968877</v>
      </c>
      <c r="K57" s="21"/>
      <c r="L57" s="29">
        <f>SUM(L9:L56)</f>
        <v>99.68207159929203</v>
      </c>
      <c r="M57" s="21"/>
      <c r="N57" s="28">
        <v>177038124925</v>
      </c>
      <c r="O57" s="21"/>
      <c r="P57" s="21"/>
      <c r="Q57" s="28">
        <f>SUM(P9:Q56)</f>
        <v>-66265023238</v>
      </c>
      <c r="R57" s="21"/>
      <c r="S57" s="28">
        <f>SUM(S9:S56)</f>
        <v>197883925225</v>
      </c>
      <c r="T57" s="21"/>
      <c r="U57" s="28">
        <f>SUM(U9:U56)</f>
        <v>308657026912</v>
      </c>
      <c r="V57" s="21"/>
      <c r="W57" s="29">
        <f>SUM(W9:W56)</f>
        <v>99.581302796009965</v>
      </c>
      <c r="X57" s="21"/>
      <c r="Y57" s="21"/>
    </row>
    <row r="59" spans="1:25" x14ac:dyDescent="0.2">
      <c r="D59" s="30"/>
      <c r="F59" s="30"/>
      <c r="H59" s="30"/>
      <c r="N59" s="30"/>
      <c r="Q59" s="30"/>
      <c r="S59" s="30"/>
    </row>
    <row r="60" spans="1:25" x14ac:dyDescent="0.2">
      <c r="S60" s="43"/>
    </row>
    <row r="61" spans="1:25" x14ac:dyDescent="0.2">
      <c r="L61" s="30"/>
      <c r="S61" s="43"/>
    </row>
    <row r="62" spans="1:25" x14ac:dyDescent="0.2">
      <c r="L62" s="30"/>
      <c r="S62" s="43"/>
    </row>
    <row r="63" spans="1:25" x14ac:dyDescent="0.2">
      <c r="L63" s="30"/>
      <c r="S63" s="43"/>
    </row>
    <row r="64" spans="1:25" x14ac:dyDescent="0.2">
      <c r="L64" s="30"/>
      <c r="S64" s="43"/>
    </row>
    <row r="65" spans="12:19" x14ac:dyDescent="0.2">
      <c r="L65" s="30"/>
      <c r="S65" s="43"/>
    </row>
    <row r="66" spans="12:19" x14ac:dyDescent="0.2">
      <c r="L66" s="30"/>
      <c r="S66" s="43"/>
    </row>
    <row r="67" spans="12:19" x14ac:dyDescent="0.2">
      <c r="L67" s="30"/>
      <c r="S67" s="43"/>
    </row>
    <row r="68" spans="12:19" x14ac:dyDescent="0.2">
      <c r="L68" s="30"/>
      <c r="S68" s="43"/>
    </row>
    <row r="69" spans="12:19" x14ac:dyDescent="0.2">
      <c r="S69" s="43"/>
    </row>
    <row r="70" spans="12:19" x14ac:dyDescent="0.2">
      <c r="S70" s="44"/>
    </row>
    <row r="71" spans="12:19" x14ac:dyDescent="0.2">
      <c r="S71" s="44"/>
    </row>
    <row r="72" spans="12:19" x14ac:dyDescent="0.2">
      <c r="S72" s="44"/>
    </row>
    <row r="73" spans="12:19" x14ac:dyDescent="0.2">
      <c r="S73" s="44"/>
    </row>
    <row r="74" spans="12:19" x14ac:dyDescent="0.2">
      <c r="S74" s="44"/>
    </row>
    <row r="75" spans="12:19" x14ac:dyDescent="0.2">
      <c r="S75" s="44"/>
    </row>
    <row r="76" spans="12:19" x14ac:dyDescent="0.2">
      <c r="S76" s="44"/>
    </row>
  </sheetData>
  <mergeCells count="107">
    <mergeCell ref="A54:B54"/>
    <mergeCell ref="P54:Q54"/>
    <mergeCell ref="A55:B55"/>
    <mergeCell ref="P55:Q55"/>
    <mergeCell ref="A56:B56"/>
    <mergeCell ref="P56:Q56"/>
    <mergeCell ref="A57:B57"/>
    <mergeCell ref="A49:B49"/>
    <mergeCell ref="P49:Q49"/>
    <mergeCell ref="A50:B50"/>
    <mergeCell ref="P50:Q50"/>
    <mergeCell ref="A51:B51"/>
    <mergeCell ref="P51:Q51"/>
    <mergeCell ref="A52:B52"/>
    <mergeCell ref="P52:Q52"/>
    <mergeCell ref="A53:B53"/>
    <mergeCell ref="P53:Q53"/>
    <mergeCell ref="A44:B44"/>
    <mergeCell ref="P44:Q44"/>
    <mergeCell ref="A45:B45"/>
    <mergeCell ref="P45:Q45"/>
    <mergeCell ref="A46:B46"/>
    <mergeCell ref="P46:Q46"/>
    <mergeCell ref="A47:B47"/>
    <mergeCell ref="P47:Q47"/>
    <mergeCell ref="A48:B48"/>
    <mergeCell ref="P48:Q48"/>
    <mergeCell ref="A39:B39"/>
    <mergeCell ref="P39:Q39"/>
    <mergeCell ref="A40:B40"/>
    <mergeCell ref="P40:Q40"/>
    <mergeCell ref="A41:B41"/>
    <mergeCell ref="P41:Q41"/>
    <mergeCell ref="A42:B42"/>
    <mergeCell ref="P42:Q42"/>
    <mergeCell ref="A43:B43"/>
    <mergeCell ref="P43:Q43"/>
    <mergeCell ref="A34:B34"/>
    <mergeCell ref="P34:Q34"/>
    <mergeCell ref="A35:B35"/>
    <mergeCell ref="P35:Q35"/>
    <mergeCell ref="A36:B36"/>
    <mergeCell ref="P36:Q36"/>
    <mergeCell ref="A37:B37"/>
    <mergeCell ref="P37:Q37"/>
    <mergeCell ref="A38:B38"/>
    <mergeCell ref="P38:Q38"/>
    <mergeCell ref="A29:B29"/>
    <mergeCell ref="P29:Q29"/>
    <mergeCell ref="A30:B30"/>
    <mergeCell ref="P30:Q30"/>
    <mergeCell ref="A31:B31"/>
    <mergeCell ref="P31:Q31"/>
    <mergeCell ref="A32:B32"/>
    <mergeCell ref="P32:Q32"/>
    <mergeCell ref="A33:B33"/>
    <mergeCell ref="P33:Q33"/>
    <mergeCell ref="A24:B24"/>
    <mergeCell ref="P24:Q24"/>
    <mergeCell ref="A25:B25"/>
    <mergeCell ref="P25:Q25"/>
    <mergeCell ref="A26:B26"/>
    <mergeCell ref="P26:Q26"/>
    <mergeCell ref="A27:B27"/>
    <mergeCell ref="P27:Q27"/>
    <mergeCell ref="A28:B28"/>
    <mergeCell ref="P28:Q28"/>
    <mergeCell ref="A19:B19"/>
    <mergeCell ref="P19:Q19"/>
    <mergeCell ref="A20:B20"/>
    <mergeCell ref="P20:Q20"/>
    <mergeCell ref="A21:B21"/>
    <mergeCell ref="P21:Q21"/>
    <mergeCell ref="A22:B22"/>
    <mergeCell ref="P22:Q22"/>
    <mergeCell ref="A23:B23"/>
    <mergeCell ref="P23:Q23"/>
    <mergeCell ref="A14:B14"/>
    <mergeCell ref="P14:Q14"/>
    <mergeCell ref="A15:B15"/>
    <mergeCell ref="P15:Q15"/>
    <mergeCell ref="A16:B16"/>
    <mergeCell ref="P16:Q16"/>
    <mergeCell ref="A17:B17"/>
    <mergeCell ref="P17:Q17"/>
    <mergeCell ref="A18:B18"/>
    <mergeCell ref="P18:Q18"/>
    <mergeCell ref="A9:B9"/>
    <mergeCell ref="P9:Q9"/>
    <mergeCell ref="A10:B10"/>
    <mergeCell ref="P10:Q10"/>
    <mergeCell ref="A11:B11"/>
    <mergeCell ref="P11:Q11"/>
    <mergeCell ref="A12:B12"/>
    <mergeCell ref="P12:Q12"/>
    <mergeCell ref="A13:B13"/>
    <mergeCell ref="P13:Q13"/>
    <mergeCell ref="A1:W1"/>
    <mergeCell ref="A2:W2"/>
    <mergeCell ref="A3:W3"/>
    <mergeCell ref="B5:W5"/>
    <mergeCell ref="D6:L6"/>
    <mergeCell ref="N6:W6"/>
    <mergeCell ref="J7:L7"/>
    <mergeCell ref="U7:W7"/>
    <mergeCell ref="A8:B8"/>
    <mergeCell ref="P8:Q8"/>
  </mergeCells>
  <pageMargins left="0.39" right="0.39" top="0.39" bottom="0.39" header="0" footer="0"/>
  <pageSetup paperSize="0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J15"/>
  <sheetViews>
    <sheetView rightToLeft="1" workbookViewId="0">
      <selection activeCell="F9" sqref="F9"/>
    </sheetView>
  </sheetViews>
  <sheetFormatPr defaultRowHeight="12.75" x14ac:dyDescent="0.2"/>
  <cols>
    <col min="1" max="1" width="5.140625" customWidth="1"/>
    <col min="2" max="2" width="40.28515625" customWidth="1"/>
    <col min="3" max="3" width="1.28515625" customWidth="1"/>
    <col min="4" max="4" width="19.42578125" customWidth="1"/>
    <col min="5" max="5" width="1.28515625" customWidth="1"/>
    <col min="6" max="6" width="20.7109375" customWidth="1"/>
    <col min="7" max="7" width="1.28515625" customWidth="1"/>
    <col min="8" max="8" width="19.42578125" customWidth="1"/>
    <col min="9" max="9" width="1.28515625" customWidth="1"/>
    <col min="10" max="10" width="19.42578125" customWidth="1"/>
    <col min="11" max="11" width="0.28515625" customWidth="1"/>
  </cols>
  <sheetData>
    <row r="1" spans="1:10" ht="29.1" customHeight="1" x14ac:dyDescent="0.2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</row>
    <row r="2" spans="1:10" ht="21.75" customHeight="1" x14ac:dyDescent="0.2">
      <c r="A2" s="11" t="s">
        <v>62</v>
      </c>
      <c r="B2" s="11"/>
      <c r="C2" s="11"/>
      <c r="D2" s="11"/>
      <c r="E2" s="11"/>
      <c r="F2" s="11"/>
      <c r="G2" s="11"/>
      <c r="H2" s="11"/>
      <c r="I2" s="11"/>
      <c r="J2" s="11"/>
    </row>
    <row r="3" spans="1:10" ht="21.75" customHeight="1" x14ac:dyDescent="0.2">
      <c r="A3" s="11" t="s">
        <v>2</v>
      </c>
      <c r="B3" s="11"/>
      <c r="C3" s="11"/>
      <c r="D3" s="11"/>
      <c r="E3" s="11"/>
      <c r="F3" s="11"/>
      <c r="G3" s="11"/>
      <c r="H3" s="11"/>
      <c r="I3" s="11"/>
      <c r="J3" s="11"/>
    </row>
    <row r="4" spans="1:10" ht="14.45" customHeight="1" x14ac:dyDescent="0.2"/>
    <row r="5" spans="1:10" ht="14.45" customHeight="1" x14ac:dyDescent="0.2">
      <c r="A5" s="1" t="s">
        <v>103</v>
      </c>
      <c r="B5" s="12" t="s">
        <v>104</v>
      </c>
      <c r="C5" s="12"/>
      <c r="D5" s="12"/>
      <c r="E5" s="12"/>
      <c r="F5" s="12"/>
      <c r="G5" s="12"/>
      <c r="H5" s="12"/>
      <c r="I5" s="12"/>
      <c r="J5" s="12"/>
    </row>
    <row r="6" spans="1:10" ht="14.45" customHeight="1" x14ac:dyDescent="0.2">
      <c r="D6" s="13" t="s">
        <v>77</v>
      </c>
      <c r="E6" s="13"/>
      <c r="F6" s="13"/>
      <c r="H6" s="13" t="s">
        <v>78</v>
      </c>
      <c r="I6" s="13"/>
      <c r="J6" s="13"/>
    </row>
    <row r="7" spans="1:10" ht="36.4" customHeight="1" x14ac:dyDescent="0.2">
      <c r="A7" s="13" t="s">
        <v>105</v>
      </c>
      <c r="B7" s="13"/>
      <c r="D7" s="10" t="s">
        <v>106</v>
      </c>
      <c r="E7" s="3"/>
      <c r="F7" s="10" t="s">
        <v>107</v>
      </c>
      <c r="H7" s="10" t="s">
        <v>106</v>
      </c>
      <c r="I7" s="3"/>
      <c r="J7" s="10" t="s">
        <v>107</v>
      </c>
    </row>
    <row r="8" spans="1:10" ht="21.75" customHeight="1" x14ac:dyDescent="0.2">
      <c r="A8" s="15" t="s">
        <v>55</v>
      </c>
      <c r="B8" s="15"/>
      <c r="D8" s="22">
        <v>667382</v>
      </c>
      <c r="E8" s="21"/>
      <c r="F8" s="23">
        <f>D8/D$13*100</f>
        <v>1.3010622209922167</v>
      </c>
      <c r="G8" s="21"/>
      <c r="H8" s="22">
        <v>201368532</v>
      </c>
      <c r="I8" s="21"/>
      <c r="J8" s="23">
        <f>H8/H$13*100</f>
        <v>56.069644837155529</v>
      </c>
    </row>
    <row r="9" spans="1:10" ht="21.75" customHeight="1" x14ac:dyDescent="0.2">
      <c r="A9" s="16" t="s">
        <v>56</v>
      </c>
      <c r="B9" s="16"/>
      <c r="D9" s="25">
        <v>28799</v>
      </c>
      <c r="E9" s="21"/>
      <c r="F9" s="33">
        <f t="shared" ref="F9:F12" si="0">D9/D$13*100</f>
        <v>5.6143694169688195E-2</v>
      </c>
      <c r="G9" s="21"/>
      <c r="H9" s="25">
        <v>200468</v>
      </c>
      <c r="I9" s="21"/>
      <c r="J9" s="33">
        <f t="shared" ref="J9:J12" si="1">H9/H$13*100</f>
        <v>5.5818898065040749E-2</v>
      </c>
    </row>
    <row r="10" spans="1:10" ht="21.75" customHeight="1" x14ac:dyDescent="0.2">
      <c r="A10" s="16" t="s">
        <v>57</v>
      </c>
      <c r="B10" s="16"/>
      <c r="D10" s="25">
        <v>166198</v>
      </c>
      <c r="E10" s="21"/>
      <c r="F10" s="33">
        <f t="shared" si="0"/>
        <v>0.32400325301621025</v>
      </c>
      <c r="G10" s="21"/>
      <c r="H10" s="25">
        <v>918916</v>
      </c>
      <c r="I10" s="21"/>
      <c r="J10" s="33">
        <f t="shared" si="1"/>
        <v>0.25586566701086944</v>
      </c>
    </row>
    <row r="11" spans="1:10" ht="21.75" customHeight="1" x14ac:dyDescent="0.2">
      <c r="A11" s="16" t="s">
        <v>58</v>
      </c>
      <c r="B11" s="16"/>
      <c r="D11" s="25">
        <v>24204</v>
      </c>
      <c r="E11" s="21"/>
      <c r="F11" s="33">
        <f t="shared" si="0"/>
        <v>4.7185734702008167E-2</v>
      </c>
      <c r="G11" s="21"/>
      <c r="H11" s="25">
        <v>145962</v>
      </c>
      <c r="I11" s="21"/>
      <c r="J11" s="33">
        <f t="shared" si="1"/>
        <v>4.0642087512069144E-2</v>
      </c>
    </row>
    <row r="12" spans="1:10" ht="21.75" customHeight="1" x14ac:dyDescent="0.2">
      <c r="A12" s="17" t="s">
        <v>59</v>
      </c>
      <c r="B12" s="17"/>
      <c r="D12" s="27">
        <v>50408581</v>
      </c>
      <c r="E12" s="21"/>
      <c r="F12" s="33">
        <f t="shared" si="0"/>
        <v>98.271605097119874</v>
      </c>
      <c r="G12" s="21"/>
      <c r="H12" s="27">
        <v>156506139</v>
      </c>
      <c r="I12" s="21"/>
      <c r="J12" s="33">
        <f t="shared" si="1"/>
        <v>43.578028510256487</v>
      </c>
    </row>
    <row r="13" spans="1:10" ht="21.75" customHeight="1" x14ac:dyDescent="0.2">
      <c r="A13" s="18" t="s">
        <v>47</v>
      </c>
      <c r="B13" s="18"/>
      <c r="D13" s="28">
        <v>51295164</v>
      </c>
      <c r="E13" s="21"/>
      <c r="F13" s="28">
        <f>SUM(F8:F12)</f>
        <v>100</v>
      </c>
      <c r="G13" s="21"/>
      <c r="H13" s="28">
        <v>359140017</v>
      </c>
      <c r="I13" s="21"/>
      <c r="J13" s="28">
        <f>SUM(J8:J12)</f>
        <v>100</v>
      </c>
    </row>
    <row r="14" spans="1:10" x14ac:dyDescent="0.2">
      <c r="D14" s="21"/>
      <c r="E14" s="21"/>
      <c r="F14" s="21"/>
      <c r="G14" s="21"/>
      <c r="H14" s="21"/>
      <c r="I14" s="21"/>
      <c r="J14" s="21"/>
    </row>
    <row r="15" spans="1:10" x14ac:dyDescent="0.2">
      <c r="D15" s="21"/>
      <c r="E15" s="21"/>
      <c r="F15" s="21"/>
      <c r="G15" s="21"/>
      <c r="H15" s="21"/>
      <c r="I15" s="21"/>
      <c r="J15" s="21"/>
    </row>
  </sheetData>
  <mergeCells count="13">
    <mergeCell ref="A12:B12"/>
    <mergeCell ref="A13:B13"/>
    <mergeCell ref="A7:B7"/>
    <mergeCell ref="A8:B8"/>
    <mergeCell ref="A9:B9"/>
    <mergeCell ref="A10:B10"/>
    <mergeCell ref="A11:B11"/>
    <mergeCell ref="A1:J1"/>
    <mergeCell ref="A2:J2"/>
    <mergeCell ref="A3:J3"/>
    <mergeCell ref="B5:J5"/>
    <mergeCell ref="D6:F6"/>
    <mergeCell ref="H6:J6"/>
  </mergeCells>
  <pageMargins left="0.39" right="0.39" top="0.39" bottom="0.39" header="0" footer="0"/>
  <pageSetup paperSize="0"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F12"/>
  <sheetViews>
    <sheetView rightToLeft="1" workbookViewId="0">
      <selection activeCell="D8" sqref="D8:F12"/>
    </sheetView>
  </sheetViews>
  <sheetFormatPr defaultRowHeight="12.75" x14ac:dyDescent="0.2"/>
  <cols>
    <col min="1" max="1" width="5.140625" customWidth="1"/>
    <col min="2" max="2" width="41.5703125" customWidth="1"/>
    <col min="3" max="3" width="1.28515625" customWidth="1"/>
    <col min="4" max="4" width="19.42578125" customWidth="1"/>
    <col min="5" max="5" width="1.28515625" customWidth="1"/>
    <col min="6" max="6" width="19.42578125" customWidth="1"/>
    <col min="7" max="7" width="0.28515625" customWidth="1"/>
  </cols>
  <sheetData>
    <row r="1" spans="1:6" ht="29.1" customHeight="1" x14ac:dyDescent="0.2">
      <c r="A1" s="11" t="s">
        <v>0</v>
      </c>
      <c r="B1" s="11"/>
      <c r="C1" s="11"/>
      <c r="D1" s="11"/>
      <c r="E1" s="11"/>
      <c r="F1" s="11"/>
    </row>
    <row r="2" spans="1:6" ht="21.75" customHeight="1" x14ac:dyDescent="0.2">
      <c r="A2" s="11" t="s">
        <v>62</v>
      </c>
      <c r="B2" s="11"/>
      <c r="C2" s="11"/>
      <c r="D2" s="11"/>
      <c r="E2" s="11"/>
      <c r="F2" s="11"/>
    </row>
    <row r="3" spans="1:6" ht="21.75" customHeight="1" x14ac:dyDescent="0.2">
      <c r="A3" s="11" t="s">
        <v>2</v>
      </c>
      <c r="B3" s="11"/>
      <c r="C3" s="11"/>
      <c r="D3" s="11"/>
      <c r="E3" s="11"/>
      <c r="F3" s="11"/>
    </row>
    <row r="4" spans="1:6" ht="14.45" customHeight="1" x14ac:dyDescent="0.2"/>
    <row r="5" spans="1:6" ht="29.1" customHeight="1" x14ac:dyDescent="0.2">
      <c r="A5" s="1" t="s">
        <v>108</v>
      </c>
      <c r="B5" s="12" t="s">
        <v>73</v>
      </c>
      <c r="C5" s="12"/>
      <c r="D5" s="12"/>
      <c r="E5" s="12"/>
      <c r="F5" s="12"/>
    </row>
    <row r="6" spans="1:6" ht="14.45" customHeight="1" x14ac:dyDescent="0.2">
      <c r="D6" s="2" t="s">
        <v>77</v>
      </c>
      <c r="F6" s="2" t="s">
        <v>9</v>
      </c>
    </row>
    <row r="7" spans="1:6" ht="14.45" customHeight="1" x14ac:dyDescent="0.2">
      <c r="A7" s="13" t="s">
        <v>73</v>
      </c>
      <c r="B7" s="13"/>
      <c r="D7" s="4" t="s">
        <v>52</v>
      </c>
      <c r="F7" s="4" t="s">
        <v>52</v>
      </c>
    </row>
    <row r="8" spans="1:6" ht="21.75" customHeight="1" x14ac:dyDescent="0.2">
      <c r="A8" s="15" t="s">
        <v>73</v>
      </c>
      <c r="B8" s="15"/>
      <c r="D8" s="22">
        <v>200</v>
      </c>
      <c r="E8" s="21"/>
      <c r="F8" s="22">
        <v>569158965</v>
      </c>
    </row>
    <row r="9" spans="1:6" ht="21.75" customHeight="1" x14ac:dyDescent="0.2">
      <c r="A9" s="16" t="s">
        <v>109</v>
      </c>
      <c r="B9" s="16"/>
      <c r="D9" s="25">
        <v>0</v>
      </c>
      <c r="E9" s="21"/>
      <c r="F9" s="25">
        <v>3383</v>
      </c>
    </row>
    <row r="10" spans="1:6" ht="21.75" customHeight="1" x14ac:dyDescent="0.2">
      <c r="A10" s="17" t="s">
        <v>110</v>
      </c>
      <c r="B10" s="17"/>
      <c r="D10" s="27">
        <v>10310506</v>
      </c>
      <c r="E10" s="21"/>
      <c r="F10" s="27">
        <v>370519238</v>
      </c>
    </row>
    <row r="11" spans="1:6" ht="21.75" customHeight="1" x14ac:dyDescent="0.2">
      <c r="A11" s="18" t="s">
        <v>47</v>
      </c>
      <c r="B11" s="18"/>
      <c r="D11" s="28">
        <v>10310706</v>
      </c>
      <c r="E11" s="21"/>
      <c r="F11" s="28">
        <v>939681586</v>
      </c>
    </row>
    <row r="12" spans="1:6" x14ac:dyDescent="0.2">
      <c r="D12" s="21"/>
      <c r="E12" s="21"/>
      <c r="F12" s="21"/>
    </row>
  </sheetData>
  <mergeCells count="9">
    <mergeCell ref="A8:B8"/>
    <mergeCell ref="A9:B9"/>
    <mergeCell ref="A10:B10"/>
    <mergeCell ref="A11:B11"/>
    <mergeCell ref="A1:F1"/>
    <mergeCell ref="A2:F2"/>
    <mergeCell ref="A3:F3"/>
    <mergeCell ref="B5:F5"/>
    <mergeCell ref="A7:B7"/>
  </mergeCells>
  <pageMargins left="0.39" right="0.39" top="0.39" bottom="0.39" header="0" footer="0"/>
  <pageSetup paperSize="0" fitToHeight="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U37"/>
  <sheetViews>
    <sheetView rightToLeft="1" topLeftCell="A16" workbookViewId="0">
      <selection activeCell="I36" sqref="I36:I38"/>
    </sheetView>
  </sheetViews>
  <sheetFormatPr defaultRowHeight="12.75" x14ac:dyDescent="0.2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28.140625" bestFit="1" customWidth="1"/>
    <col min="6" max="6" width="1.28515625" customWidth="1"/>
    <col min="7" max="7" width="18.85546875" bestFit="1" customWidth="1"/>
    <col min="8" max="8" width="1.28515625" customWidth="1"/>
    <col min="9" max="9" width="19" bestFit="1" customWidth="1"/>
    <col min="10" max="10" width="1.28515625" customWidth="1"/>
    <col min="11" max="11" width="12.140625" bestFit="1" customWidth="1"/>
    <col min="12" max="12" width="1.28515625" customWidth="1"/>
    <col min="13" max="13" width="20" bestFit="1" customWidth="1"/>
    <col min="14" max="14" width="1.28515625" customWidth="1"/>
    <col min="15" max="15" width="19" bestFit="1" customWidth="1"/>
    <col min="16" max="16" width="1.28515625" customWidth="1"/>
    <col min="17" max="17" width="14.85546875" bestFit="1" customWidth="1"/>
    <col min="18" max="18" width="1.28515625" customWidth="1"/>
    <col min="19" max="19" width="20" bestFit="1" customWidth="1"/>
    <col min="20" max="20" width="0.28515625" customWidth="1"/>
  </cols>
  <sheetData>
    <row r="1" spans="1:21" ht="29.1" customHeight="1" x14ac:dyDescent="0.2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</row>
    <row r="2" spans="1:21" ht="21.75" customHeight="1" x14ac:dyDescent="0.2">
      <c r="A2" s="11" t="s">
        <v>62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</row>
    <row r="3" spans="1:21" ht="21.75" customHeight="1" x14ac:dyDescent="0.2">
      <c r="A3" s="11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</row>
    <row r="4" spans="1:21" ht="14.45" customHeight="1" x14ac:dyDescent="0.2"/>
    <row r="5" spans="1:21" ht="14.45" customHeight="1" x14ac:dyDescent="0.2">
      <c r="A5" s="12" t="s">
        <v>80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</row>
    <row r="6" spans="1:21" ht="14.45" customHeight="1" x14ac:dyDescent="0.2">
      <c r="A6" s="13" t="s">
        <v>48</v>
      </c>
      <c r="C6" s="13" t="s">
        <v>111</v>
      </c>
      <c r="D6" s="13"/>
      <c r="E6" s="13"/>
      <c r="F6" s="13"/>
      <c r="G6" s="13"/>
      <c r="I6" s="13" t="s">
        <v>77</v>
      </c>
      <c r="J6" s="13"/>
      <c r="K6" s="13"/>
      <c r="L6" s="13"/>
      <c r="M6" s="13"/>
      <c r="O6" s="13" t="s">
        <v>78</v>
      </c>
      <c r="P6" s="13"/>
      <c r="Q6" s="13"/>
      <c r="R6" s="13"/>
      <c r="S6" s="13"/>
    </row>
    <row r="7" spans="1:21" ht="29.1" customHeight="1" x14ac:dyDescent="0.2">
      <c r="A7" s="13"/>
      <c r="C7" s="10" t="s">
        <v>112</v>
      </c>
      <c r="D7" s="3"/>
      <c r="E7" s="10" t="s">
        <v>113</v>
      </c>
      <c r="F7" s="3"/>
      <c r="G7" s="10" t="s">
        <v>114</v>
      </c>
      <c r="I7" s="10" t="s">
        <v>115</v>
      </c>
      <c r="J7" s="3"/>
      <c r="K7" s="10" t="s">
        <v>116</v>
      </c>
      <c r="L7" s="3"/>
      <c r="M7" s="10" t="s">
        <v>117</v>
      </c>
      <c r="O7" s="10" t="s">
        <v>115</v>
      </c>
      <c r="P7" s="3"/>
      <c r="Q7" s="10" t="s">
        <v>116</v>
      </c>
      <c r="R7" s="3"/>
      <c r="S7" s="10" t="s">
        <v>117</v>
      </c>
    </row>
    <row r="8" spans="1:21" ht="21.75" customHeight="1" x14ac:dyDescent="0.2">
      <c r="A8" s="5" t="s">
        <v>38</v>
      </c>
      <c r="C8" s="39" t="s">
        <v>118</v>
      </c>
      <c r="D8" s="21"/>
      <c r="E8" s="22">
        <v>2004728</v>
      </c>
      <c r="F8" s="21"/>
      <c r="G8" s="22">
        <v>1050</v>
      </c>
      <c r="H8" s="21"/>
      <c r="I8" s="22">
        <v>0</v>
      </c>
      <c r="J8" s="21"/>
      <c r="K8" s="22">
        <v>0</v>
      </c>
      <c r="L8" s="21"/>
      <c r="M8" s="22">
        <v>0</v>
      </c>
      <c r="N8" s="21"/>
      <c r="O8" s="22">
        <v>2104964400</v>
      </c>
      <c r="P8" s="21"/>
      <c r="Q8" s="22">
        <v>0</v>
      </c>
      <c r="R8" s="21"/>
      <c r="S8" s="22">
        <v>2104964400</v>
      </c>
      <c r="T8" s="21"/>
      <c r="U8" s="21"/>
    </row>
    <row r="9" spans="1:21" ht="21.75" customHeight="1" x14ac:dyDescent="0.2">
      <c r="A9" s="6" t="s">
        <v>25</v>
      </c>
      <c r="C9" s="40" t="s">
        <v>119</v>
      </c>
      <c r="D9" s="21"/>
      <c r="E9" s="25">
        <v>5737091</v>
      </c>
      <c r="F9" s="21"/>
      <c r="G9" s="25">
        <v>1000</v>
      </c>
      <c r="H9" s="21"/>
      <c r="I9" s="25">
        <v>0</v>
      </c>
      <c r="J9" s="21"/>
      <c r="K9" s="25">
        <v>0</v>
      </c>
      <c r="L9" s="21"/>
      <c r="M9" s="25">
        <v>0</v>
      </c>
      <c r="N9" s="21"/>
      <c r="O9" s="25">
        <v>5737091000</v>
      </c>
      <c r="P9" s="21"/>
      <c r="Q9" s="25">
        <v>0</v>
      </c>
      <c r="R9" s="21"/>
      <c r="S9" s="25">
        <v>5737091000</v>
      </c>
      <c r="T9" s="21"/>
      <c r="U9" s="21"/>
    </row>
    <row r="10" spans="1:21" ht="21.75" customHeight="1" x14ac:dyDescent="0.2">
      <c r="A10" s="6" t="s">
        <v>30</v>
      </c>
      <c r="C10" s="40" t="s">
        <v>120</v>
      </c>
      <c r="D10" s="21"/>
      <c r="E10" s="25">
        <v>19023660</v>
      </c>
      <c r="F10" s="21"/>
      <c r="G10" s="25">
        <v>1100</v>
      </c>
      <c r="H10" s="21"/>
      <c r="I10" s="25">
        <v>0</v>
      </c>
      <c r="J10" s="21"/>
      <c r="K10" s="25">
        <v>0</v>
      </c>
      <c r="L10" s="21"/>
      <c r="M10" s="25">
        <v>0</v>
      </c>
      <c r="N10" s="21"/>
      <c r="O10" s="25">
        <v>20926026000</v>
      </c>
      <c r="P10" s="21"/>
      <c r="Q10" s="25">
        <v>0</v>
      </c>
      <c r="R10" s="21"/>
      <c r="S10" s="25">
        <v>20926026000</v>
      </c>
      <c r="T10" s="21"/>
      <c r="U10" s="21"/>
    </row>
    <row r="11" spans="1:21" ht="21.75" customHeight="1" x14ac:dyDescent="0.2">
      <c r="A11" s="6" t="s">
        <v>31</v>
      </c>
      <c r="C11" s="40" t="s">
        <v>121</v>
      </c>
      <c r="D11" s="21"/>
      <c r="E11" s="25">
        <v>2406851</v>
      </c>
      <c r="F11" s="21"/>
      <c r="G11" s="25">
        <v>2390</v>
      </c>
      <c r="H11" s="21"/>
      <c r="I11" s="25">
        <v>0</v>
      </c>
      <c r="J11" s="21"/>
      <c r="K11" s="25">
        <v>0</v>
      </c>
      <c r="L11" s="21"/>
      <c r="M11" s="25">
        <v>0</v>
      </c>
      <c r="N11" s="21"/>
      <c r="O11" s="25">
        <v>5752373890</v>
      </c>
      <c r="P11" s="21"/>
      <c r="Q11" s="25">
        <v>0</v>
      </c>
      <c r="R11" s="21"/>
      <c r="S11" s="25">
        <v>5752373890</v>
      </c>
      <c r="T11" s="21"/>
      <c r="U11" s="21"/>
    </row>
    <row r="12" spans="1:21" ht="21.75" customHeight="1" x14ac:dyDescent="0.2">
      <c r="A12" s="6" t="s">
        <v>37</v>
      </c>
      <c r="C12" s="40" t="s">
        <v>122</v>
      </c>
      <c r="D12" s="21"/>
      <c r="E12" s="25">
        <v>13198888</v>
      </c>
      <c r="F12" s="21"/>
      <c r="G12" s="25">
        <v>370</v>
      </c>
      <c r="H12" s="21"/>
      <c r="I12" s="25">
        <v>0</v>
      </c>
      <c r="J12" s="21"/>
      <c r="K12" s="25">
        <v>0</v>
      </c>
      <c r="L12" s="21"/>
      <c r="M12" s="25">
        <v>0</v>
      </c>
      <c r="N12" s="21"/>
      <c r="O12" s="25">
        <v>4883588560</v>
      </c>
      <c r="P12" s="21"/>
      <c r="Q12" s="25">
        <v>0</v>
      </c>
      <c r="R12" s="21"/>
      <c r="S12" s="25">
        <v>4883588560</v>
      </c>
      <c r="T12" s="21"/>
      <c r="U12" s="21"/>
    </row>
    <row r="13" spans="1:21" ht="21.75" customHeight="1" x14ac:dyDescent="0.2">
      <c r="A13" s="6" t="s">
        <v>36</v>
      </c>
      <c r="C13" s="40" t="s">
        <v>122</v>
      </c>
      <c r="D13" s="21"/>
      <c r="E13" s="25">
        <v>15571808</v>
      </c>
      <c r="F13" s="21"/>
      <c r="G13" s="25">
        <v>115</v>
      </c>
      <c r="H13" s="21"/>
      <c r="I13" s="25">
        <v>0</v>
      </c>
      <c r="J13" s="21"/>
      <c r="K13" s="25">
        <v>0</v>
      </c>
      <c r="L13" s="21"/>
      <c r="M13" s="25">
        <v>0</v>
      </c>
      <c r="N13" s="21"/>
      <c r="O13" s="25">
        <v>1790757920</v>
      </c>
      <c r="P13" s="21"/>
      <c r="Q13" s="25">
        <v>65011014</v>
      </c>
      <c r="R13" s="21"/>
      <c r="S13" s="25">
        <v>1725746906</v>
      </c>
      <c r="T13" s="21"/>
      <c r="U13" s="21"/>
    </row>
    <row r="14" spans="1:21" ht="21.75" customHeight="1" x14ac:dyDescent="0.2">
      <c r="A14" s="6" t="s">
        <v>29</v>
      </c>
      <c r="C14" s="40" t="s">
        <v>118</v>
      </c>
      <c r="D14" s="21"/>
      <c r="E14" s="25">
        <v>4670431</v>
      </c>
      <c r="F14" s="21"/>
      <c r="G14" s="25">
        <v>2000</v>
      </c>
      <c r="H14" s="21"/>
      <c r="I14" s="25">
        <v>0</v>
      </c>
      <c r="J14" s="21"/>
      <c r="K14" s="25">
        <v>0</v>
      </c>
      <c r="L14" s="21"/>
      <c r="M14" s="25">
        <v>0</v>
      </c>
      <c r="N14" s="21"/>
      <c r="O14" s="25">
        <v>9340862000</v>
      </c>
      <c r="P14" s="21"/>
      <c r="Q14" s="25">
        <v>261195875</v>
      </c>
      <c r="R14" s="21"/>
      <c r="S14" s="25">
        <v>9079666125</v>
      </c>
      <c r="T14" s="21"/>
      <c r="U14" s="21"/>
    </row>
    <row r="15" spans="1:21" ht="21.75" customHeight="1" x14ac:dyDescent="0.2">
      <c r="A15" s="6" t="s">
        <v>27</v>
      </c>
      <c r="C15" s="40" t="s">
        <v>123</v>
      </c>
      <c r="D15" s="21"/>
      <c r="E15" s="25">
        <v>1375832</v>
      </c>
      <c r="F15" s="21"/>
      <c r="G15" s="25">
        <v>5375</v>
      </c>
      <c r="H15" s="21"/>
      <c r="I15" s="25">
        <v>0</v>
      </c>
      <c r="J15" s="21"/>
      <c r="K15" s="25">
        <v>0</v>
      </c>
      <c r="L15" s="21"/>
      <c r="M15" s="25">
        <v>0</v>
      </c>
      <c r="N15" s="21"/>
      <c r="O15" s="25">
        <v>7395097000</v>
      </c>
      <c r="P15" s="21"/>
      <c r="Q15" s="25">
        <v>0</v>
      </c>
      <c r="R15" s="21"/>
      <c r="S15" s="25">
        <v>7395097000</v>
      </c>
      <c r="T15" s="21"/>
      <c r="U15" s="21"/>
    </row>
    <row r="16" spans="1:21" ht="21.75" customHeight="1" x14ac:dyDescent="0.2">
      <c r="A16" s="6" t="s">
        <v>33</v>
      </c>
      <c r="C16" s="40" t="s">
        <v>124</v>
      </c>
      <c r="D16" s="21"/>
      <c r="E16" s="25">
        <v>2224603</v>
      </c>
      <c r="F16" s="21"/>
      <c r="G16" s="25">
        <v>5000</v>
      </c>
      <c r="H16" s="21"/>
      <c r="I16" s="25">
        <v>0</v>
      </c>
      <c r="J16" s="21"/>
      <c r="K16" s="25">
        <v>0</v>
      </c>
      <c r="L16" s="21"/>
      <c r="M16" s="25">
        <v>0</v>
      </c>
      <c r="N16" s="21"/>
      <c r="O16" s="25">
        <v>11123015000</v>
      </c>
      <c r="P16" s="21"/>
      <c r="Q16" s="25">
        <v>0</v>
      </c>
      <c r="R16" s="21"/>
      <c r="S16" s="25">
        <v>11123015000</v>
      </c>
      <c r="T16" s="21"/>
      <c r="U16" s="21"/>
    </row>
    <row r="17" spans="1:21" ht="21.75" customHeight="1" x14ac:dyDescent="0.2">
      <c r="A17" s="6" t="s">
        <v>39</v>
      </c>
      <c r="C17" s="40" t="s">
        <v>125</v>
      </c>
      <c r="D17" s="21"/>
      <c r="E17" s="25">
        <v>4535293</v>
      </c>
      <c r="F17" s="21"/>
      <c r="G17" s="25">
        <v>750</v>
      </c>
      <c r="H17" s="21"/>
      <c r="I17" s="25">
        <v>0</v>
      </c>
      <c r="J17" s="21"/>
      <c r="K17" s="25">
        <v>0</v>
      </c>
      <c r="L17" s="21"/>
      <c r="M17" s="25">
        <v>0</v>
      </c>
      <c r="N17" s="21"/>
      <c r="O17" s="25">
        <v>3401469750</v>
      </c>
      <c r="P17" s="21"/>
      <c r="Q17" s="25">
        <v>0</v>
      </c>
      <c r="R17" s="21"/>
      <c r="S17" s="25">
        <v>3401469750</v>
      </c>
      <c r="T17" s="21"/>
      <c r="U17" s="21"/>
    </row>
    <row r="18" spans="1:21" ht="21.75" customHeight="1" x14ac:dyDescent="0.2">
      <c r="A18" s="6" t="s">
        <v>19</v>
      </c>
      <c r="C18" s="40" t="s">
        <v>118</v>
      </c>
      <c r="D18" s="21"/>
      <c r="E18" s="25">
        <v>15702012</v>
      </c>
      <c r="F18" s="21"/>
      <c r="G18" s="25">
        <v>360</v>
      </c>
      <c r="H18" s="21"/>
      <c r="I18" s="25">
        <v>0</v>
      </c>
      <c r="J18" s="21"/>
      <c r="K18" s="25">
        <v>0</v>
      </c>
      <c r="L18" s="21"/>
      <c r="M18" s="25">
        <v>0</v>
      </c>
      <c r="N18" s="21"/>
      <c r="O18" s="25">
        <v>5652724320</v>
      </c>
      <c r="P18" s="21"/>
      <c r="Q18" s="25">
        <v>0</v>
      </c>
      <c r="R18" s="21"/>
      <c r="S18" s="25">
        <v>5652724320</v>
      </c>
      <c r="T18" s="21"/>
      <c r="U18" s="21"/>
    </row>
    <row r="19" spans="1:21" ht="21.75" customHeight="1" x14ac:dyDescent="0.2">
      <c r="A19" s="6" t="s">
        <v>35</v>
      </c>
      <c r="C19" s="40" t="s">
        <v>126</v>
      </c>
      <c r="D19" s="21"/>
      <c r="E19" s="25">
        <v>20296011</v>
      </c>
      <c r="F19" s="21"/>
      <c r="G19" s="25">
        <v>280</v>
      </c>
      <c r="H19" s="21"/>
      <c r="I19" s="25">
        <v>0</v>
      </c>
      <c r="J19" s="21"/>
      <c r="K19" s="25">
        <v>0</v>
      </c>
      <c r="L19" s="21"/>
      <c r="M19" s="25">
        <v>0</v>
      </c>
      <c r="N19" s="21"/>
      <c r="O19" s="25">
        <v>5682883080</v>
      </c>
      <c r="P19" s="21"/>
      <c r="Q19" s="25">
        <v>34816847</v>
      </c>
      <c r="R19" s="21"/>
      <c r="S19" s="25">
        <v>5648066233</v>
      </c>
      <c r="T19" s="21"/>
      <c r="U19" s="21"/>
    </row>
    <row r="20" spans="1:21" ht="21.75" customHeight="1" x14ac:dyDescent="0.2">
      <c r="A20" s="6" t="s">
        <v>32</v>
      </c>
      <c r="C20" s="40" t="s">
        <v>127</v>
      </c>
      <c r="D20" s="21"/>
      <c r="E20" s="25">
        <v>644254</v>
      </c>
      <c r="F20" s="21"/>
      <c r="G20" s="25">
        <v>12450</v>
      </c>
      <c r="H20" s="21"/>
      <c r="I20" s="25">
        <v>0</v>
      </c>
      <c r="J20" s="21"/>
      <c r="K20" s="25">
        <v>0</v>
      </c>
      <c r="L20" s="21"/>
      <c r="M20" s="25">
        <v>0</v>
      </c>
      <c r="N20" s="21"/>
      <c r="O20" s="25">
        <v>8020962300</v>
      </c>
      <c r="P20" s="21"/>
      <c r="Q20" s="25">
        <v>0</v>
      </c>
      <c r="R20" s="21"/>
      <c r="S20" s="25">
        <v>8020962300</v>
      </c>
      <c r="T20" s="21"/>
      <c r="U20" s="21"/>
    </row>
    <row r="21" spans="1:21" ht="21.75" customHeight="1" x14ac:dyDescent="0.2">
      <c r="A21" s="6" t="s">
        <v>41</v>
      </c>
      <c r="C21" s="40" t="s">
        <v>128</v>
      </c>
      <c r="D21" s="21"/>
      <c r="E21" s="25">
        <v>3088300</v>
      </c>
      <c r="F21" s="21"/>
      <c r="G21" s="25">
        <v>1400</v>
      </c>
      <c r="H21" s="21"/>
      <c r="I21" s="25">
        <v>0</v>
      </c>
      <c r="J21" s="21"/>
      <c r="K21" s="25">
        <v>0</v>
      </c>
      <c r="L21" s="21"/>
      <c r="M21" s="25">
        <v>0</v>
      </c>
      <c r="N21" s="21"/>
      <c r="O21" s="25">
        <v>4323620000</v>
      </c>
      <c r="P21" s="21"/>
      <c r="Q21" s="25">
        <v>486242979</v>
      </c>
      <c r="R21" s="21"/>
      <c r="S21" s="25">
        <v>3837377021</v>
      </c>
      <c r="T21" s="21"/>
      <c r="U21" s="21"/>
    </row>
    <row r="22" spans="1:21" ht="21.75" customHeight="1" x14ac:dyDescent="0.2">
      <c r="A22" s="6" t="s">
        <v>40</v>
      </c>
      <c r="C22" s="40" t="s">
        <v>119</v>
      </c>
      <c r="D22" s="21"/>
      <c r="E22" s="25">
        <v>5959329</v>
      </c>
      <c r="F22" s="21"/>
      <c r="G22" s="25">
        <v>800</v>
      </c>
      <c r="H22" s="21"/>
      <c r="I22" s="25">
        <v>0</v>
      </c>
      <c r="J22" s="21"/>
      <c r="K22" s="25">
        <v>0</v>
      </c>
      <c r="L22" s="21"/>
      <c r="M22" s="25">
        <v>0</v>
      </c>
      <c r="N22" s="21"/>
      <c r="O22" s="25">
        <v>4767463200</v>
      </c>
      <c r="P22" s="21"/>
      <c r="Q22" s="25">
        <v>70772058</v>
      </c>
      <c r="R22" s="21"/>
      <c r="S22" s="25">
        <v>4696691142</v>
      </c>
      <c r="T22" s="21"/>
      <c r="U22" s="21"/>
    </row>
    <row r="23" spans="1:21" ht="21.75" customHeight="1" x14ac:dyDescent="0.2">
      <c r="A23" s="6" t="s">
        <v>23</v>
      </c>
      <c r="C23" s="40" t="s">
        <v>129</v>
      </c>
      <c r="D23" s="21"/>
      <c r="E23" s="25">
        <v>11228650</v>
      </c>
      <c r="F23" s="21"/>
      <c r="G23" s="25">
        <v>1624</v>
      </c>
      <c r="H23" s="21"/>
      <c r="I23" s="25">
        <v>0</v>
      </c>
      <c r="J23" s="21"/>
      <c r="K23" s="25">
        <v>0</v>
      </c>
      <c r="L23" s="21"/>
      <c r="M23" s="25">
        <v>0</v>
      </c>
      <c r="N23" s="21"/>
      <c r="O23" s="25">
        <v>18235327600</v>
      </c>
      <c r="P23" s="21"/>
      <c r="Q23" s="25">
        <v>0</v>
      </c>
      <c r="R23" s="21"/>
      <c r="S23" s="25">
        <v>18235327600</v>
      </c>
      <c r="T23" s="21"/>
      <c r="U23" s="21"/>
    </row>
    <row r="24" spans="1:21" ht="21.75" customHeight="1" x14ac:dyDescent="0.2">
      <c r="A24" s="6" t="s">
        <v>23</v>
      </c>
      <c r="C24" s="40" t="s">
        <v>130</v>
      </c>
      <c r="D24" s="21"/>
      <c r="E24" s="25">
        <v>22327024</v>
      </c>
      <c r="F24" s="21"/>
      <c r="G24" s="25">
        <v>1350</v>
      </c>
      <c r="H24" s="21"/>
      <c r="I24" s="25">
        <v>0</v>
      </c>
      <c r="J24" s="21"/>
      <c r="K24" s="25">
        <v>0</v>
      </c>
      <c r="L24" s="21"/>
      <c r="M24" s="25">
        <v>0</v>
      </c>
      <c r="N24" s="21"/>
      <c r="O24" s="25">
        <v>30141482400</v>
      </c>
      <c r="P24" s="21"/>
      <c r="Q24" s="25">
        <v>0</v>
      </c>
      <c r="R24" s="21"/>
      <c r="S24" s="25">
        <v>30141482400</v>
      </c>
      <c r="T24" s="21"/>
      <c r="U24" s="21"/>
    </row>
    <row r="25" spans="1:21" ht="21.75" customHeight="1" x14ac:dyDescent="0.2">
      <c r="A25" s="6" t="s">
        <v>20</v>
      </c>
      <c r="C25" s="40" t="s">
        <v>131</v>
      </c>
      <c r="D25" s="21"/>
      <c r="E25" s="25">
        <v>2475000</v>
      </c>
      <c r="F25" s="21"/>
      <c r="G25" s="25">
        <v>936</v>
      </c>
      <c r="H25" s="21"/>
      <c r="I25" s="25">
        <v>0</v>
      </c>
      <c r="J25" s="21"/>
      <c r="K25" s="25">
        <v>0</v>
      </c>
      <c r="L25" s="21"/>
      <c r="M25" s="25">
        <v>0</v>
      </c>
      <c r="N25" s="21"/>
      <c r="O25" s="25">
        <v>2316600000</v>
      </c>
      <c r="P25" s="21"/>
      <c r="Q25" s="25">
        <v>265516919</v>
      </c>
      <c r="R25" s="21"/>
      <c r="S25" s="25">
        <v>2051083081</v>
      </c>
      <c r="T25" s="21"/>
      <c r="U25" s="21"/>
    </row>
    <row r="26" spans="1:21" ht="21.75" customHeight="1" x14ac:dyDescent="0.2">
      <c r="A26" s="6" t="s">
        <v>21</v>
      </c>
      <c r="C26" s="40" t="s">
        <v>132</v>
      </c>
      <c r="D26" s="21"/>
      <c r="E26" s="25">
        <v>205512</v>
      </c>
      <c r="F26" s="21"/>
      <c r="G26" s="25">
        <v>38000</v>
      </c>
      <c r="H26" s="21"/>
      <c r="I26" s="25">
        <v>7809456000</v>
      </c>
      <c r="J26" s="21"/>
      <c r="K26" s="25">
        <v>367024042</v>
      </c>
      <c r="L26" s="21"/>
      <c r="M26" s="25">
        <v>7442431958</v>
      </c>
      <c r="N26" s="21"/>
      <c r="O26" s="25">
        <v>7809456000</v>
      </c>
      <c r="P26" s="21"/>
      <c r="Q26" s="25">
        <v>367024042</v>
      </c>
      <c r="R26" s="21"/>
      <c r="S26" s="25">
        <v>7442431958</v>
      </c>
      <c r="T26" s="21"/>
      <c r="U26" s="21"/>
    </row>
    <row r="27" spans="1:21" ht="21.75" customHeight="1" x14ac:dyDescent="0.2">
      <c r="A27" s="6" t="s">
        <v>34</v>
      </c>
      <c r="C27" s="40" t="s">
        <v>133</v>
      </c>
      <c r="D27" s="21"/>
      <c r="E27" s="25">
        <v>15291779</v>
      </c>
      <c r="F27" s="21"/>
      <c r="G27" s="25">
        <v>266</v>
      </c>
      <c r="H27" s="21"/>
      <c r="I27" s="25">
        <v>0</v>
      </c>
      <c r="J27" s="21"/>
      <c r="K27" s="25">
        <v>0</v>
      </c>
      <c r="L27" s="21"/>
      <c r="M27" s="25">
        <v>0</v>
      </c>
      <c r="N27" s="21"/>
      <c r="O27" s="25">
        <v>4067613214</v>
      </c>
      <c r="P27" s="21"/>
      <c r="Q27" s="25">
        <v>0</v>
      </c>
      <c r="R27" s="21"/>
      <c r="S27" s="25">
        <v>4067613214</v>
      </c>
      <c r="T27" s="21"/>
      <c r="U27" s="21"/>
    </row>
    <row r="28" spans="1:21" ht="21.75" customHeight="1" x14ac:dyDescent="0.2">
      <c r="A28" s="6" t="s">
        <v>102</v>
      </c>
      <c r="C28" s="40" t="s">
        <v>134</v>
      </c>
      <c r="D28" s="21"/>
      <c r="E28" s="25">
        <v>1750000</v>
      </c>
      <c r="F28" s="21"/>
      <c r="G28" s="25">
        <v>400</v>
      </c>
      <c r="H28" s="21"/>
      <c r="I28" s="25">
        <v>0</v>
      </c>
      <c r="J28" s="21"/>
      <c r="K28" s="25">
        <v>0</v>
      </c>
      <c r="L28" s="21"/>
      <c r="M28" s="25">
        <v>0</v>
      </c>
      <c r="N28" s="21"/>
      <c r="O28" s="25">
        <v>700000000</v>
      </c>
      <c r="P28" s="21"/>
      <c r="Q28" s="25">
        <v>0</v>
      </c>
      <c r="R28" s="21"/>
      <c r="S28" s="25">
        <v>700000000</v>
      </c>
      <c r="T28" s="21"/>
      <c r="U28" s="21"/>
    </row>
    <row r="29" spans="1:21" ht="21.75" customHeight="1" x14ac:dyDescent="0.2">
      <c r="A29" s="6" t="s">
        <v>22</v>
      </c>
      <c r="C29" s="40" t="s">
        <v>131</v>
      </c>
      <c r="D29" s="21"/>
      <c r="E29" s="25">
        <v>574864</v>
      </c>
      <c r="F29" s="21"/>
      <c r="G29" s="25">
        <v>3400</v>
      </c>
      <c r="H29" s="21"/>
      <c r="I29" s="25">
        <v>0</v>
      </c>
      <c r="J29" s="21"/>
      <c r="K29" s="25">
        <v>0</v>
      </c>
      <c r="L29" s="21"/>
      <c r="M29" s="25">
        <v>0</v>
      </c>
      <c r="N29" s="21"/>
      <c r="O29" s="25">
        <v>1954537600</v>
      </c>
      <c r="P29" s="21"/>
      <c r="Q29" s="25">
        <v>0</v>
      </c>
      <c r="R29" s="21"/>
      <c r="S29" s="25">
        <v>1954537600</v>
      </c>
      <c r="T29" s="21"/>
      <c r="U29" s="21"/>
    </row>
    <row r="30" spans="1:21" ht="21.75" customHeight="1" x14ac:dyDescent="0.2">
      <c r="A30" s="6" t="s">
        <v>28</v>
      </c>
      <c r="C30" s="40" t="s">
        <v>135</v>
      </c>
      <c r="D30" s="21"/>
      <c r="E30" s="25">
        <v>3870532</v>
      </c>
      <c r="F30" s="21"/>
      <c r="G30" s="25">
        <v>1100</v>
      </c>
      <c r="H30" s="21"/>
      <c r="I30" s="25">
        <v>4257585200</v>
      </c>
      <c r="J30" s="21"/>
      <c r="K30" s="25">
        <v>290722155</v>
      </c>
      <c r="L30" s="21"/>
      <c r="M30" s="25">
        <v>3966863045</v>
      </c>
      <c r="N30" s="21"/>
      <c r="O30" s="25">
        <v>4257585200</v>
      </c>
      <c r="P30" s="21"/>
      <c r="Q30" s="25">
        <v>290722155</v>
      </c>
      <c r="R30" s="21"/>
      <c r="S30" s="25">
        <v>3966863045</v>
      </c>
      <c r="T30" s="21"/>
      <c r="U30" s="21"/>
    </row>
    <row r="31" spans="1:21" ht="21.75" customHeight="1" x14ac:dyDescent="0.2">
      <c r="A31" s="6" t="s">
        <v>92</v>
      </c>
      <c r="C31" s="40" t="s">
        <v>136</v>
      </c>
      <c r="D31" s="21"/>
      <c r="E31" s="25">
        <v>30000000</v>
      </c>
      <c r="F31" s="21"/>
      <c r="G31" s="25">
        <v>260</v>
      </c>
      <c r="H31" s="21"/>
      <c r="I31" s="25">
        <v>0</v>
      </c>
      <c r="J31" s="21"/>
      <c r="K31" s="25">
        <v>0</v>
      </c>
      <c r="L31" s="21"/>
      <c r="M31" s="25">
        <v>0</v>
      </c>
      <c r="N31" s="21"/>
      <c r="O31" s="25">
        <v>7800000000</v>
      </c>
      <c r="P31" s="21"/>
      <c r="Q31" s="25">
        <v>0</v>
      </c>
      <c r="R31" s="21"/>
      <c r="S31" s="25">
        <v>7800000000</v>
      </c>
      <c r="T31" s="21"/>
      <c r="U31" s="21"/>
    </row>
    <row r="32" spans="1:21" ht="21.75" customHeight="1" x14ac:dyDescent="0.2">
      <c r="A32" s="6" t="s">
        <v>90</v>
      </c>
      <c r="C32" s="40" t="s">
        <v>137</v>
      </c>
      <c r="D32" s="21"/>
      <c r="E32" s="25">
        <v>1500000</v>
      </c>
      <c r="F32" s="21"/>
      <c r="G32" s="25">
        <v>150</v>
      </c>
      <c r="H32" s="21"/>
      <c r="I32" s="25">
        <v>0</v>
      </c>
      <c r="J32" s="21"/>
      <c r="K32" s="25">
        <v>0</v>
      </c>
      <c r="L32" s="21"/>
      <c r="M32" s="25">
        <v>0</v>
      </c>
      <c r="N32" s="21"/>
      <c r="O32" s="25">
        <v>225000000</v>
      </c>
      <c r="P32" s="21"/>
      <c r="Q32" s="25">
        <v>1073620</v>
      </c>
      <c r="R32" s="21"/>
      <c r="S32" s="25">
        <v>223926380</v>
      </c>
      <c r="T32" s="21"/>
      <c r="U32" s="21"/>
    </row>
    <row r="33" spans="1:21" ht="21.75" customHeight="1" x14ac:dyDescent="0.2">
      <c r="A33" s="7" t="s">
        <v>24</v>
      </c>
      <c r="C33" s="41" t="s">
        <v>138</v>
      </c>
      <c r="D33" s="21"/>
      <c r="E33" s="31">
        <v>200000</v>
      </c>
      <c r="F33" s="21"/>
      <c r="G33" s="31">
        <v>2350</v>
      </c>
      <c r="H33" s="21"/>
      <c r="I33" s="27">
        <v>0</v>
      </c>
      <c r="J33" s="21"/>
      <c r="K33" s="27">
        <v>0</v>
      </c>
      <c r="L33" s="21"/>
      <c r="M33" s="27">
        <v>0</v>
      </c>
      <c r="N33" s="21"/>
      <c r="O33" s="27">
        <v>470000000</v>
      </c>
      <c r="P33" s="21"/>
      <c r="Q33" s="27">
        <v>0</v>
      </c>
      <c r="R33" s="21"/>
      <c r="S33" s="27">
        <v>470000000</v>
      </c>
      <c r="T33" s="21"/>
      <c r="U33" s="21"/>
    </row>
    <row r="34" spans="1:21" ht="21.75" customHeight="1" x14ac:dyDescent="0.2">
      <c r="A34" s="9" t="s">
        <v>47</v>
      </c>
      <c r="C34" s="31"/>
      <c r="D34" s="42"/>
      <c r="E34" s="31"/>
      <c r="F34" s="42"/>
      <c r="G34" s="31"/>
      <c r="H34" s="21"/>
      <c r="I34" s="28">
        <v>12067041200</v>
      </c>
      <c r="J34" s="21"/>
      <c r="K34" s="28">
        <v>657746197</v>
      </c>
      <c r="L34" s="21"/>
      <c r="M34" s="28">
        <v>11409295003</v>
      </c>
      <c r="N34" s="21"/>
      <c r="O34" s="28">
        <v>178880500434</v>
      </c>
      <c r="P34" s="21"/>
      <c r="Q34" s="28">
        <v>1842375509</v>
      </c>
      <c r="R34" s="21"/>
      <c r="S34" s="28">
        <v>177038124925</v>
      </c>
      <c r="T34" s="21"/>
      <c r="U34" s="21"/>
    </row>
    <row r="37" spans="1:21" x14ac:dyDescent="0.2">
      <c r="I37" s="30"/>
      <c r="Q37" s="30"/>
    </row>
  </sheetData>
  <mergeCells count="8">
    <mergeCell ref="A1:S1"/>
    <mergeCell ref="A2:S2"/>
    <mergeCell ref="A3:S3"/>
    <mergeCell ref="A5:S5"/>
    <mergeCell ref="A6:A7"/>
    <mergeCell ref="C6:G6"/>
    <mergeCell ref="I6:M6"/>
    <mergeCell ref="O6:S6"/>
  </mergeCells>
  <pageMargins left="0.39" right="0.39" top="0.39" bottom="0.39" header="0" footer="0"/>
  <pageSetup paperSize="0" fitToHeight="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M18"/>
  <sheetViews>
    <sheetView rightToLeft="1" workbookViewId="0">
      <selection activeCell="E15" sqref="E15:E22"/>
    </sheetView>
  </sheetViews>
  <sheetFormatPr defaultRowHeight="12.75" x14ac:dyDescent="0.2"/>
  <cols>
    <col min="1" max="1" width="39" customWidth="1"/>
    <col min="2" max="2" width="1.28515625" customWidth="1"/>
    <col min="3" max="3" width="14.28515625" customWidth="1"/>
    <col min="4" max="4" width="1.28515625" customWidth="1"/>
    <col min="5" max="5" width="10.42578125" customWidth="1"/>
    <col min="6" max="6" width="1.28515625" customWidth="1"/>
    <col min="7" max="7" width="15.5703125" customWidth="1"/>
    <col min="8" max="8" width="1.28515625" customWidth="1"/>
    <col min="9" max="9" width="14.28515625" customWidth="1"/>
    <col min="10" max="10" width="1.28515625" customWidth="1"/>
    <col min="11" max="11" width="11.140625" bestFit="1" customWidth="1"/>
    <col min="12" max="12" width="1.28515625" customWidth="1"/>
    <col min="13" max="13" width="15.5703125" customWidth="1"/>
    <col min="14" max="14" width="0.28515625" customWidth="1"/>
  </cols>
  <sheetData>
    <row r="1" spans="1:13" ht="29.1" customHeight="1" x14ac:dyDescent="0.2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</row>
    <row r="2" spans="1:13" ht="21.75" customHeight="1" x14ac:dyDescent="0.2">
      <c r="A2" s="11" t="s">
        <v>62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</row>
    <row r="3" spans="1:13" ht="21.75" customHeight="1" x14ac:dyDescent="0.2">
      <c r="A3" s="11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</row>
    <row r="4" spans="1:13" ht="14.45" customHeight="1" x14ac:dyDescent="0.2"/>
    <row r="5" spans="1:13" ht="14.45" customHeight="1" x14ac:dyDescent="0.2">
      <c r="A5" s="12" t="s">
        <v>141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</row>
    <row r="6" spans="1:13" ht="14.45" customHeight="1" x14ac:dyDescent="0.2">
      <c r="A6" s="13" t="s">
        <v>65</v>
      </c>
      <c r="C6" s="13" t="s">
        <v>77</v>
      </c>
      <c r="D6" s="13"/>
      <c r="E6" s="13"/>
      <c r="F6" s="13"/>
      <c r="G6" s="13"/>
      <c r="I6" s="13" t="s">
        <v>78</v>
      </c>
      <c r="J6" s="13"/>
      <c r="K6" s="13"/>
      <c r="L6" s="13"/>
      <c r="M6" s="13"/>
    </row>
    <row r="7" spans="1:13" ht="29.1" customHeight="1" x14ac:dyDescent="0.2">
      <c r="A7" s="13"/>
      <c r="C7" s="10" t="s">
        <v>139</v>
      </c>
      <c r="D7" s="3"/>
      <c r="E7" s="10" t="s">
        <v>116</v>
      </c>
      <c r="F7" s="3"/>
      <c r="G7" s="10" t="s">
        <v>140</v>
      </c>
      <c r="I7" s="10" t="s">
        <v>139</v>
      </c>
      <c r="J7" s="3"/>
      <c r="K7" s="10" t="s">
        <v>116</v>
      </c>
      <c r="L7" s="3"/>
      <c r="M7" s="10" t="s">
        <v>140</v>
      </c>
    </row>
    <row r="8" spans="1:13" ht="21.75" customHeight="1" x14ac:dyDescent="0.2">
      <c r="A8" s="5" t="s">
        <v>55</v>
      </c>
      <c r="C8" s="22">
        <v>667382</v>
      </c>
      <c r="D8" s="21"/>
      <c r="E8" s="22">
        <v>0</v>
      </c>
      <c r="F8" s="21"/>
      <c r="G8" s="22">
        <v>667382</v>
      </c>
      <c r="H8" s="21"/>
      <c r="I8" s="22">
        <v>201368532</v>
      </c>
      <c r="J8" s="21"/>
      <c r="K8" s="22">
        <v>0</v>
      </c>
      <c r="L8" s="21"/>
      <c r="M8" s="22">
        <v>201368532</v>
      </c>
    </row>
    <row r="9" spans="1:13" ht="21.75" customHeight="1" x14ac:dyDescent="0.2">
      <c r="A9" s="6" t="s">
        <v>56</v>
      </c>
      <c r="C9" s="25">
        <v>28799</v>
      </c>
      <c r="D9" s="21"/>
      <c r="E9" s="25">
        <v>117</v>
      </c>
      <c r="F9" s="21"/>
      <c r="G9" s="25">
        <v>28682</v>
      </c>
      <c r="H9" s="21"/>
      <c r="I9" s="25">
        <v>200468</v>
      </c>
      <c r="J9" s="21"/>
      <c r="K9" s="25">
        <v>235</v>
      </c>
      <c r="L9" s="21"/>
      <c r="M9" s="25">
        <v>200233</v>
      </c>
    </row>
    <row r="10" spans="1:13" ht="21.75" customHeight="1" x14ac:dyDescent="0.2">
      <c r="A10" s="6" t="s">
        <v>57</v>
      </c>
      <c r="C10" s="25">
        <v>166198</v>
      </c>
      <c r="D10" s="21"/>
      <c r="E10" s="25">
        <v>636</v>
      </c>
      <c r="F10" s="21"/>
      <c r="G10" s="25">
        <v>165562</v>
      </c>
      <c r="H10" s="21"/>
      <c r="I10" s="25">
        <v>918916</v>
      </c>
      <c r="J10" s="21"/>
      <c r="K10" s="25">
        <v>1463</v>
      </c>
      <c r="L10" s="21"/>
      <c r="M10" s="25">
        <v>917453</v>
      </c>
    </row>
    <row r="11" spans="1:13" ht="21.75" customHeight="1" x14ac:dyDescent="0.2">
      <c r="A11" s="6" t="s">
        <v>58</v>
      </c>
      <c r="C11" s="25">
        <v>24204</v>
      </c>
      <c r="D11" s="21"/>
      <c r="E11" s="25">
        <v>76</v>
      </c>
      <c r="F11" s="21"/>
      <c r="G11" s="25">
        <v>24128</v>
      </c>
      <c r="H11" s="21"/>
      <c r="I11" s="25">
        <v>145962</v>
      </c>
      <c r="J11" s="21"/>
      <c r="K11" s="25">
        <v>255</v>
      </c>
      <c r="L11" s="21"/>
      <c r="M11" s="25">
        <v>145707</v>
      </c>
    </row>
    <row r="12" spans="1:13" ht="21.75" customHeight="1" x14ac:dyDescent="0.2">
      <c r="A12" s="7" t="s">
        <v>59</v>
      </c>
      <c r="C12" s="27">
        <v>50408581</v>
      </c>
      <c r="D12" s="21"/>
      <c r="E12" s="27">
        <v>355440</v>
      </c>
      <c r="F12" s="21"/>
      <c r="G12" s="27">
        <v>50053141</v>
      </c>
      <c r="H12" s="21"/>
      <c r="I12" s="27">
        <v>156506139</v>
      </c>
      <c r="J12" s="21"/>
      <c r="K12" s="27">
        <v>1047573</v>
      </c>
      <c r="L12" s="21"/>
      <c r="M12" s="27">
        <v>155458566</v>
      </c>
    </row>
    <row r="13" spans="1:13" ht="21.75" customHeight="1" x14ac:dyDescent="0.2">
      <c r="A13" s="9" t="s">
        <v>47</v>
      </c>
      <c r="C13" s="28">
        <v>51295164</v>
      </c>
      <c r="D13" s="21"/>
      <c r="E13" s="28">
        <v>356269</v>
      </c>
      <c r="F13" s="21"/>
      <c r="G13" s="28">
        <v>50938895</v>
      </c>
      <c r="H13" s="21"/>
      <c r="I13" s="28">
        <v>359140017</v>
      </c>
      <c r="J13" s="21"/>
      <c r="K13" s="28">
        <v>1049526</v>
      </c>
      <c r="L13" s="21"/>
      <c r="M13" s="28">
        <v>358090491</v>
      </c>
    </row>
    <row r="14" spans="1:13" x14ac:dyDescent="0.2"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</row>
    <row r="15" spans="1:13" x14ac:dyDescent="0.2"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</row>
    <row r="16" spans="1:13" x14ac:dyDescent="0.2"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</row>
    <row r="17" spans="3:13" x14ac:dyDescent="0.2">
      <c r="C17" s="21"/>
      <c r="D17" s="21"/>
      <c r="E17" s="21"/>
      <c r="F17" s="21"/>
      <c r="G17" s="21"/>
      <c r="H17" s="21"/>
      <c r="I17" s="21"/>
      <c r="J17" s="21"/>
      <c r="K17" s="38"/>
      <c r="L17" s="21"/>
      <c r="M17" s="21"/>
    </row>
    <row r="18" spans="3:13" x14ac:dyDescent="0.2">
      <c r="C18" s="21"/>
      <c r="D18" s="21"/>
      <c r="E18" s="38"/>
      <c r="F18" s="21"/>
      <c r="G18" s="21"/>
      <c r="H18" s="21"/>
      <c r="I18" s="21"/>
      <c r="J18" s="21"/>
      <c r="K18" s="21"/>
      <c r="L18" s="21"/>
      <c r="M18" s="21"/>
    </row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paperSize="0" fitToHeight="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V57"/>
  <sheetViews>
    <sheetView rightToLeft="1" topLeftCell="A37" workbookViewId="0">
      <selection activeCell="I54" sqref="I54:I58"/>
    </sheetView>
  </sheetViews>
  <sheetFormatPr defaultRowHeight="12.75" x14ac:dyDescent="0.2"/>
  <cols>
    <col min="1" max="1" width="40.28515625" customWidth="1"/>
    <col min="2" max="2" width="1.28515625" customWidth="1"/>
    <col min="3" max="3" width="9.85546875" style="21" bestFit="1" customWidth="1"/>
    <col min="4" max="4" width="1.28515625" style="21" customWidth="1"/>
    <col min="5" max="5" width="15.42578125" style="21" bestFit="1" customWidth="1"/>
    <col min="6" max="6" width="1.28515625" style="21" customWidth="1"/>
    <col min="7" max="7" width="15" style="21" bestFit="1" customWidth="1"/>
    <col min="8" max="8" width="1.28515625" style="21" customWidth="1"/>
    <col min="9" max="9" width="21.85546875" style="21" bestFit="1" customWidth="1"/>
    <col min="10" max="10" width="1.28515625" style="21" customWidth="1"/>
    <col min="11" max="11" width="12.140625" style="21" bestFit="1" customWidth="1"/>
    <col min="12" max="12" width="1.28515625" style="21" customWidth="1"/>
    <col min="13" max="13" width="17.7109375" style="21" bestFit="1" customWidth="1"/>
    <col min="14" max="14" width="1.28515625" style="21" customWidth="1"/>
    <col min="15" max="15" width="17.5703125" style="21" bestFit="1" customWidth="1"/>
    <col min="16" max="16" width="1.28515625" style="21" customWidth="1"/>
    <col min="17" max="17" width="19" style="21" customWidth="1"/>
    <col min="18" max="18" width="1.28515625" style="21" customWidth="1"/>
    <col min="19" max="19" width="0.28515625" customWidth="1"/>
    <col min="22" max="22" width="15.28515625" customWidth="1"/>
  </cols>
  <sheetData>
    <row r="1" spans="1:18" ht="29.1" customHeight="1" x14ac:dyDescent="0.2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</row>
    <row r="2" spans="1:18" ht="21.75" customHeight="1" x14ac:dyDescent="0.2">
      <c r="A2" s="11" t="s">
        <v>62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</row>
    <row r="3" spans="1:18" ht="21.75" customHeight="1" x14ac:dyDescent="0.2">
      <c r="A3" s="11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</row>
    <row r="4" spans="1:18" ht="14.45" customHeight="1" x14ac:dyDescent="0.2"/>
    <row r="5" spans="1:18" ht="14.45" customHeight="1" x14ac:dyDescent="0.2">
      <c r="A5" s="12" t="s">
        <v>142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</row>
    <row r="6" spans="1:18" ht="14.45" customHeight="1" x14ac:dyDescent="0.2">
      <c r="A6" s="13" t="s">
        <v>65</v>
      </c>
      <c r="C6" s="13" t="s">
        <v>77</v>
      </c>
      <c r="D6" s="13"/>
      <c r="E6" s="13"/>
      <c r="F6" s="13"/>
      <c r="G6" s="13"/>
      <c r="H6" s="13"/>
      <c r="I6" s="13"/>
      <c r="K6" s="13" t="s">
        <v>78</v>
      </c>
      <c r="L6" s="13"/>
      <c r="M6" s="13"/>
      <c r="N6" s="13"/>
      <c r="O6" s="13"/>
      <c r="P6" s="13"/>
      <c r="Q6" s="13"/>
      <c r="R6" s="13"/>
    </row>
    <row r="7" spans="1:18" ht="29.1" customHeight="1" x14ac:dyDescent="0.2">
      <c r="A7" s="13"/>
      <c r="C7" s="10" t="s">
        <v>13</v>
      </c>
      <c r="D7" s="37"/>
      <c r="E7" s="10" t="s">
        <v>143</v>
      </c>
      <c r="F7" s="37"/>
      <c r="G7" s="10" t="s">
        <v>144</v>
      </c>
      <c r="H7" s="37"/>
      <c r="I7" s="10" t="s">
        <v>145</v>
      </c>
      <c r="K7" s="10" t="s">
        <v>13</v>
      </c>
      <c r="L7" s="37"/>
      <c r="M7" s="10" t="s">
        <v>143</v>
      </c>
      <c r="N7" s="37"/>
      <c r="O7" s="10" t="s">
        <v>144</v>
      </c>
      <c r="P7" s="37"/>
      <c r="Q7" s="19" t="s">
        <v>145</v>
      </c>
      <c r="R7" s="19"/>
    </row>
    <row r="8" spans="1:18" ht="21.75" customHeight="1" x14ac:dyDescent="0.2">
      <c r="A8" s="5" t="s">
        <v>31</v>
      </c>
      <c r="C8" s="22">
        <v>740055</v>
      </c>
      <c r="E8" s="22">
        <v>9847789436</v>
      </c>
      <c r="G8" s="22">
        <v>18130044038</v>
      </c>
      <c r="I8" s="22">
        <v>-8282254602</v>
      </c>
      <c r="K8" s="22">
        <v>2928318</v>
      </c>
      <c r="M8" s="22">
        <v>61538350326</v>
      </c>
      <c r="O8" s="22">
        <v>71738633374</v>
      </c>
      <c r="Q8" s="20">
        <v>-10200283048</v>
      </c>
      <c r="R8" s="20"/>
    </row>
    <row r="9" spans="1:18" ht="21.75" customHeight="1" x14ac:dyDescent="0.2">
      <c r="A9" s="6" t="s">
        <v>40</v>
      </c>
      <c r="C9" s="25">
        <v>1151185</v>
      </c>
      <c r="E9" s="25">
        <v>4009731424</v>
      </c>
      <c r="G9" s="25">
        <v>5101816854</v>
      </c>
      <c r="I9" s="25">
        <v>-1092085430</v>
      </c>
      <c r="K9" s="25">
        <v>8951185</v>
      </c>
      <c r="M9" s="25">
        <v>54172476574</v>
      </c>
      <c r="O9" s="25">
        <v>46350915653</v>
      </c>
      <c r="Q9" s="24">
        <v>7821560921</v>
      </c>
      <c r="R9" s="24"/>
    </row>
    <row r="10" spans="1:18" ht="21.75" customHeight="1" x14ac:dyDescent="0.2">
      <c r="A10" s="6" t="s">
        <v>32</v>
      </c>
      <c r="C10" s="25">
        <v>141942</v>
      </c>
      <c r="E10" s="25">
        <v>16238930010</v>
      </c>
      <c r="G10" s="25">
        <v>8340269986</v>
      </c>
      <c r="I10" s="25">
        <v>7898660024</v>
      </c>
      <c r="K10" s="25">
        <v>1191942</v>
      </c>
      <c r="M10" s="25">
        <v>105300839760</v>
      </c>
      <c r="O10" s="25">
        <v>70036480261</v>
      </c>
      <c r="Q10" s="24">
        <v>35264359499</v>
      </c>
      <c r="R10" s="24"/>
    </row>
    <row r="11" spans="1:18" ht="21.75" customHeight="1" x14ac:dyDescent="0.2">
      <c r="A11" s="6" t="s">
        <v>37</v>
      </c>
      <c r="C11" s="25">
        <v>3310000</v>
      </c>
      <c r="E11" s="25">
        <v>19906348275</v>
      </c>
      <c r="G11" s="25">
        <v>18918316593</v>
      </c>
      <c r="I11" s="25">
        <v>988031682</v>
      </c>
      <c r="K11" s="25">
        <v>11910001</v>
      </c>
      <c r="M11" s="25">
        <v>99002906776</v>
      </c>
      <c r="O11" s="25">
        <v>85086266507</v>
      </c>
      <c r="Q11" s="24">
        <v>13916640269</v>
      </c>
      <c r="R11" s="24"/>
    </row>
    <row r="12" spans="1:18" ht="21.75" customHeight="1" x14ac:dyDescent="0.2">
      <c r="A12" s="6" t="s">
        <v>30</v>
      </c>
      <c r="C12" s="25">
        <v>0</v>
      </c>
      <c r="E12" s="25">
        <v>0</v>
      </c>
      <c r="G12" s="25">
        <v>0</v>
      </c>
      <c r="I12" s="25">
        <v>0</v>
      </c>
      <c r="K12" s="25">
        <v>11652837</v>
      </c>
      <c r="M12" s="25">
        <v>70577545098</v>
      </c>
      <c r="O12" s="25">
        <v>73014737201</v>
      </c>
      <c r="Q12" s="24">
        <v>-2437192103</v>
      </c>
      <c r="R12" s="24"/>
    </row>
    <row r="13" spans="1:18" ht="21.75" customHeight="1" x14ac:dyDescent="0.2">
      <c r="A13" s="6" t="s">
        <v>39</v>
      </c>
      <c r="C13" s="25">
        <v>0</v>
      </c>
      <c r="E13" s="25">
        <v>0</v>
      </c>
      <c r="G13" s="25">
        <v>0</v>
      </c>
      <c r="I13" s="25">
        <v>0</v>
      </c>
      <c r="K13" s="25">
        <v>4535293</v>
      </c>
      <c r="M13" s="25">
        <v>41025602864</v>
      </c>
      <c r="O13" s="25">
        <v>49286949875</v>
      </c>
      <c r="Q13" s="24">
        <v>-8261347011</v>
      </c>
      <c r="R13" s="24"/>
    </row>
    <row r="14" spans="1:18" ht="21.75" customHeight="1" x14ac:dyDescent="0.2">
      <c r="A14" s="6" t="s">
        <v>29</v>
      </c>
      <c r="C14" s="25">
        <v>0</v>
      </c>
      <c r="E14" s="25">
        <v>0</v>
      </c>
      <c r="G14" s="25">
        <v>0</v>
      </c>
      <c r="I14" s="25">
        <v>0</v>
      </c>
      <c r="K14" s="25">
        <v>15706839</v>
      </c>
      <c r="M14" s="25">
        <v>103988865540</v>
      </c>
      <c r="O14" s="25">
        <v>108200746173</v>
      </c>
      <c r="Q14" s="24">
        <v>-4211880633</v>
      </c>
      <c r="R14" s="24"/>
    </row>
    <row r="15" spans="1:18" ht="21.75" customHeight="1" x14ac:dyDescent="0.2">
      <c r="A15" s="6" t="s">
        <v>83</v>
      </c>
      <c r="C15" s="25">
        <v>0</v>
      </c>
      <c r="E15" s="25">
        <v>0</v>
      </c>
      <c r="G15" s="25">
        <v>0</v>
      </c>
      <c r="I15" s="25">
        <v>0</v>
      </c>
      <c r="K15" s="25">
        <v>3497266</v>
      </c>
      <c r="M15" s="25">
        <v>40016723567</v>
      </c>
      <c r="O15" s="25">
        <v>39040615111</v>
      </c>
      <c r="Q15" s="24">
        <v>976108456</v>
      </c>
      <c r="R15" s="24"/>
    </row>
    <row r="16" spans="1:18" ht="21.75" customHeight="1" x14ac:dyDescent="0.2">
      <c r="A16" s="6" t="s">
        <v>24</v>
      </c>
      <c r="C16" s="25">
        <v>0</v>
      </c>
      <c r="E16" s="25">
        <v>0</v>
      </c>
      <c r="G16" s="25">
        <v>0</v>
      </c>
      <c r="I16" s="25">
        <v>0</v>
      </c>
      <c r="K16" s="25">
        <v>100000</v>
      </c>
      <c r="M16" s="25">
        <v>3461218387</v>
      </c>
      <c r="O16" s="25">
        <v>2712460675</v>
      </c>
      <c r="Q16" s="24">
        <v>748757712</v>
      </c>
      <c r="R16" s="24"/>
    </row>
    <row r="17" spans="1:18" ht="21.75" customHeight="1" x14ac:dyDescent="0.2">
      <c r="A17" s="6" t="s">
        <v>84</v>
      </c>
      <c r="C17" s="25">
        <v>0</v>
      </c>
      <c r="E17" s="25">
        <v>0</v>
      </c>
      <c r="G17" s="25">
        <v>0</v>
      </c>
      <c r="I17" s="25">
        <v>0</v>
      </c>
      <c r="K17" s="25">
        <v>2470586</v>
      </c>
      <c r="M17" s="25">
        <v>30452986759</v>
      </c>
      <c r="O17" s="25">
        <v>23380034846</v>
      </c>
      <c r="Q17" s="24">
        <v>7072951913</v>
      </c>
      <c r="R17" s="24"/>
    </row>
    <row r="18" spans="1:18" ht="21.75" customHeight="1" x14ac:dyDescent="0.2">
      <c r="A18" s="6" t="s">
        <v>85</v>
      </c>
      <c r="C18" s="25">
        <v>0</v>
      </c>
      <c r="E18" s="25">
        <v>0</v>
      </c>
      <c r="G18" s="25">
        <v>0</v>
      </c>
      <c r="I18" s="25">
        <v>0</v>
      </c>
      <c r="K18" s="25">
        <v>25833</v>
      </c>
      <c r="M18" s="25">
        <v>334729082</v>
      </c>
      <c r="O18" s="25">
        <v>345449145</v>
      </c>
      <c r="Q18" s="24">
        <v>-10720063</v>
      </c>
      <c r="R18" s="24"/>
    </row>
    <row r="19" spans="1:18" ht="21.75" customHeight="1" x14ac:dyDescent="0.2">
      <c r="A19" s="6" t="s">
        <v>42</v>
      </c>
      <c r="C19" s="25">
        <v>0</v>
      </c>
      <c r="E19" s="25">
        <v>0</v>
      </c>
      <c r="G19" s="25">
        <v>0</v>
      </c>
      <c r="I19" s="25">
        <v>0</v>
      </c>
      <c r="K19" s="25">
        <v>5353304</v>
      </c>
      <c r="M19" s="25">
        <v>45600221009</v>
      </c>
      <c r="O19" s="25">
        <v>40123746882</v>
      </c>
      <c r="Q19" s="24">
        <v>5476474127</v>
      </c>
      <c r="R19" s="24"/>
    </row>
    <row r="20" spans="1:18" ht="21.75" customHeight="1" x14ac:dyDescent="0.2">
      <c r="A20" s="6" t="s">
        <v>27</v>
      </c>
      <c r="C20" s="25">
        <v>0</v>
      </c>
      <c r="E20" s="25">
        <v>0</v>
      </c>
      <c r="G20" s="25">
        <v>0</v>
      </c>
      <c r="I20" s="25">
        <v>0</v>
      </c>
      <c r="K20" s="25">
        <v>362819</v>
      </c>
      <c r="M20" s="25">
        <v>9940488003</v>
      </c>
      <c r="O20" s="25">
        <v>10520458758</v>
      </c>
      <c r="Q20" s="24">
        <v>-579970755</v>
      </c>
      <c r="R20" s="24"/>
    </row>
    <row r="21" spans="1:18" ht="21.75" customHeight="1" x14ac:dyDescent="0.2">
      <c r="A21" s="6" t="s">
        <v>19</v>
      </c>
      <c r="C21" s="25">
        <v>0</v>
      </c>
      <c r="E21" s="25">
        <v>0</v>
      </c>
      <c r="G21" s="25">
        <v>0</v>
      </c>
      <c r="I21" s="25">
        <v>0</v>
      </c>
      <c r="K21" s="25">
        <v>14407925</v>
      </c>
      <c r="M21" s="25">
        <v>52684643825</v>
      </c>
      <c r="O21" s="25">
        <v>48080223471</v>
      </c>
      <c r="Q21" s="24">
        <v>4604420354</v>
      </c>
      <c r="R21" s="24"/>
    </row>
    <row r="22" spans="1:18" ht="21.75" customHeight="1" x14ac:dyDescent="0.2">
      <c r="A22" s="6" t="s">
        <v>23</v>
      </c>
      <c r="C22" s="25">
        <v>0</v>
      </c>
      <c r="E22" s="25">
        <v>0</v>
      </c>
      <c r="G22" s="25">
        <v>0</v>
      </c>
      <c r="I22" s="25">
        <v>0</v>
      </c>
      <c r="K22" s="25">
        <v>22327024</v>
      </c>
      <c r="M22" s="25">
        <v>151044884582</v>
      </c>
      <c r="O22" s="25">
        <v>116741377369</v>
      </c>
      <c r="Q22" s="24">
        <v>34303507213</v>
      </c>
      <c r="R22" s="24"/>
    </row>
    <row r="23" spans="1:18" ht="21.75" customHeight="1" x14ac:dyDescent="0.2">
      <c r="A23" s="6" t="s">
        <v>86</v>
      </c>
      <c r="C23" s="25">
        <v>0</v>
      </c>
      <c r="E23" s="25">
        <v>0</v>
      </c>
      <c r="G23" s="25">
        <v>0</v>
      </c>
      <c r="I23" s="25">
        <v>0</v>
      </c>
      <c r="K23" s="25">
        <v>27000000</v>
      </c>
      <c r="M23" s="25">
        <v>102775847393</v>
      </c>
      <c r="O23" s="25">
        <v>108795261936</v>
      </c>
      <c r="Q23" s="24">
        <v>-6019414543</v>
      </c>
      <c r="R23" s="24"/>
    </row>
    <row r="24" spans="1:18" ht="21.75" customHeight="1" x14ac:dyDescent="0.2">
      <c r="A24" s="6" t="s">
        <v>87</v>
      </c>
      <c r="C24" s="25">
        <v>0</v>
      </c>
      <c r="E24" s="25">
        <v>0</v>
      </c>
      <c r="G24" s="25">
        <v>0</v>
      </c>
      <c r="I24" s="25">
        <v>0</v>
      </c>
      <c r="K24" s="25">
        <v>450000</v>
      </c>
      <c r="M24" s="25">
        <v>4602948557</v>
      </c>
      <c r="O24" s="25">
        <v>3098811168</v>
      </c>
      <c r="Q24" s="24">
        <v>1504137389</v>
      </c>
      <c r="R24" s="24"/>
    </row>
    <row r="25" spans="1:18" ht="21.75" customHeight="1" x14ac:dyDescent="0.2">
      <c r="A25" s="6" t="s">
        <v>88</v>
      </c>
      <c r="C25" s="25">
        <v>0</v>
      </c>
      <c r="E25" s="25">
        <v>0</v>
      </c>
      <c r="G25" s="25">
        <v>0</v>
      </c>
      <c r="I25" s="25">
        <v>0</v>
      </c>
      <c r="K25" s="25">
        <v>12491393</v>
      </c>
      <c r="M25" s="25">
        <v>27313975767</v>
      </c>
      <c r="O25" s="25">
        <v>30212105386</v>
      </c>
      <c r="Q25" s="24">
        <v>-2898129619</v>
      </c>
      <c r="R25" s="24"/>
    </row>
    <row r="26" spans="1:18" ht="21.75" customHeight="1" x14ac:dyDescent="0.2">
      <c r="A26" s="6" t="s">
        <v>89</v>
      </c>
      <c r="C26" s="25">
        <v>0</v>
      </c>
      <c r="E26" s="25">
        <v>0</v>
      </c>
      <c r="G26" s="25">
        <v>0</v>
      </c>
      <c r="I26" s="25">
        <v>0</v>
      </c>
      <c r="K26" s="25">
        <v>20973156</v>
      </c>
      <c r="M26" s="25">
        <v>26165394243</v>
      </c>
      <c r="O26" s="25">
        <v>34031550837</v>
      </c>
      <c r="Q26" s="24">
        <v>-7866156594</v>
      </c>
      <c r="R26" s="24"/>
    </row>
    <row r="27" spans="1:18" ht="21.75" customHeight="1" x14ac:dyDescent="0.2">
      <c r="A27" s="6" t="s">
        <v>90</v>
      </c>
      <c r="C27" s="25">
        <v>0</v>
      </c>
      <c r="E27" s="25">
        <v>0</v>
      </c>
      <c r="G27" s="25">
        <v>0</v>
      </c>
      <c r="I27" s="25">
        <v>0</v>
      </c>
      <c r="K27" s="25">
        <v>3000000</v>
      </c>
      <c r="M27" s="25">
        <v>11174936388</v>
      </c>
      <c r="O27" s="25">
        <v>7837109640</v>
      </c>
      <c r="Q27" s="24">
        <v>3337826748</v>
      </c>
      <c r="R27" s="24"/>
    </row>
    <row r="28" spans="1:18" ht="21.75" customHeight="1" x14ac:dyDescent="0.2">
      <c r="A28" s="6" t="s">
        <v>91</v>
      </c>
      <c r="C28" s="25">
        <v>0</v>
      </c>
      <c r="E28" s="25">
        <v>0</v>
      </c>
      <c r="G28" s="25">
        <v>0</v>
      </c>
      <c r="I28" s="25">
        <v>0</v>
      </c>
      <c r="K28" s="25">
        <v>11406904</v>
      </c>
      <c r="M28" s="25">
        <v>87540012385</v>
      </c>
      <c r="O28" s="25">
        <v>69508271806</v>
      </c>
      <c r="Q28" s="24">
        <v>18031740579</v>
      </c>
      <c r="R28" s="24"/>
    </row>
    <row r="29" spans="1:18" ht="21.75" customHeight="1" x14ac:dyDescent="0.2">
      <c r="A29" s="6" t="s">
        <v>33</v>
      </c>
      <c r="C29" s="25">
        <v>0</v>
      </c>
      <c r="E29" s="25">
        <v>0</v>
      </c>
      <c r="G29" s="25">
        <v>0</v>
      </c>
      <c r="I29" s="25">
        <v>0</v>
      </c>
      <c r="K29" s="25">
        <v>1728986</v>
      </c>
      <c r="M29" s="25">
        <v>76933425316</v>
      </c>
      <c r="O29" s="25">
        <v>58831050763</v>
      </c>
      <c r="Q29" s="24">
        <v>18102374553</v>
      </c>
      <c r="R29" s="24"/>
    </row>
    <row r="30" spans="1:18" ht="21.75" customHeight="1" x14ac:dyDescent="0.2">
      <c r="A30" s="6" t="s">
        <v>34</v>
      </c>
      <c r="C30" s="25">
        <v>0</v>
      </c>
      <c r="E30" s="25">
        <v>0</v>
      </c>
      <c r="G30" s="25">
        <v>0</v>
      </c>
      <c r="I30" s="25">
        <v>0</v>
      </c>
      <c r="K30" s="25">
        <v>3242631</v>
      </c>
      <c r="M30" s="25">
        <v>9940500765</v>
      </c>
      <c r="O30" s="25">
        <v>8033548391</v>
      </c>
      <c r="Q30" s="24">
        <v>1906952374</v>
      </c>
      <c r="R30" s="24"/>
    </row>
    <row r="31" spans="1:18" ht="21.75" customHeight="1" x14ac:dyDescent="0.2">
      <c r="A31" s="6" t="s">
        <v>92</v>
      </c>
      <c r="C31" s="25">
        <v>0</v>
      </c>
      <c r="E31" s="25">
        <v>0</v>
      </c>
      <c r="G31" s="25">
        <v>0</v>
      </c>
      <c r="I31" s="25">
        <v>0</v>
      </c>
      <c r="K31" s="25">
        <v>30000000</v>
      </c>
      <c r="M31" s="25">
        <v>39185451836</v>
      </c>
      <c r="O31" s="25">
        <v>47177613000</v>
      </c>
      <c r="Q31" s="24">
        <v>-7992161164</v>
      </c>
      <c r="R31" s="24"/>
    </row>
    <row r="32" spans="1:18" ht="21.75" customHeight="1" x14ac:dyDescent="0.2">
      <c r="A32" s="6" t="s">
        <v>93</v>
      </c>
      <c r="C32" s="25">
        <v>0</v>
      </c>
      <c r="E32" s="25">
        <v>0</v>
      </c>
      <c r="G32" s="25">
        <v>0</v>
      </c>
      <c r="I32" s="25">
        <v>0</v>
      </c>
      <c r="K32" s="25">
        <v>500000</v>
      </c>
      <c r="M32" s="25">
        <v>8139954196</v>
      </c>
      <c r="O32" s="25">
        <v>9080646750</v>
      </c>
      <c r="Q32" s="24">
        <v>-940692554</v>
      </c>
      <c r="R32" s="24"/>
    </row>
    <row r="33" spans="1:22" ht="21.75" customHeight="1" x14ac:dyDescent="0.2">
      <c r="A33" s="6" t="s">
        <v>94</v>
      </c>
      <c r="C33" s="25">
        <v>0</v>
      </c>
      <c r="E33" s="25">
        <v>0</v>
      </c>
      <c r="G33" s="25">
        <v>0</v>
      </c>
      <c r="I33" s="25">
        <v>0</v>
      </c>
      <c r="K33" s="25">
        <v>2000000</v>
      </c>
      <c r="M33" s="25">
        <v>80773517988</v>
      </c>
      <c r="O33" s="25">
        <v>90021168000</v>
      </c>
      <c r="Q33" s="24">
        <v>-9247650012</v>
      </c>
      <c r="R33" s="24"/>
    </row>
    <row r="34" spans="1:22" ht="21.75" customHeight="1" x14ac:dyDescent="0.2">
      <c r="A34" s="6" t="s">
        <v>28</v>
      </c>
      <c r="C34" s="25">
        <v>0</v>
      </c>
      <c r="E34" s="25">
        <v>0</v>
      </c>
      <c r="G34" s="25">
        <v>0</v>
      </c>
      <c r="I34" s="25">
        <v>0</v>
      </c>
      <c r="K34" s="25">
        <v>7639257</v>
      </c>
      <c r="M34" s="25">
        <v>101545152382</v>
      </c>
      <c r="O34" s="25">
        <v>86037792744</v>
      </c>
      <c r="Q34" s="24">
        <v>15507359638</v>
      </c>
      <c r="R34" s="24"/>
    </row>
    <row r="35" spans="1:22" ht="21.75" customHeight="1" x14ac:dyDescent="0.2">
      <c r="A35" s="6" t="s">
        <v>35</v>
      </c>
      <c r="C35" s="25">
        <v>0</v>
      </c>
      <c r="E35" s="25">
        <v>0</v>
      </c>
      <c r="G35" s="25">
        <v>0</v>
      </c>
      <c r="I35" s="25">
        <v>0</v>
      </c>
      <c r="K35" s="25">
        <v>39167563</v>
      </c>
      <c r="M35" s="25">
        <v>161032493007</v>
      </c>
      <c r="O35" s="25">
        <v>160253779175</v>
      </c>
      <c r="Q35" s="24">
        <v>778713832</v>
      </c>
      <c r="R35" s="24"/>
    </row>
    <row r="36" spans="1:22" ht="21.75" customHeight="1" x14ac:dyDescent="0.2">
      <c r="A36" s="6" t="s">
        <v>95</v>
      </c>
      <c r="C36" s="25">
        <v>0</v>
      </c>
      <c r="E36" s="25">
        <v>0</v>
      </c>
      <c r="G36" s="25">
        <v>0</v>
      </c>
      <c r="I36" s="25">
        <v>0</v>
      </c>
      <c r="K36" s="25">
        <v>3622000</v>
      </c>
      <c r="M36" s="25">
        <v>74046466775</v>
      </c>
      <c r="O36" s="25">
        <v>70676815833</v>
      </c>
      <c r="Q36" s="24">
        <v>3369650942</v>
      </c>
      <c r="R36" s="24"/>
    </row>
    <row r="37" spans="1:22" ht="21.75" customHeight="1" x14ac:dyDescent="0.2">
      <c r="A37" s="6" t="s">
        <v>96</v>
      </c>
      <c r="C37" s="25">
        <v>0</v>
      </c>
      <c r="E37" s="25">
        <v>0</v>
      </c>
      <c r="G37" s="25">
        <v>0</v>
      </c>
      <c r="I37" s="25">
        <v>0</v>
      </c>
      <c r="K37" s="25">
        <v>1192004</v>
      </c>
      <c r="M37" s="25">
        <v>43036755243</v>
      </c>
      <c r="O37" s="25">
        <v>35304938045</v>
      </c>
      <c r="Q37" s="24">
        <v>7731817198</v>
      </c>
      <c r="R37" s="24"/>
    </row>
    <row r="38" spans="1:22" ht="21.75" customHeight="1" x14ac:dyDescent="0.2">
      <c r="A38" s="6" t="s">
        <v>21</v>
      </c>
      <c r="C38" s="25">
        <v>0</v>
      </c>
      <c r="E38" s="25">
        <v>0</v>
      </c>
      <c r="G38" s="25">
        <v>0</v>
      </c>
      <c r="I38" s="25">
        <v>0</v>
      </c>
      <c r="K38" s="25">
        <v>495470</v>
      </c>
      <c r="M38" s="25">
        <v>130641913795</v>
      </c>
      <c r="O38" s="25">
        <v>101750110373</v>
      </c>
      <c r="Q38" s="24">
        <v>28891803422</v>
      </c>
      <c r="R38" s="24"/>
    </row>
    <row r="39" spans="1:22" ht="21.75" customHeight="1" x14ac:dyDescent="0.2">
      <c r="A39" s="6" t="s">
        <v>25</v>
      </c>
      <c r="C39" s="25">
        <v>0</v>
      </c>
      <c r="E39" s="25">
        <v>0</v>
      </c>
      <c r="G39" s="25">
        <v>0</v>
      </c>
      <c r="I39" s="25">
        <v>0</v>
      </c>
      <c r="K39" s="25">
        <v>13800000</v>
      </c>
      <c r="M39" s="25">
        <v>100043180259</v>
      </c>
      <c r="O39" s="25">
        <v>82856055595</v>
      </c>
      <c r="Q39" s="24">
        <v>17187124664</v>
      </c>
      <c r="R39" s="24"/>
    </row>
    <row r="40" spans="1:22" ht="21.75" customHeight="1" x14ac:dyDescent="0.2">
      <c r="A40" s="6" t="s">
        <v>97</v>
      </c>
      <c r="C40" s="25">
        <v>0</v>
      </c>
      <c r="E40" s="25">
        <v>0</v>
      </c>
      <c r="G40" s="25">
        <v>0</v>
      </c>
      <c r="I40" s="25">
        <v>0</v>
      </c>
      <c r="K40" s="25">
        <v>2000000</v>
      </c>
      <c r="M40" s="25">
        <v>14383617321</v>
      </c>
      <c r="O40" s="25">
        <v>13081698000</v>
      </c>
      <c r="Q40" s="24">
        <v>1301919321</v>
      </c>
      <c r="R40" s="24"/>
    </row>
    <row r="41" spans="1:22" ht="21.75" customHeight="1" x14ac:dyDescent="0.2">
      <c r="A41" s="6" t="s">
        <v>36</v>
      </c>
      <c r="C41" s="25">
        <v>0</v>
      </c>
      <c r="E41" s="25">
        <v>0</v>
      </c>
      <c r="G41" s="25">
        <v>0</v>
      </c>
      <c r="I41" s="25">
        <v>0</v>
      </c>
      <c r="K41" s="25">
        <v>4231833</v>
      </c>
      <c r="M41" s="25">
        <v>9940497832</v>
      </c>
      <c r="O41" s="25">
        <v>7479430150</v>
      </c>
      <c r="Q41" s="24">
        <f>2461067682+51906</f>
        <v>2461119588</v>
      </c>
      <c r="R41" s="24"/>
    </row>
    <row r="42" spans="1:22" ht="21.75" customHeight="1" x14ac:dyDescent="0.2">
      <c r="A42" s="6" t="s">
        <v>98</v>
      </c>
      <c r="C42" s="25">
        <v>0</v>
      </c>
      <c r="E42" s="25">
        <v>0</v>
      </c>
      <c r="G42" s="25">
        <v>0</v>
      </c>
      <c r="I42" s="25">
        <v>0</v>
      </c>
      <c r="K42" s="25">
        <v>23138862</v>
      </c>
      <c r="M42" s="25">
        <v>63770504574</v>
      </c>
      <c r="O42" s="25">
        <v>59159049803</v>
      </c>
      <c r="Q42" s="24">
        <v>4611454771</v>
      </c>
      <c r="R42" s="24"/>
    </row>
    <row r="43" spans="1:22" ht="21.75" customHeight="1" x14ac:dyDescent="0.2">
      <c r="A43" s="6" t="s">
        <v>22</v>
      </c>
      <c r="C43" s="25">
        <v>0</v>
      </c>
      <c r="E43" s="25">
        <v>0</v>
      </c>
      <c r="G43" s="25">
        <v>0</v>
      </c>
      <c r="I43" s="25">
        <v>0</v>
      </c>
      <c r="K43" s="25">
        <v>389256</v>
      </c>
      <c r="M43" s="25">
        <v>19880973473</v>
      </c>
      <c r="O43" s="25">
        <v>16400964999</v>
      </c>
      <c r="Q43" s="24">
        <v>3480008474</v>
      </c>
      <c r="R43" s="24"/>
    </row>
    <row r="44" spans="1:22" ht="21.75" customHeight="1" x14ac:dyDescent="0.2">
      <c r="A44" s="6" t="s">
        <v>38</v>
      </c>
      <c r="C44" s="25">
        <v>0</v>
      </c>
      <c r="E44" s="25">
        <v>0</v>
      </c>
      <c r="G44" s="25">
        <v>0</v>
      </c>
      <c r="I44" s="25">
        <v>0</v>
      </c>
      <c r="K44" s="25">
        <v>2350000</v>
      </c>
      <c r="M44" s="25">
        <v>30391587675</v>
      </c>
      <c r="O44" s="25">
        <v>38101317654</v>
      </c>
      <c r="Q44" s="24">
        <v>-7709729979</v>
      </c>
      <c r="R44" s="24"/>
    </row>
    <row r="45" spans="1:22" ht="21.75" customHeight="1" x14ac:dyDescent="0.2">
      <c r="A45" s="6" t="s">
        <v>41</v>
      </c>
      <c r="C45" s="25">
        <v>0</v>
      </c>
      <c r="E45" s="25">
        <v>0</v>
      </c>
      <c r="G45" s="25">
        <v>0</v>
      </c>
      <c r="I45" s="25">
        <v>0</v>
      </c>
      <c r="K45" s="25">
        <v>5418649</v>
      </c>
      <c r="M45" s="25">
        <v>50062362254</v>
      </c>
      <c r="O45" s="25">
        <v>55803187012</v>
      </c>
      <c r="Q45" s="24">
        <v>-5740824758</v>
      </c>
      <c r="R45" s="24"/>
    </row>
    <row r="46" spans="1:22" ht="21.75" customHeight="1" x14ac:dyDescent="0.2">
      <c r="A46" s="6" t="s">
        <v>99</v>
      </c>
      <c r="C46" s="25">
        <v>0</v>
      </c>
      <c r="E46" s="25">
        <v>0</v>
      </c>
      <c r="G46" s="25">
        <v>0</v>
      </c>
      <c r="I46" s="25">
        <v>0</v>
      </c>
      <c r="K46" s="25">
        <v>13712</v>
      </c>
      <c r="M46" s="25">
        <v>124909462878</v>
      </c>
      <c r="O46" s="25">
        <v>90667875403</v>
      </c>
      <c r="Q46" s="24">
        <v>34241587475</v>
      </c>
      <c r="R46" s="24"/>
      <c r="V46" s="30"/>
    </row>
    <row r="47" spans="1:22" ht="21.75" customHeight="1" x14ac:dyDescent="0.2">
      <c r="A47" s="6" t="s">
        <v>100</v>
      </c>
      <c r="C47" s="25">
        <v>0</v>
      </c>
      <c r="E47" s="25">
        <v>0</v>
      </c>
      <c r="G47" s="25">
        <v>0</v>
      </c>
      <c r="I47" s="25">
        <v>0</v>
      </c>
      <c r="K47" s="25">
        <v>38750986</v>
      </c>
      <c r="M47" s="25">
        <v>93412012762</v>
      </c>
      <c r="O47" s="25">
        <v>93951298607</v>
      </c>
      <c r="Q47" s="24">
        <v>-539285845</v>
      </c>
      <c r="R47" s="24"/>
      <c r="V47" s="30"/>
    </row>
    <row r="48" spans="1:22" ht="21.75" customHeight="1" x14ac:dyDescent="0.2">
      <c r="A48" s="6" t="s">
        <v>101</v>
      </c>
      <c r="C48" s="25">
        <v>0</v>
      </c>
      <c r="E48" s="25">
        <v>0</v>
      </c>
      <c r="G48" s="25">
        <v>0</v>
      </c>
      <c r="I48" s="25">
        <v>0</v>
      </c>
      <c r="K48" s="25">
        <v>14908435</v>
      </c>
      <c r="M48" s="25">
        <v>36581409280</v>
      </c>
      <c r="O48" s="25">
        <v>32277371529</v>
      </c>
      <c r="Q48" s="24">
        <v>4304037751</v>
      </c>
      <c r="R48" s="24"/>
      <c r="V48" s="30"/>
    </row>
    <row r="49" spans="1:22" ht="21.75" customHeight="1" x14ac:dyDescent="0.2">
      <c r="A49" s="6" t="s">
        <v>20</v>
      </c>
      <c r="C49" s="25">
        <v>0</v>
      </c>
      <c r="E49" s="25">
        <v>0</v>
      </c>
      <c r="G49" s="25">
        <v>0</v>
      </c>
      <c r="I49" s="25">
        <v>0</v>
      </c>
      <c r="K49" s="25">
        <v>5322535</v>
      </c>
      <c r="M49" s="25">
        <v>47547089782</v>
      </c>
      <c r="O49" s="25">
        <v>55269506000</v>
      </c>
      <c r="Q49" s="24">
        <v>-7722416218</v>
      </c>
      <c r="R49" s="24"/>
      <c r="V49" s="30"/>
    </row>
    <row r="50" spans="1:22" ht="21.75" customHeight="1" x14ac:dyDescent="0.2">
      <c r="A50" s="7" t="s">
        <v>102</v>
      </c>
      <c r="C50" s="31">
        <v>0</v>
      </c>
      <c r="E50" s="27">
        <v>0</v>
      </c>
      <c r="G50" s="27">
        <v>0</v>
      </c>
      <c r="I50" s="27">
        <v>0</v>
      </c>
      <c r="K50" s="31">
        <v>3500000</v>
      </c>
      <c r="M50" s="27">
        <v>11279585001</v>
      </c>
      <c r="O50" s="27">
        <v>7952214060</v>
      </c>
      <c r="Q50" s="26">
        <v>3327370941</v>
      </c>
      <c r="R50" s="26"/>
      <c r="V50" s="30"/>
    </row>
    <row r="51" spans="1:22" ht="21.75" customHeight="1" x14ac:dyDescent="0.2">
      <c r="A51" s="9" t="s">
        <v>47</v>
      </c>
      <c r="C51" s="31"/>
      <c r="E51" s="28">
        <v>50002799145</v>
      </c>
      <c r="G51" s="28">
        <v>50490447471</v>
      </c>
      <c r="I51" s="28">
        <v>-487648326</v>
      </c>
      <c r="K51" s="31"/>
      <c r="M51" s="28">
        <v>2456193511279</v>
      </c>
      <c r="O51" s="28">
        <v>2258309637960</v>
      </c>
      <c r="Q51" s="36">
        <f t="shared" ref="Q51:R51" si="0">SUM(Q8:R50)</f>
        <v>197883925225</v>
      </c>
      <c r="R51" s="36"/>
    </row>
    <row r="54" spans="1:22" x14ac:dyDescent="0.2">
      <c r="I54" s="38"/>
    </row>
    <row r="55" spans="1:22" x14ac:dyDescent="0.2">
      <c r="I55" s="38"/>
    </row>
    <row r="56" spans="1:22" x14ac:dyDescent="0.2">
      <c r="I56" s="38"/>
    </row>
    <row r="57" spans="1:22" x14ac:dyDescent="0.2">
      <c r="I57" s="38"/>
    </row>
  </sheetData>
  <mergeCells count="52">
    <mergeCell ref="Q48:R48"/>
    <mergeCell ref="Q49:R49"/>
    <mergeCell ref="Q50:R50"/>
    <mergeCell ref="Q51:R51"/>
    <mergeCell ref="Q43:R43"/>
    <mergeCell ref="Q44:R44"/>
    <mergeCell ref="Q45:R45"/>
    <mergeCell ref="Q46:R46"/>
    <mergeCell ref="Q47:R47"/>
    <mergeCell ref="Q38:R38"/>
    <mergeCell ref="Q39:R39"/>
    <mergeCell ref="Q40:R40"/>
    <mergeCell ref="Q41:R41"/>
    <mergeCell ref="Q42:R42"/>
    <mergeCell ref="Q33:R33"/>
    <mergeCell ref="Q34:R34"/>
    <mergeCell ref="Q35:R35"/>
    <mergeCell ref="Q36:R36"/>
    <mergeCell ref="Q37:R37"/>
    <mergeCell ref="Q28:R28"/>
    <mergeCell ref="Q29:R29"/>
    <mergeCell ref="Q30:R30"/>
    <mergeCell ref="Q31:R31"/>
    <mergeCell ref="Q32:R32"/>
    <mergeCell ref="Q23:R23"/>
    <mergeCell ref="Q24:R24"/>
    <mergeCell ref="Q25:R25"/>
    <mergeCell ref="Q26:R26"/>
    <mergeCell ref="Q27:R27"/>
    <mergeCell ref="Q18:R18"/>
    <mergeCell ref="Q19:R19"/>
    <mergeCell ref="Q20:R20"/>
    <mergeCell ref="Q21:R21"/>
    <mergeCell ref="Q22:R22"/>
    <mergeCell ref="Q13:R13"/>
    <mergeCell ref="Q14:R14"/>
    <mergeCell ref="Q15:R15"/>
    <mergeCell ref="Q16:R16"/>
    <mergeCell ref="Q17:R17"/>
    <mergeCell ref="Q8:R8"/>
    <mergeCell ref="Q9:R9"/>
    <mergeCell ref="Q10:R10"/>
    <mergeCell ref="Q11:R11"/>
    <mergeCell ref="Q12:R12"/>
    <mergeCell ref="A1:Q1"/>
    <mergeCell ref="A2:R2"/>
    <mergeCell ref="A3:R3"/>
    <mergeCell ref="A5:R5"/>
    <mergeCell ref="A6:A7"/>
    <mergeCell ref="C6:I6"/>
    <mergeCell ref="K6:R6"/>
    <mergeCell ref="Q7:R7"/>
  </mergeCells>
  <pageMargins left="0.39" right="0.39" top="0.39" bottom="0.39" header="0" footer="0"/>
  <pageSetup paperSize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10</vt:i4>
      </vt:variant>
    </vt:vector>
  </HeadingPairs>
  <TitlesOfParts>
    <vt:vector size="20" baseType="lpstr">
      <vt:lpstr>سهام</vt:lpstr>
      <vt:lpstr>سپرده</vt:lpstr>
      <vt:lpstr>درآمد</vt:lpstr>
      <vt:lpstr>درآمد سرمایه گذاری در سهام</vt:lpstr>
      <vt:lpstr>درآمد سپرده بانکی</vt:lpstr>
      <vt:lpstr>سایر درآمدها</vt:lpstr>
      <vt:lpstr>درآمد سود سهام</vt:lpstr>
      <vt:lpstr>سود سپرده بانکی</vt:lpstr>
      <vt:lpstr>درآمد ناشی از فروش</vt:lpstr>
      <vt:lpstr>درآمد ناشی از تغییر قیمت اوراق</vt:lpstr>
      <vt:lpstr>درآمد!Print_Area</vt:lpstr>
      <vt:lpstr>'درآمد سپرده بانکی'!Print_Area</vt:lpstr>
      <vt:lpstr>'درآمد سرمایه گذاری در سهام'!Print_Area</vt:lpstr>
      <vt:lpstr>'درآمد سود سهام'!Print_Area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'سود سپرده بانکی'!Print_Area</vt:lpstr>
      <vt:lpstr>سهام!Print_Area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/>
  <dc:description/>
  <cp:lastModifiedBy>Ghazaleh Khademian</cp:lastModifiedBy>
  <dcterms:created xsi:type="dcterms:W3CDTF">2025-09-23T10:06:24Z</dcterms:created>
  <dcterms:modified xsi:type="dcterms:W3CDTF">2025-09-23T12:00:46Z</dcterms:modified>
</cp:coreProperties>
</file>