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4\"/>
    </mc:Choice>
  </mc:AlternateContent>
  <xr:revisionPtr revIDLastSave="0" documentId="13_ncr:1_{99835955-BC10-4049-AD22-F2B3DA6D99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بانکی'!$A$1:$K$13</definedName>
    <definedName name="_xlnm.Print_Area" localSheetId="3">'درآمد سرمایه گذاری در سهام'!$A$1:$X$61</definedName>
    <definedName name="_xlnm.Print_Area" localSheetId="6">'درآمد سود سهام'!$A$1:$T$34</definedName>
    <definedName name="_xlnm.Print_Area" localSheetId="9">'درآمد ناشی از تغییر قیمت اوراق'!$A$1:$S$37</definedName>
    <definedName name="_xlnm.Print_Area" localSheetId="8">'درآمد ناشی از فروش'!$A$1:$S$54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سهام!$A$1:$AC$39</definedName>
  </definedNames>
  <calcPr calcId="191029"/>
</workbook>
</file>

<file path=xl/calcChain.xml><?xml version="1.0" encoding="utf-8"?>
<calcChain xmlns="http://schemas.openxmlformats.org/spreadsheetml/2006/main">
  <c r="L61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9" i="9"/>
  <c r="W61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9" i="9"/>
  <c r="N61" i="9"/>
  <c r="S34" i="15"/>
  <c r="O34" i="15"/>
  <c r="J11" i="8"/>
  <c r="J9" i="8"/>
  <c r="J10" i="8"/>
  <c r="J8" i="8"/>
  <c r="H11" i="8"/>
  <c r="H9" i="8"/>
  <c r="H10" i="8"/>
  <c r="H8" i="8"/>
  <c r="H10" i="9"/>
  <c r="I54" i="19"/>
  <c r="I9" i="19"/>
  <c r="F10" i="8"/>
  <c r="D11" i="14"/>
  <c r="F9" i="8"/>
  <c r="H61" i="9"/>
  <c r="F61" i="9"/>
  <c r="D61" i="9"/>
  <c r="J10" i="9"/>
  <c r="J61" i="9" s="1"/>
  <c r="F8" i="8" s="1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9" i="9"/>
  <c r="H11" i="9"/>
  <c r="I37" i="21"/>
  <c r="I10" i="19"/>
  <c r="G10" i="1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61" i="9" s="1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9" i="9"/>
  <c r="S61" i="9"/>
  <c r="S54" i="9"/>
  <c r="Q61" i="9"/>
  <c r="J13" i="13"/>
  <c r="J9" i="13"/>
  <c r="J10" i="13"/>
  <c r="J11" i="13"/>
  <c r="J12" i="13"/>
  <c r="J8" i="13"/>
  <c r="F13" i="13"/>
  <c r="F9" i="13"/>
  <c r="F10" i="13"/>
  <c r="F11" i="13"/>
  <c r="F12" i="13"/>
  <c r="F8" i="13"/>
  <c r="F11" i="14"/>
  <c r="Q54" i="19"/>
  <c r="Q53" i="19"/>
  <c r="Q36" i="21"/>
  <c r="Q37" i="21"/>
  <c r="L17" i="7"/>
  <c r="L10" i="7"/>
  <c r="L11" i="7"/>
  <c r="L12" i="7"/>
  <c r="L13" i="7"/>
  <c r="L14" i="7"/>
  <c r="L15" i="7"/>
  <c r="L16" i="7"/>
  <c r="L9" i="7"/>
  <c r="AB3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9" i="2"/>
  <c r="J39" i="2"/>
  <c r="H39" i="2"/>
  <c r="Z39" i="2"/>
  <c r="F11" i="8" l="1"/>
</calcChain>
</file>

<file path=xl/sharedStrings.xml><?xml version="1.0" encoding="utf-8"?>
<sst xmlns="http://schemas.openxmlformats.org/spreadsheetml/2006/main" count="397" uniqueCount="152">
  <si>
    <t>صندوق سرمایه‌گذاری سهام بزرگ کاردان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</si>
  <si>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</si>
  <si>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</si>
  <si>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</si>
  <si>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</si>
  <si>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</si>
  <si>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</si>
  <si>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</si>
  <si>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</si>
  <si>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</si>
  <si>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</si>
  <si>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</si>
  <si>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</si>
  <si>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</si>
  <si>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</si>
  <si>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</si>
  <si>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</si>
  <si>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</si>
  <si>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</si>
  <si>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</si>
  <si>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</si>
  <si>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</si>
  <si>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</si>
  <si>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</si>
  <si>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</si>
  <si>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ح . کاشی‌ الوند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</si>
  <si>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</si>
  <si>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</si>
  <si>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</si>
  <si>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</si>
  <si>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</si>
  <si>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</si>
  <si>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</si>
  <si>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</si>
  <si>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</si>
  <si>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</si>
  <si>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</si>
  <si>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</si>
  <si>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</si>
  <si>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</si>
  <si>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</si>
  <si>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</si>
  <si>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</si>
  <si>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</si>
  <si>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</si>
  <si>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ح . سرمایه‌گذاری‌ سپه‌</t>
  </si>
  <si>
    <t>سرمایه‌گذاری‌غدیر(هلدینگ‌</t>
  </si>
  <si>
    <t>کشت وصنعت و دامپروری پگاه فارس</t>
  </si>
  <si>
    <t>س. و توسعه صنایع لاستیک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</si>
  <si>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</si>
  <si>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</si>
  <si>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</si>
  <si>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</si>
  <si>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</si>
  <si>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</si>
  <si>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</si>
  <si>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</si>
  <si>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</si>
  <si>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</si>
  <si>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</si>
  <si>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پاسارگاد گلفام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</si>
  <si>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</si>
  <si>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</si>
  <si>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</si>
  <si>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</si>
  <si>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</si>
  <si>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</si>
  <si>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</si>
  <si>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</si>
  <si>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</si>
  <si>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</si>
  <si>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</si>
  <si>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</si>
  <si>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</si>
  <si>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</si>
  <si>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</si>
  <si>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</si>
  <si>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</si>
  <si>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</si>
  <si>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</si>
  <si>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</si>
  <si>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</si>
  <si>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</si>
  <si>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</si>
  <si>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</si>
  <si>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تندگویان</t>
  </si>
  <si>
    <t>پویا</t>
  </si>
  <si>
    <t>مبین انرژی خلیج فارس</t>
  </si>
  <si>
    <t>پدیده شیمی قرن</t>
  </si>
  <si>
    <t>گروه مالی صبا تامین</t>
  </si>
  <si>
    <t>نساجی بابکان</t>
  </si>
  <si>
    <t>تولیدی چدن سازان</t>
  </si>
  <si>
    <t>سرمایه گذاری تامین اجتماعی</t>
  </si>
  <si>
    <t>صنایع الکترونیک مادیران</t>
  </si>
  <si>
    <t>صنایع مس افق کرمان</t>
  </si>
  <si>
    <t>سیمان‌مازندران‌</t>
  </si>
  <si>
    <t>گروه انتخاب الکترونیک آرمان</t>
  </si>
  <si>
    <t>کانی کربن طبس</t>
  </si>
  <si>
    <t>سرمایه‌گذاری صنایع پتروشیمی‌</t>
  </si>
  <si>
    <t>س. نفت و گاز و پتروشیمی تأمین</t>
  </si>
  <si>
    <t>پخش هجرت</t>
  </si>
  <si>
    <t>تولیدی برنا باطری</t>
  </si>
  <si>
    <t>صنایع شیمیایی کیمیاگران امروز</t>
  </si>
  <si>
    <t>گواهی سپرده کالایی شمش طلا غیرفعال</t>
  </si>
  <si>
    <t>سرمایه گذاری سبحان</t>
  </si>
  <si>
    <t>بیمه کوثر</t>
  </si>
  <si>
    <t>ایمن خودرو شرق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</si>
  <si>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</si>
  <si>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</si>
  <si>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</si>
  <si>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</si>
  <si>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</si>
  <si>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</si>
  <si>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</si>
  <si>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</si>
  <si>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</si>
  <si>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</si>
  <si>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</si>
  <si>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</si>
  <si>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</si>
  <si>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</si>
  <si>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</si>
  <si>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</si>
  <si>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</si>
  <si>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</si>
  <si>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1404/05/12</t>
  </si>
  <si>
    <t>1404/04/31</t>
  </si>
  <si>
    <t>1404/03/06</t>
  </si>
  <si>
    <t>1403/11/23</t>
  </si>
  <si>
    <t>1403/11/20</t>
  </si>
  <si>
    <t>1404/08/24</t>
  </si>
  <si>
    <t>1404/05/13</t>
  </si>
  <si>
    <t>1404/02/22</t>
  </si>
  <si>
    <t>1404/05/04</t>
  </si>
  <si>
    <t>1404/04/29</t>
  </si>
  <si>
    <t>1404/05/08</t>
  </si>
  <si>
    <t>1404/06/23</t>
  </si>
  <si>
    <t>1404/03/03</t>
  </si>
  <si>
    <t>1404/02/31</t>
  </si>
  <si>
    <t>1404/06/17</t>
  </si>
  <si>
    <t>1403/12/27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</si>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</sst>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2"/>
  <sheetViews>
    <sheetView rightToLeft="1" tabSelected="1" workbookViewId="0">
      <selection activeCell="AB10" sqref="AB1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85546875" style="24" bestFit="1" customWidth="1"/>
    <col min="7" max="7" width="1.28515625" style="24" customWidth="1"/>
    <col min="8" max="8" width="16.140625" style="24" bestFit="1" customWidth="1"/>
    <col min="9" max="9" width="1.28515625" style="24" customWidth="1"/>
    <col min="10" max="10" width="16.140625" style="24" bestFit="1" customWidth="1"/>
    <col min="11" max="11" width="1.28515625" style="24" customWidth="1"/>
    <col min="12" max="12" width="11" style="24" bestFit="1" customWidth="1"/>
    <col min="13" max="13" width="1.28515625" style="24" customWidth="1"/>
    <col min="14" max="14" width="14.85546875" style="24" bestFit="1" customWidth="1"/>
    <col min="15" max="15" width="1.28515625" style="24" customWidth="1"/>
    <col min="16" max="16" width="10.7109375" style="24" bestFit="1" customWidth="1"/>
    <col min="17" max="17" width="1.28515625" style="24" customWidth="1"/>
    <col min="18" max="18" width="15" style="24" bestFit="1" customWidth="1"/>
    <col min="19" max="19" width="1.28515625" style="24" customWidth="1"/>
    <col min="20" max="20" width="12" style="24" bestFit="1" customWidth="1"/>
    <col min="21" max="21" width="1.28515625" style="24" customWidth="1"/>
    <col min="22" max="22" width="16.140625" style="24" bestFit="1" customWidth="1"/>
    <col min="23" max="23" width="1.28515625" style="24" customWidth="1"/>
    <col min="24" max="24" width="16" style="24" bestFit="1" customWidth="1"/>
    <col min="25" max="25" width="1.28515625" style="24" customWidth="1"/>
    <col min="26" max="26" width="17.85546875" style="24" bestFit="1" customWidth="1"/>
    <col min="27" max="27" width="1.28515625" style="24" customWidth="1"/>
    <col min="28" max="28" width="18.28515625" style="24" bestFit="1" customWidth="1"/>
    <col min="29" max="29" width="0.28515625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25"/>
      <c r="G7" s="25"/>
      <c r="H7" s="25"/>
      <c r="I7" s="25"/>
      <c r="J7" s="25"/>
      <c r="L7" s="14" t="s">
        <v>10</v>
      </c>
      <c r="M7" s="14"/>
      <c r="N7" s="14"/>
      <c r="O7" s="25"/>
      <c r="P7" s="14" t="s">
        <v>11</v>
      </c>
      <c r="Q7" s="14"/>
      <c r="R7" s="14"/>
      <c r="T7" s="25"/>
      <c r="U7" s="25"/>
      <c r="V7" s="25"/>
      <c r="W7" s="25"/>
      <c r="X7" s="25"/>
      <c r="Y7" s="25"/>
      <c r="Z7" s="25"/>
      <c r="AA7" s="25"/>
      <c r="AB7" s="25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25"/>
      <c r="N8" s="4" t="s">
        <v>14</v>
      </c>
      <c r="P8" s="4" t="s">
        <v>13</v>
      </c>
      <c r="Q8" s="25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32">
        <v>14361583</v>
      </c>
      <c r="F9" s="32"/>
      <c r="H9" s="26">
        <v>52763043882</v>
      </c>
      <c r="J9" s="26">
        <v>69453380142.2948</v>
      </c>
      <c r="L9" s="26">
        <v>0</v>
      </c>
      <c r="N9" s="26">
        <v>0</v>
      </c>
      <c r="P9" s="26">
        <v>0</v>
      </c>
      <c r="R9" s="26">
        <v>0</v>
      </c>
      <c r="T9" s="26">
        <v>14361583</v>
      </c>
      <c r="V9" s="26">
        <v>5220</v>
      </c>
      <c r="X9" s="26">
        <v>52763043882</v>
      </c>
      <c r="Z9" s="26">
        <v>74387964769.000198</v>
      </c>
      <c r="AB9" s="27">
        <f>Z9/1082325739871*100</f>
        <v>6.872973821898233</v>
      </c>
    </row>
    <row r="10" spans="1:28" ht="21.75" customHeight="1" x14ac:dyDescent="0.2">
      <c r="A10" s="17" t="s">
        <v>20</v>
      </c>
      <c r="B10" s="17"/>
      <c r="C10" s="17"/>
      <c r="E10" s="33">
        <v>7548750</v>
      </c>
      <c r="F10" s="33"/>
      <c r="H10" s="28">
        <v>26271357201</v>
      </c>
      <c r="J10" s="28">
        <v>31095891981</v>
      </c>
      <c r="L10" s="28">
        <v>0</v>
      </c>
      <c r="N10" s="28">
        <v>0</v>
      </c>
      <c r="P10" s="28">
        <v>0</v>
      </c>
      <c r="R10" s="28">
        <v>0</v>
      </c>
      <c r="T10" s="28">
        <v>7548750</v>
      </c>
      <c r="V10" s="28">
        <v>4144</v>
      </c>
      <c r="X10" s="28">
        <v>26271357201</v>
      </c>
      <c r="Z10" s="28">
        <v>31040209985.400002</v>
      </c>
      <c r="AB10" s="39">
        <f t="shared" ref="AB10:AB39" si="0">Z10/1082325739871*100</f>
        <v>2.8679175632559213</v>
      </c>
    </row>
    <row r="11" spans="1:28" ht="21.75" customHeight="1" x14ac:dyDescent="0.2">
      <c r="A11" s="17" t="s">
        <v>21</v>
      </c>
      <c r="B11" s="17"/>
      <c r="C11" s="17"/>
      <c r="E11" s="33">
        <v>205512</v>
      </c>
      <c r="F11" s="33"/>
      <c r="H11" s="28">
        <v>29352488810</v>
      </c>
      <c r="J11" s="28">
        <v>57691271096.639999</v>
      </c>
      <c r="L11" s="28">
        <v>0</v>
      </c>
      <c r="N11" s="28">
        <v>0</v>
      </c>
      <c r="P11" s="28">
        <v>0</v>
      </c>
      <c r="R11" s="28">
        <v>0</v>
      </c>
      <c r="T11" s="28">
        <v>205512</v>
      </c>
      <c r="V11" s="28">
        <v>298870</v>
      </c>
      <c r="X11" s="28">
        <v>29352488810</v>
      </c>
      <c r="Z11" s="28">
        <v>60946584238.768799</v>
      </c>
      <c r="AB11" s="39">
        <f t="shared" si="0"/>
        <v>5.6310759315428349</v>
      </c>
    </row>
    <row r="12" spans="1:28" ht="21.75" customHeight="1" x14ac:dyDescent="0.2">
      <c r="A12" s="17" t="s">
        <v>22</v>
      </c>
      <c r="B12" s="17"/>
      <c r="C12" s="17"/>
      <c r="E12" s="33">
        <v>874864</v>
      </c>
      <c r="F12" s="33"/>
      <c r="H12" s="28">
        <v>34677091474</v>
      </c>
      <c r="J12" s="28">
        <v>38673716127.624001</v>
      </c>
      <c r="L12" s="28">
        <v>0</v>
      </c>
      <c r="N12" s="28">
        <v>0</v>
      </c>
      <c r="P12" s="28">
        <v>0</v>
      </c>
      <c r="R12" s="28">
        <v>0</v>
      </c>
      <c r="T12" s="28">
        <v>874864</v>
      </c>
      <c r="V12" s="28">
        <v>41120</v>
      </c>
      <c r="X12" s="28">
        <v>34677091474</v>
      </c>
      <c r="Z12" s="28">
        <v>35696325508.633598</v>
      </c>
      <c r="AB12" s="39">
        <f t="shared" si="0"/>
        <v>3.2981129611579005</v>
      </c>
    </row>
    <row r="13" spans="1:28" ht="21.75" customHeight="1" x14ac:dyDescent="0.2">
      <c r="A13" s="17" t="s">
        <v>23</v>
      </c>
      <c r="B13" s="17"/>
      <c r="C13" s="17"/>
      <c r="E13" s="33">
        <v>8641947</v>
      </c>
      <c r="F13" s="33"/>
      <c r="H13" s="28">
        <v>44095938579</v>
      </c>
      <c r="J13" s="28">
        <v>62882660680.362</v>
      </c>
      <c r="L13" s="28">
        <v>0</v>
      </c>
      <c r="N13" s="28">
        <v>0</v>
      </c>
      <c r="P13" s="28">
        <v>0</v>
      </c>
      <c r="R13" s="28">
        <v>0</v>
      </c>
      <c r="T13" s="28">
        <v>8641947</v>
      </c>
      <c r="V13" s="28">
        <v>7980</v>
      </c>
      <c r="X13" s="28">
        <v>44095938579</v>
      </c>
      <c r="Z13" s="28">
        <v>68429655102.526199</v>
      </c>
      <c r="AB13" s="39">
        <f t="shared" si="0"/>
        <v>6.3224639848888913</v>
      </c>
    </row>
    <row r="14" spans="1:28" ht="21.75" customHeight="1" x14ac:dyDescent="0.2">
      <c r="A14" s="17" t="s">
        <v>24</v>
      </c>
      <c r="B14" s="17"/>
      <c r="C14" s="17"/>
      <c r="E14" s="33">
        <v>1938966</v>
      </c>
      <c r="F14" s="33"/>
      <c r="H14" s="28">
        <v>5513187293</v>
      </c>
      <c r="J14" s="28">
        <v>13010146778.025</v>
      </c>
      <c r="L14" s="28">
        <v>0</v>
      </c>
      <c r="N14" s="28">
        <v>0</v>
      </c>
      <c r="P14" s="28">
        <v>0</v>
      </c>
      <c r="R14" s="28">
        <v>0</v>
      </c>
      <c r="T14" s="28">
        <v>1938966</v>
      </c>
      <c r="V14" s="28">
        <v>7270</v>
      </c>
      <c r="X14" s="28">
        <v>5513187293</v>
      </c>
      <c r="Z14" s="28">
        <v>13987318553.801399</v>
      </c>
      <c r="AB14" s="39">
        <f t="shared" si="0"/>
        <v>1.2923390841160736</v>
      </c>
    </row>
    <row r="15" spans="1:28" ht="21.75" customHeight="1" x14ac:dyDescent="0.2">
      <c r="A15" s="17" t="s">
        <v>25</v>
      </c>
      <c r="B15" s="17"/>
      <c r="C15" s="17"/>
      <c r="E15" s="33">
        <v>2325496</v>
      </c>
      <c r="F15" s="33"/>
      <c r="H15" s="28">
        <v>5104463720</v>
      </c>
      <c r="J15" s="28">
        <v>6192935261.4851999</v>
      </c>
      <c r="L15" s="28">
        <v>0</v>
      </c>
      <c r="N15" s="28">
        <v>0</v>
      </c>
      <c r="P15" s="28">
        <v>-2325496</v>
      </c>
      <c r="R15" s="28">
        <v>0</v>
      </c>
      <c r="T15" s="28">
        <v>0</v>
      </c>
      <c r="V15" s="28">
        <v>0</v>
      </c>
      <c r="X15" s="28">
        <v>0</v>
      </c>
      <c r="Z15" s="28">
        <v>0</v>
      </c>
      <c r="AB15" s="39">
        <f t="shared" si="0"/>
        <v>0</v>
      </c>
    </row>
    <row r="16" spans="1:28" ht="21.75" customHeight="1" x14ac:dyDescent="0.2">
      <c r="A16" s="17" t="s">
        <v>26</v>
      </c>
      <c r="B16" s="17"/>
      <c r="C16" s="17"/>
      <c r="E16" s="33">
        <v>7675839</v>
      </c>
      <c r="F16" s="33"/>
      <c r="H16" s="28">
        <v>34578521514</v>
      </c>
      <c r="J16" s="28">
        <v>37174177316.732399</v>
      </c>
      <c r="L16" s="28">
        <v>0</v>
      </c>
      <c r="N16" s="28">
        <v>0</v>
      </c>
      <c r="P16" s="28">
        <v>0</v>
      </c>
      <c r="R16" s="28">
        <v>0</v>
      </c>
      <c r="T16" s="28">
        <v>7675839</v>
      </c>
      <c r="V16" s="28">
        <v>5790</v>
      </c>
      <c r="X16" s="28">
        <v>34578521514</v>
      </c>
      <c r="Z16" s="28">
        <v>44099562586.6287</v>
      </c>
      <c r="AB16" s="39">
        <f t="shared" si="0"/>
        <v>4.0745185078832948</v>
      </c>
    </row>
    <row r="17" spans="1:28" ht="21.75" customHeight="1" x14ac:dyDescent="0.2">
      <c r="A17" s="17" t="s">
        <v>27</v>
      </c>
      <c r="B17" s="17"/>
      <c r="C17" s="17"/>
      <c r="E17" s="33">
        <v>3288179</v>
      </c>
      <c r="F17" s="33"/>
      <c r="H17" s="28">
        <v>19290251021</v>
      </c>
      <c r="J17" s="28">
        <v>35725954681.003502</v>
      </c>
      <c r="L17" s="28">
        <v>0</v>
      </c>
      <c r="N17" s="28">
        <v>0</v>
      </c>
      <c r="P17" s="28">
        <v>-310922</v>
      </c>
      <c r="R17" s="28">
        <v>3343256237</v>
      </c>
      <c r="T17" s="28">
        <v>2977257</v>
      </c>
      <c r="V17" s="28">
        <v>9510</v>
      </c>
      <c r="X17" s="28">
        <v>17466213027</v>
      </c>
      <c r="Z17" s="28">
        <v>28094849060.238899</v>
      </c>
      <c r="AB17" s="39">
        <f t="shared" si="0"/>
        <v>2.5957849864669638</v>
      </c>
    </row>
    <row r="18" spans="1:28" ht="21.75" customHeight="1" x14ac:dyDescent="0.2">
      <c r="A18" s="17" t="s">
        <v>28</v>
      </c>
      <c r="B18" s="17"/>
      <c r="C18" s="17"/>
      <c r="E18" s="33">
        <v>4670431</v>
      </c>
      <c r="F18" s="33"/>
      <c r="H18" s="28">
        <v>23272325182</v>
      </c>
      <c r="J18" s="28">
        <v>32591346387.561001</v>
      </c>
      <c r="L18" s="28">
        <v>0</v>
      </c>
      <c r="N18" s="28">
        <v>0</v>
      </c>
      <c r="P18" s="28">
        <v>0</v>
      </c>
      <c r="R18" s="28">
        <v>0</v>
      </c>
      <c r="T18" s="28">
        <v>4670431</v>
      </c>
      <c r="V18" s="28">
        <v>6980</v>
      </c>
      <c r="X18" s="28">
        <v>23272325182</v>
      </c>
      <c r="Z18" s="28">
        <v>32347613407.222599</v>
      </c>
      <c r="AB18" s="39">
        <f t="shared" si="0"/>
        <v>2.988713306502166</v>
      </c>
    </row>
    <row r="19" spans="1:28" ht="21.75" customHeight="1" x14ac:dyDescent="0.2">
      <c r="A19" s="17" t="s">
        <v>29</v>
      </c>
      <c r="B19" s="17"/>
      <c r="C19" s="17"/>
      <c r="E19" s="33">
        <v>7370823</v>
      </c>
      <c r="F19" s="33"/>
      <c r="H19" s="28">
        <v>41987973245</v>
      </c>
      <c r="J19" s="28">
        <v>51581844886.176003</v>
      </c>
      <c r="L19" s="28">
        <v>727384</v>
      </c>
      <c r="N19" s="28">
        <v>0</v>
      </c>
      <c r="P19" s="28">
        <v>0</v>
      </c>
      <c r="R19" s="28">
        <v>0</v>
      </c>
      <c r="T19" s="28">
        <v>8098207</v>
      </c>
      <c r="V19" s="28">
        <v>4311</v>
      </c>
      <c r="X19" s="28">
        <v>29999088463</v>
      </c>
      <c r="Z19" s="28">
        <v>34641505483.985802</v>
      </c>
      <c r="AB19" s="39">
        <f t="shared" si="0"/>
        <v>3.2006543139327581</v>
      </c>
    </row>
    <row r="20" spans="1:28" ht="21.75" customHeight="1" x14ac:dyDescent="0.2">
      <c r="A20" s="17" t="s">
        <v>30</v>
      </c>
      <c r="B20" s="17"/>
      <c r="C20" s="17"/>
      <c r="E20" s="33">
        <v>1666796</v>
      </c>
      <c r="F20" s="33"/>
      <c r="H20" s="28">
        <v>40959508862</v>
      </c>
      <c r="J20" s="28">
        <v>25201122955.397999</v>
      </c>
      <c r="L20" s="28">
        <v>0</v>
      </c>
      <c r="N20" s="28">
        <v>0</v>
      </c>
      <c r="P20" s="28">
        <v>0</v>
      </c>
      <c r="R20" s="28">
        <v>0</v>
      </c>
      <c r="T20" s="28">
        <v>1666796</v>
      </c>
      <c r="V20" s="28">
        <v>15970</v>
      </c>
      <c r="X20" s="28">
        <v>40959508862</v>
      </c>
      <c r="Z20" s="28">
        <v>26412969320.712399</v>
      </c>
      <c r="AB20" s="39">
        <f t="shared" si="0"/>
        <v>2.4403900182453855</v>
      </c>
    </row>
    <row r="21" spans="1:28" ht="21.75" customHeight="1" x14ac:dyDescent="0.2">
      <c r="A21" s="17" t="s">
        <v>31</v>
      </c>
      <c r="B21" s="17"/>
      <c r="C21" s="17"/>
      <c r="E21" s="33">
        <v>446091</v>
      </c>
      <c r="F21" s="33"/>
      <c r="H21" s="28">
        <v>9938416882</v>
      </c>
      <c r="J21" s="28">
        <v>63238516136.815498</v>
      </c>
      <c r="L21" s="28">
        <v>0</v>
      </c>
      <c r="N21" s="28">
        <v>0</v>
      </c>
      <c r="P21" s="28">
        <v>0</v>
      </c>
      <c r="R21" s="28">
        <v>0</v>
      </c>
      <c r="T21" s="28">
        <v>446091</v>
      </c>
      <c r="V21" s="28">
        <v>135720</v>
      </c>
      <c r="X21" s="28">
        <v>9938416882</v>
      </c>
      <c r="Z21" s="28">
        <v>60075469492.880402</v>
      </c>
      <c r="AB21" s="39">
        <f t="shared" si="0"/>
        <v>5.5505904812021436</v>
      </c>
    </row>
    <row r="22" spans="1:28" ht="21.75" customHeight="1" x14ac:dyDescent="0.2">
      <c r="A22" s="17" t="s">
        <v>32</v>
      </c>
      <c r="B22" s="17"/>
      <c r="C22" s="17"/>
      <c r="E22" s="33">
        <v>14867661</v>
      </c>
      <c r="F22" s="33"/>
      <c r="H22" s="28">
        <v>41203133606</v>
      </c>
      <c r="J22" s="28">
        <v>53338127087.1334</v>
      </c>
      <c r="L22" s="28">
        <v>0</v>
      </c>
      <c r="N22" s="28">
        <v>0</v>
      </c>
      <c r="P22" s="28">
        <v>0</v>
      </c>
      <c r="R22" s="28">
        <v>0</v>
      </c>
      <c r="T22" s="28">
        <v>14867661</v>
      </c>
      <c r="V22" s="28">
        <v>3653</v>
      </c>
      <c r="X22" s="28">
        <v>41203133606</v>
      </c>
      <c r="Z22" s="28">
        <v>53891737230.656898</v>
      </c>
      <c r="AB22" s="39">
        <f t="shared" si="0"/>
        <v>4.9792530331099893</v>
      </c>
    </row>
    <row r="23" spans="1:28" ht="21.75" customHeight="1" x14ac:dyDescent="0.2">
      <c r="A23" s="17" t="s">
        <v>33</v>
      </c>
      <c r="B23" s="17"/>
      <c r="C23" s="17"/>
      <c r="E23" s="33">
        <v>1882479</v>
      </c>
      <c r="F23" s="33"/>
      <c r="H23" s="28">
        <v>21531184347</v>
      </c>
      <c r="J23" s="28">
        <v>28013035401.751499</v>
      </c>
      <c r="L23" s="28">
        <v>0</v>
      </c>
      <c r="N23" s="28">
        <v>0</v>
      </c>
      <c r="P23" s="28">
        <v>0</v>
      </c>
      <c r="R23" s="28">
        <v>0</v>
      </c>
      <c r="T23" s="28">
        <v>1882479</v>
      </c>
      <c r="V23" s="28">
        <v>14300</v>
      </c>
      <c r="X23" s="28">
        <v>21531184347</v>
      </c>
      <c r="Z23" s="28">
        <v>26711362353.819</v>
      </c>
      <c r="AB23" s="39">
        <f t="shared" si="0"/>
        <v>2.4679596326520579</v>
      </c>
    </row>
    <row r="24" spans="1:28" ht="21.75" customHeight="1" x14ac:dyDescent="0.2">
      <c r="A24" s="17" t="s">
        <v>34</v>
      </c>
      <c r="B24" s="17"/>
      <c r="C24" s="17"/>
      <c r="E24" s="33">
        <v>20296011</v>
      </c>
      <c r="F24" s="33"/>
      <c r="H24" s="28">
        <v>46187627452</v>
      </c>
      <c r="J24" s="28">
        <v>55260009022.932404</v>
      </c>
      <c r="L24" s="28">
        <v>0</v>
      </c>
      <c r="N24" s="28">
        <v>0</v>
      </c>
      <c r="P24" s="28">
        <v>0</v>
      </c>
      <c r="R24" s="28">
        <v>0</v>
      </c>
      <c r="T24" s="28">
        <v>20296011</v>
      </c>
      <c r="V24" s="28">
        <v>3061</v>
      </c>
      <c r="X24" s="28">
        <v>46187627452</v>
      </c>
      <c r="Z24" s="28">
        <v>61645854997.843201</v>
      </c>
      <c r="AB24" s="39">
        <f t="shared" si="0"/>
        <v>5.6956840927751227</v>
      </c>
    </row>
    <row r="25" spans="1:28" ht="21.75" customHeight="1" x14ac:dyDescent="0.2">
      <c r="A25" s="17" t="s">
        <v>35</v>
      </c>
      <c r="B25" s="17"/>
      <c r="C25" s="17"/>
      <c r="E25" s="33">
        <v>1427592</v>
      </c>
      <c r="F25" s="33"/>
      <c r="H25" s="28">
        <v>10648772356</v>
      </c>
      <c r="J25" s="28">
        <v>12204241317.360001</v>
      </c>
      <c r="L25" s="28">
        <v>0</v>
      </c>
      <c r="N25" s="28">
        <v>0</v>
      </c>
      <c r="P25" s="28">
        <v>0</v>
      </c>
      <c r="R25" s="28">
        <v>0</v>
      </c>
      <c r="T25" s="28">
        <v>1427592</v>
      </c>
      <c r="V25" s="28">
        <v>7700</v>
      </c>
      <c r="X25" s="28">
        <v>10648772356</v>
      </c>
      <c r="Z25" s="28">
        <v>10907486696.568001</v>
      </c>
      <c r="AB25" s="39">
        <f t="shared" si="0"/>
        <v>1.0077822502741216</v>
      </c>
    </row>
    <row r="26" spans="1:28" ht="21.75" customHeight="1" x14ac:dyDescent="0.2">
      <c r="A26" s="17" t="s">
        <v>36</v>
      </c>
      <c r="B26" s="17"/>
      <c r="C26" s="17"/>
      <c r="E26" s="33">
        <v>15571808</v>
      </c>
      <c r="F26" s="33"/>
      <c r="H26" s="28">
        <v>40634855069</v>
      </c>
      <c r="J26" s="28">
        <v>25834710934.065601</v>
      </c>
      <c r="L26" s="28">
        <v>0</v>
      </c>
      <c r="N26" s="28">
        <v>0</v>
      </c>
      <c r="P26" s="28">
        <v>0</v>
      </c>
      <c r="R26" s="28">
        <v>0</v>
      </c>
      <c r="T26" s="28">
        <v>15571808</v>
      </c>
      <c r="V26" s="28">
        <v>1638</v>
      </c>
      <c r="X26" s="28">
        <v>40634855069</v>
      </c>
      <c r="Z26" s="28">
        <v>25309455319.774101</v>
      </c>
      <c r="AB26" s="39">
        <f t="shared" si="0"/>
        <v>2.3384323579693005</v>
      </c>
    </row>
    <row r="27" spans="1:28" ht="21.75" customHeight="1" x14ac:dyDescent="0.2">
      <c r="A27" s="17" t="s">
        <v>37</v>
      </c>
      <c r="B27" s="17"/>
      <c r="C27" s="17"/>
      <c r="E27" s="33">
        <v>1362397</v>
      </c>
      <c r="F27" s="33"/>
      <c r="H27" s="28">
        <v>20018147863</v>
      </c>
      <c r="J27" s="28">
        <v>21533222731.814999</v>
      </c>
      <c r="L27" s="28">
        <v>0</v>
      </c>
      <c r="N27" s="28">
        <v>0</v>
      </c>
      <c r="P27" s="28">
        <v>0</v>
      </c>
      <c r="R27" s="28">
        <v>0</v>
      </c>
      <c r="T27" s="28">
        <v>1362397</v>
      </c>
      <c r="V27" s="28">
        <v>16710</v>
      </c>
      <c r="X27" s="28">
        <v>20018147863</v>
      </c>
      <c r="Z27" s="28">
        <v>22589675365.5849</v>
      </c>
      <c r="AB27" s="39">
        <f t="shared" si="0"/>
        <v>2.0871420251242769</v>
      </c>
    </row>
    <row r="28" spans="1:28" ht="21.75" customHeight="1" x14ac:dyDescent="0.2">
      <c r="A28" s="17" t="s">
        <v>38</v>
      </c>
      <c r="B28" s="17"/>
      <c r="C28" s="17"/>
      <c r="E28" s="33">
        <v>2122000</v>
      </c>
      <c r="F28" s="33"/>
      <c r="H28" s="28">
        <v>28487972255</v>
      </c>
      <c r="J28" s="28">
        <v>33370298262</v>
      </c>
      <c r="L28" s="28">
        <v>0</v>
      </c>
      <c r="N28" s="28">
        <v>0</v>
      </c>
      <c r="P28" s="28">
        <v>0</v>
      </c>
      <c r="R28" s="28">
        <v>0</v>
      </c>
      <c r="T28" s="28">
        <v>2122000</v>
      </c>
      <c r="V28" s="28">
        <v>16320</v>
      </c>
      <c r="X28" s="28">
        <v>28487972255</v>
      </c>
      <c r="Z28" s="28">
        <v>34363342060.800003</v>
      </c>
      <c r="AB28" s="39">
        <f t="shared" si="0"/>
        <v>3.1749537865463395</v>
      </c>
    </row>
    <row r="29" spans="1:28" ht="21.75" customHeight="1" x14ac:dyDescent="0.2">
      <c r="A29" s="17" t="s">
        <v>39</v>
      </c>
      <c r="B29" s="17"/>
      <c r="C29" s="17"/>
      <c r="E29" s="33">
        <v>9069559</v>
      </c>
      <c r="F29" s="33"/>
      <c r="H29" s="28">
        <v>36929470659</v>
      </c>
      <c r="J29" s="28">
        <v>70952733625.486496</v>
      </c>
      <c r="L29" s="28">
        <v>0</v>
      </c>
      <c r="N29" s="28">
        <v>0</v>
      </c>
      <c r="P29" s="28">
        <v>0</v>
      </c>
      <c r="R29" s="28">
        <v>0</v>
      </c>
      <c r="T29" s="28">
        <v>9069559</v>
      </c>
      <c r="V29" s="28">
        <v>8650</v>
      </c>
      <c r="X29" s="28">
        <v>36929470659</v>
      </c>
      <c r="Z29" s="28">
        <v>77845253822.244507</v>
      </c>
      <c r="AB29" s="39">
        <f t="shared" si="0"/>
        <v>7.1924052948720147</v>
      </c>
    </row>
    <row r="30" spans="1:28" ht="21.75" customHeight="1" x14ac:dyDescent="0.2">
      <c r="A30" s="17" t="s">
        <v>40</v>
      </c>
      <c r="B30" s="17"/>
      <c r="C30" s="17"/>
      <c r="E30" s="33">
        <v>2004728</v>
      </c>
      <c r="F30" s="33"/>
      <c r="H30" s="28">
        <v>27291208892</v>
      </c>
      <c r="J30" s="28">
        <v>31645661910.192001</v>
      </c>
      <c r="L30" s="28">
        <v>0</v>
      </c>
      <c r="N30" s="28">
        <v>0</v>
      </c>
      <c r="P30" s="28">
        <v>0</v>
      </c>
      <c r="R30" s="28">
        <v>0</v>
      </c>
      <c r="T30" s="28">
        <v>2004728</v>
      </c>
      <c r="V30" s="28">
        <v>17590</v>
      </c>
      <c r="X30" s="28">
        <v>27291208892</v>
      </c>
      <c r="Z30" s="28">
        <v>34990581250.530403</v>
      </c>
      <c r="AB30" s="39">
        <f t="shared" si="0"/>
        <v>3.2329066898751617</v>
      </c>
    </row>
    <row r="31" spans="1:28" ht="21.75" customHeight="1" x14ac:dyDescent="0.2">
      <c r="A31" s="17" t="s">
        <v>41</v>
      </c>
      <c r="B31" s="17"/>
      <c r="C31" s="17"/>
      <c r="E31" s="33">
        <v>3930664</v>
      </c>
      <c r="F31" s="33"/>
      <c r="H31" s="28">
        <v>45902928613</v>
      </c>
      <c r="J31" s="28">
        <v>49700557705.823997</v>
      </c>
      <c r="L31" s="28">
        <v>0</v>
      </c>
      <c r="N31" s="28">
        <v>0</v>
      </c>
      <c r="P31" s="28">
        <v>0</v>
      </c>
      <c r="R31" s="28">
        <v>0</v>
      </c>
      <c r="T31" s="28">
        <v>3930664</v>
      </c>
      <c r="V31" s="28">
        <v>13240</v>
      </c>
      <c r="X31" s="28">
        <v>45902928613</v>
      </c>
      <c r="Z31" s="28">
        <v>51639706766.787201</v>
      </c>
      <c r="AB31" s="39">
        <f t="shared" si="0"/>
        <v>4.7711797718995408</v>
      </c>
    </row>
    <row r="32" spans="1:28" ht="21.75" customHeight="1" x14ac:dyDescent="0.2">
      <c r="A32" s="17" t="s">
        <v>42</v>
      </c>
      <c r="B32" s="17"/>
      <c r="C32" s="17"/>
      <c r="E32" s="33">
        <v>4808144</v>
      </c>
      <c r="F32" s="33"/>
      <c r="H32" s="28">
        <v>15363567577</v>
      </c>
      <c r="J32" s="28">
        <v>18611511409</v>
      </c>
      <c r="L32" s="28">
        <v>2325496</v>
      </c>
      <c r="N32" s="28">
        <v>0</v>
      </c>
      <c r="P32" s="28">
        <v>-579555</v>
      </c>
      <c r="R32" s="28">
        <v>1988080261</v>
      </c>
      <c r="T32" s="28">
        <v>6554085</v>
      </c>
      <c r="V32" s="28">
        <v>3491</v>
      </c>
      <c r="X32" s="28">
        <v>20941723347</v>
      </c>
      <c r="Z32" s="28">
        <v>22703445933.018398</v>
      </c>
      <c r="AB32" s="39">
        <f t="shared" si="0"/>
        <v>2.0976537004214988</v>
      </c>
    </row>
    <row r="33" spans="1:28" ht="21.75" customHeight="1" x14ac:dyDescent="0.2">
      <c r="A33" s="17" t="s">
        <v>43</v>
      </c>
      <c r="B33" s="17"/>
      <c r="C33" s="17"/>
      <c r="E33" s="33">
        <v>3088300</v>
      </c>
      <c r="F33" s="33"/>
      <c r="H33" s="28">
        <v>15361858123</v>
      </c>
      <c r="J33" s="28">
        <v>22778840643.299999</v>
      </c>
      <c r="L33" s="28">
        <v>0</v>
      </c>
      <c r="N33" s="28">
        <v>0</v>
      </c>
      <c r="P33" s="28">
        <v>0</v>
      </c>
      <c r="R33" s="28">
        <v>0</v>
      </c>
      <c r="T33" s="28">
        <v>3088300</v>
      </c>
      <c r="V33" s="28">
        <v>7120</v>
      </c>
      <c r="X33" s="28">
        <v>15361858123</v>
      </c>
      <c r="Z33" s="28">
        <v>21818723379.919998</v>
      </c>
      <c r="AB33" s="39">
        <f t="shared" si="0"/>
        <v>2.0159109754259861</v>
      </c>
    </row>
    <row r="34" spans="1:28" ht="21.75" customHeight="1" x14ac:dyDescent="0.2">
      <c r="A34" s="17" t="s">
        <v>44</v>
      </c>
      <c r="B34" s="17"/>
      <c r="C34" s="17"/>
      <c r="E34" s="33">
        <v>6850000</v>
      </c>
      <c r="F34" s="33"/>
      <c r="H34" s="28">
        <v>22740179248</v>
      </c>
      <c r="J34" s="28">
        <v>26719467570</v>
      </c>
      <c r="L34" s="28">
        <v>0</v>
      </c>
      <c r="N34" s="28">
        <v>0</v>
      </c>
      <c r="P34" s="28">
        <v>0</v>
      </c>
      <c r="R34" s="28">
        <v>0</v>
      </c>
      <c r="T34" s="28">
        <v>6850000</v>
      </c>
      <c r="V34" s="28">
        <v>4600</v>
      </c>
      <c r="X34" s="28">
        <v>22740179234</v>
      </c>
      <c r="Z34" s="28">
        <v>31266427700</v>
      </c>
      <c r="AB34" s="39">
        <f t="shared" si="0"/>
        <v>2.8888186382527112</v>
      </c>
    </row>
    <row r="35" spans="1:28" ht="21.75" customHeight="1" x14ac:dyDescent="0.2">
      <c r="A35" s="17" t="s">
        <v>45</v>
      </c>
      <c r="B35" s="17"/>
      <c r="C35" s="17"/>
      <c r="E35" s="33">
        <v>0</v>
      </c>
      <c r="F35" s="33"/>
      <c r="H35" s="28">
        <v>0</v>
      </c>
      <c r="J35" s="28">
        <v>0</v>
      </c>
      <c r="L35" s="28">
        <v>4437041</v>
      </c>
      <c r="N35" s="28">
        <v>0</v>
      </c>
      <c r="P35" s="28">
        <v>0</v>
      </c>
      <c r="R35" s="28">
        <v>0</v>
      </c>
      <c r="T35" s="28">
        <v>4437041</v>
      </c>
      <c r="V35" s="28">
        <v>3311</v>
      </c>
      <c r="X35" s="28">
        <v>11988884782</v>
      </c>
      <c r="Z35" s="28">
        <v>14577480990.5348</v>
      </c>
      <c r="AB35" s="39">
        <f t="shared" si="0"/>
        <v>1.3468663317821727</v>
      </c>
    </row>
    <row r="36" spans="1:28" ht="21.75" customHeight="1" x14ac:dyDescent="0.2">
      <c r="A36" s="17" t="s">
        <v>46</v>
      </c>
      <c r="B36" s="17"/>
      <c r="C36" s="17"/>
      <c r="E36" s="33">
        <v>0</v>
      </c>
      <c r="F36" s="33"/>
      <c r="H36" s="28">
        <v>0</v>
      </c>
      <c r="J36" s="28">
        <v>0</v>
      </c>
      <c r="L36" s="28">
        <v>1975930</v>
      </c>
      <c r="N36" s="28">
        <v>22020411906</v>
      </c>
      <c r="P36" s="28">
        <v>0</v>
      </c>
      <c r="R36" s="28">
        <v>0</v>
      </c>
      <c r="T36" s="28">
        <v>1975930</v>
      </c>
      <c r="V36" s="28">
        <v>11230</v>
      </c>
      <c r="X36" s="28">
        <v>22020411906</v>
      </c>
      <c r="Z36" s="28">
        <v>22018167566.153</v>
      </c>
      <c r="AB36" s="39">
        <f t="shared" si="0"/>
        <v>2.0343383470467309</v>
      </c>
    </row>
    <row r="37" spans="1:28" ht="21.75" customHeight="1" x14ac:dyDescent="0.2">
      <c r="A37" s="17" t="s">
        <v>47</v>
      </c>
      <c r="B37" s="17"/>
      <c r="C37" s="17"/>
      <c r="E37" s="33">
        <v>0</v>
      </c>
      <c r="F37" s="33"/>
      <c r="H37" s="28">
        <v>0</v>
      </c>
      <c r="J37" s="28">
        <v>0</v>
      </c>
      <c r="L37" s="28">
        <v>720000</v>
      </c>
      <c r="N37" s="28">
        <v>7098439536</v>
      </c>
      <c r="P37" s="28">
        <v>-360000</v>
      </c>
      <c r="R37" s="28">
        <v>4654540174</v>
      </c>
      <c r="T37" s="28">
        <v>360000</v>
      </c>
      <c r="V37" s="28">
        <v>13340</v>
      </c>
      <c r="X37" s="28">
        <v>3549219768</v>
      </c>
      <c r="Z37" s="28">
        <v>4765277448</v>
      </c>
      <c r="AB37" s="39">
        <f t="shared" si="0"/>
        <v>0.44028126399063217</v>
      </c>
    </row>
    <row r="38" spans="1:28" ht="21.75" customHeight="1" x14ac:dyDescent="0.2">
      <c r="A38" s="19" t="s">
        <v>48</v>
      </c>
      <c r="B38" s="19"/>
      <c r="C38" s="19"/>
      <c r="D38" s="8"/>
      <c r="E38" s="33">
        <v>0</v>
      </c>
      <c r="F38" s="36"/>
      <c r="H38" s="29">
        <v>0</v>
      </c>
      <c r="J38" s="29">
        <v>0</v>
      </c>
      <c r="L38" s="35">
        <v>1125000</v>
      </c>
      <c r="N38" s="29">
        <v>10539561235</v>
      </c>
      <c r="P38" s="35">
        <v>-562500</v>
      </c>
      <c r="R38" s="29">
        <v>5927023201</v>
      </c>
      <c r="T38" s="35">
        <v>562500</v>
      </c>
      <c r="V38" s="35">
        <v>10190</v>
      </c>
      <c r="X38" s="29">
        <v>5269780618</v>
      </c>
      <c r="Z38" s="29">
        <v>5687567605</v>
      </c>
      <c r="AB38" s="39">
        <f t="shared" si="0"/>
        <v>0.52549499614394168</v>
      </c>
    </row>
    <row r="39" spans="1:28" ht="21.75" customHeight="1" thickBot="1" x14ac:dyDescent="0.25">
      <c r="A39" s="21" t="s">
        <v>49</v>
      </c>
      <c r="B39" s="21"/>
      <c r="C39" s="21"/>
      <c r="D39" s="21"/>
      <c r="F39" s="35"/>
      <c r="H39" s="30">
        <f>SUM(H9:H38)</f>
        <v>740105473725</v>
      </c>
      <c r="J39" s="30">
        <f>SUM(J9:J38)</f>
        <v>974475382051.97766</v>
      </c>
      <c r="L39" s="35"/>
      <c r="N39" s="30">
        <v>39658412677</v>
      </c>
      <c r="P39" s="35"/>
      <c r="R39" s="30">
        <v>15912899873</v>
      </c>
      <c r="T39" s="35"/>
      <c r="U39" s="37"/>
      <c r="V39" s="35"/>
      <c r="X39" s="30">
        <v>769594540059</v>
      </c>
      <c r="Z39" s="30">
        <f>SUM(Z9:Z38)</f>
        <v>1032891573997.0333</v>
      </c>
      <c r="AB39" s="38">
        <f>SUM(AB9:AB38)</f>
        <v>95.432598149254176</v>
      </c>
    </row>
    <row r="40" spans="1:28" ht="13.5" thickTop="1" x14ac:dyDescent="0.2"/>
    <row r="42" spans="1:28" ht="18.75" x14ac:dyDescent="0.2">
      <c r="J42" s="28"/>
    </row>
  </sheetData>
  <mergeCells count="74">
    <mergeCell ref="A38:C38"/>
    <mergeCell ref="E38:F38"/>
    <mergeCell ref="A39:D39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2"/>
  <sheetViews>
    <sheetView rightToLeft="1" workbookViewId="0">
      <selection activeCell="I39" sqref="I39:I46"/>
    </sheetView>
  </sheetViews>
  <sheetFormatPr defaultRowHeight="12.75" x14ac:dyDescent="0.2"/>
  <cols>
    <col min="1" max="1" width="40.28515625" customWidth="1"/>
    <col min="2" max="2" width="1.28515625" customWidth="1"/>
    <col min="3" max="3" width="12" style="24" bestFit="1" customWidth="1"/>
    <col min="4" max="4" width="1.28515625" style="24" customWidth="1"/>
    <col min="5" max="5" width="17.85546875" style="24" bestFit="1" customWidth="1"/>
    <col min="6" max="6" width="1.28515625" style="24" customWidth="1"/>
    <col min="7" max="7" width="17.85546875" style="24" bestFit="1" customWidth="1"/>
    <col min="8" max="8" width="1.28515625" style="24" customWidth="1"/>
    <col min="9" max="9" width="26.28515625" style="24" bestFit="1" customWidth="1"/>
    <col min="10" max="10" width="1.28515625" style="24" customWidth="1"/>
    <col min="11" max="11" width="12" style="24" bestFit="1" customWidth="1"/>
    <col min="12" max="12" width="1.28515625" style="24" customWidth="1"/>
    <col min="13" max="13" width="17.85546875" style="24" bestFit="1" customWidth="1"/>
    <col min="14" max="14" width="1.28515625" style="24" customWidth="1"/>
    <col min="15" max="15" width="16" style="24" bestFit="1" customWidth="1"/>
    <col min="16" max="16" width="1.28515625" style="24" customWidth="1"/>
    <col min="17" max="17" width="14.28515625" style="24" customWidth="1"/>
    <col min="18" max="18" width="1.28515625" customWidth="1"/>
    <col min="19" max="19" width="0.28515625" customWidth="1"/>
    <col min="21" max="21" width="14.85546875" bestFit="1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67</v>
      </c>
      <c r="C6" s="13" t="s">
        <v>79</v>
      </c>
      <c r="D6" s="13"/>
      <c r="E6" s="13"/>
      <c r="F6" s="13"/>
      <c r="G6" s="13"/>
      <c r="H6" s="13"/>
      <c r="I6" s="13"/>
      <c r="K6" s="13" t="s">
        <v>80</v>
      </c>
      <c r="L6" s="13"/>
      <c r="M6" s="13"/>
      <c r="N6" s="13"/>
      <c r="O6" s="13"/>
      <c r="P6" s="13"/>
      <c r="Q6" s="13"/>
      <c r="R6" s="13"/>
    </row>
    <row r="7" spans="1:18" ht="29.1" customHeight="1" x14ac:dyDescent="0.2">
      <c r="A7" s="13"/>
      <c r="C7" s="10" t="s">
        <v>13</v>
      </c>
      <c r="D7" s="25"/>
      <c r="E7" s="10" t="s">
        <v>15</v>
      </c>
      <c r="F7" s="25"/>
      <c r="G7" s="10" t="s">
        <v>148</v>
      </c>
      <c r="H7" s="25"/>
      <c r="I7" s="10" t="s">
        <v>151</v>
      </c>
      <c r="K7" s="10" t="s">
        <v>13</v>
      </c>
      <c r="L7" s="25"/>
      <c r="M7" s="10" t="s">
        <v>15</v>
      </c>
      <c r="N7" s="25"/>
      <c r="O7" s="10" t="s">
        <v>148</v>
      </c>
      <c r="P7" s="25"/>
      <c r="Q7" s="22" t="s">
        <v>151</v>
      </c>
      <c r="R7" s="22"/>
    </row>
    <row r="8" spans="1:18" ht="21.75" customHeight="1" x14ac:dyDescent="0.2">
      <c r="A8" s="5" t="s">
        <v>33</v>
      </c>
      <c r="C8" s="26">
        <v>1882479</v>
      </c>
      <c r="E8" s="26">
        <v>26711362353</v>
      </c>
      <c r="G8" s="26">
        <v>28013035401</v>
      </c>
      <c r="I8" s="26">
        <v>-1301673047</v>
      </c>
      <c r="K8" s="26">
        <v>1882479</v>
      </c>
      <c r="M8" s="26">
        <v>26711362353</v>
      </c>
      <c r="O8" s="26">
        <v>21531184347</v>
      </c>
      <c r="Q8" s="16">
        <v>5180178006</v>
      </c>
      <c r="R8" s="16"/>
    </row>
    <row r="9" spans="1:18" ht="21.75" customHeight="1" x14ac:dyDescent="0.2">
      <c r="A9" s="6" t="s">
        <v>44</v>
      </c>
      <c r="C9" s="28">
        <v>6850000</v>
      </c>
      <c r="E9" s="28">
        <v>31266427700</v>
      </c>
      <c r="G9" s="28">
        <v>26719467570</v>
      </c>
      <c r="I9" s="28">
        <v>4546960130</v>
      </c>
      <c r="K9" s="28">
        <v>6850000</v>
      </c>
      <c r="M9" s="28">
        <v>31266427700</v>
      </c>
      <c r="O9" s="28">
        <v>22740179234</v>
      </c>
      <c r="Q9" s="18">
        <v>8526248466</v>
      </c>
      <c r="R9" s="18"/>
    </row>
    <row r="10" spans="1:18" ht="21.75" customHeight="1" x14ac:dyDescent="0.2">
      <c r="A10" s="6" t="s">
        <v>22</v>
      </c>
      <c r="C10" s="28">
        <v>874864</v>
      </c>
      <c r="E10" s="28">
        <v>35696325508</v>
      </c>
      <c r="G10" s="28">
        <v>38673716127</v>
      </c>
      <c r="I10" s="28">
        <v>-2977390618</v>
      </c>
      <c r="K10" s="28">
        <v>874864</v>
      </c>
      <c r="M10" s="28">
        <v>35696325508</v>
      </c>
      <c r="O10" s="28">
        <v>34677091474</v>
      </c>
      <c r="Q10" s="18">
        <v>1019234034</v>
      </c>
      <c r="R10" s="18"/>
    </row>
    <row r="11" spans="1:18" ht="21.75" customHeight="1" x14ac:dyDescent="0.2">
      <c r="A11" s="6" t="s">
        <v>47</v>
      </c>
      <c r="C11" s="28">
        <v>360000</v>
      </c>
      <c r="E11" s="28">
        <v>4765277448</v>
      </c>
      <c r="G11" s="28">
        <v>3549219768</v>
      </c>
      <c r="I11" s="28">
        <v>1216057680</v>
      </c>
      <c r="K11" s="28">
        <v>360000</v>
      </c>
      <c r="M11" s="28">
        <v>4765277448</v>
      </c>
      <c r="O11" s="28">
        <v>3549219768</v>
      </c>
      <c r="Q11" s="18">
        <v>1216057680</v>
      </c>
      <c r="R11" s="18"/>
    </row>
    <row r="12" spans="1:18" ht="21.75" customHeight="1" x14ac:dyDescent="0.2">
      <c r="A12" s="6" t="s">
        <v>39</v>
      </c>
      <c r="C12" s="28">
        <v>9069559</v>
      </c>
      <c r="E12" s="28">
        <v>77845253822</v>
      </c>
      <c r="G12" s="28">
        <v>70952733625</v>
      </c>
      <c r="I12" s="28">
        <v>6892520197</v>
      </c>
      <c r="K12" s="28">
        <v>9069559</v>
      </c>
      <c r="M12" s="28">
        <v>77845253822</v>
      </c>
      <c r="O12" s="28">
        <v>51837096230</v>
      </c>
      <c r="Q12" s="18">
        <v>26008157592</v>
      </c>
      <c r="R12" s="18"/>
    </row>
    <row r="13" spans="1:18" ht="21.75" customHeight="1" x14ac:dyDescent="0.2">
      <c r="A13" s="6" t="s">
        <v>19</v>
      </c>
      <c r="C13" s="28">
        <v>14361583</v>
      </c>
      <c r="E13" s="28">
        <v>74387964769</v>
      </c>
      <c r="G13" s="28">
        <v>69453380142</v>
      </c>
      <c r="I13" s="28">
        <v>4934584627</v>
      </c>
      <c r="K13" s="28">
        <v>14361583</v>
      </c>
      <c r="M13" s="28">
        <v>74387964769</v>
      </c>
      <c r="O13" s="28">
        <v>47925576879</v>
      </c>
      <c r="Q13" s="18">
        <v>26462387890</v>
      </c>
      <c r="R13" s="18"/>
    </row>
    <row r="14" spans="1:18" ht="21.75" customHeight="1" x14ac:dyDescent="0.2">
      <c r="A14" s="6" t="s">
        <v>43</v>
      </c>
      <c r="C14" s="28">
        <v>3088300</v>
      </c>
      <c r="E14" s="28">
        <v>21818723379</v>
      </c>
      <c r="G14" s="28">
        <v>22778840643</v>
      </c>
      <c r="I14" s="28">
        <v>-960117263</v>
      </c>
      <c r="K14" s="28">
        <v>3088300</v>
      </c>
      <c r="M14" s="28">
        <v>21818723379</v>
      </c>
      <c r="O14" s="28">
        <v>31804419277</v>
      </c>
      <c r="Q14" s="18">
        <v>-9985695897</v>
      </c>
      <c r="R14" s="18"/>
    </row>
    <row r="15" spans="1:18" ht="21.75" customHeight="1" x14ac:dyDescent="0.2">
      <c r="A15" s="6" t="s">
        <v>20</v>
      </c>
      <c r="C15" s="28">
        <v>7548750</v>
      </c>
      <c r="E15" s="28">
        <v>31040209985</v>
      </c>
      <c r="G15" s="28">
        <v>31095891981</v>
      </c>
      <c r="I15" s="28">
        <v>-55681995</v>
      </c>
      <c r="K15" s="28">
        <v>7548750</v>
      </c>
      <c r="M15" s="28">
        <v>31040209985</v>
      </c>
      <c r="O15" s="28">
        <v>26271357201</v>
      </c>
      <c r="Q15" s="18">
        <v>4768852784</v>
      </c>
      <c r="R15" s="18"/>
    </row>
    <row r="16" spans="1:18" ht="21.75" customHeight="1" x14ac:dyDescent="0.2">
      <c r="A16" s="6" t="s">
        <v>37</v>
      </c>
      <c r="C16" s="28">
        <v>1362397</v>
      </c>
      <c r="E16" s="28">
        <v>22589675365</v>
      </c>
      <c r="G16" s="28">
        <v>21533222731</v>
      </c>
      <c r="I16" s="28">
        <v>1056452634</v>
      </c>
      <c r="K16" s="28">
        <v>1362397</v>
      </c>
      <c r="M16" s="28">
        <v>22589675365</v>
      </c>
      <c r="O16" s="28">
        <v>20018147863</v>
      </c>
      <c r="Q16" s="18">
        <v>2571527502</v>
      </c>
      <c r="R16" s="18"/>
    </row>
    <row r="17" spans="1:18" ht="21.75" customHeight="1" x14ac:dyDescent="0.2">
      <c r="A17" s="6" t="s">
        <v>48</v>
      </c>
      <c r="C17" s="28">
        <v>562500</v>
      </c>
      <c r="E17" s="28">
        <v>5687567606</v>
      </c>
      <c r="G17" s="28">
        <v>5269780618</v>
      </c>
      <c r="I17" s="28">
        <v>417786988</v>
      </c>
      <c r="K17" s="28">
        <v>562500</v>
      </c>
      <c r="M17" s="28">
        <v>5687567606</v>
      </c>
      <c r="O17" s="28">
        <v>5269780618</v>
      </c>
      <c r="Q17" s="18">
        <v>417786988</v>
      </c>
      <c r="R17" s="18"/>
    </row>
    <row r="18" spans="1:18" ht="21.75" customHeight="1" x14ac:dyDescent="0.2">
      <c r="A18" s="6" t="s">
        <v>29</v>
      </c>
      <c r="C18" s="28">
        <v>8098207</v>
      </c>
      <c r="E18" s="28">
        <v>34641505483</v>
      </c>
      <c r="G18" s="28">
        <v>39592960104</v>
      </c>
      <c r="I18" s="28">
        <v>-4951454620</v>
      </c>
      <c r="K18" s="28">
        <v>8098207</v>
      </c>
      <c r="M18" s="28">
        <v>34641505483</v>
      </c>
      <c r="O18" s="28">
        <v>34195465555</v>
      </c>
      <c r="Q18" s="18">
        <v>446039928</v>
      </c>
      <c r="R18" s="18"/>
    </row>
    <row r="19" spans="1:18" ht="21.75" customHeight="1" x14ac:dyDescent="0.2">
      <c r="A19" s="6" t="s">
        <v>31</v>
      </c>
      <c r="C19" s="28">
        <v>446091</v>
      </c>
      <c r="E19" s="28">
        <v>60075469492</v>
      </c>
      <c r="G19" s="28">
        <v>63238516136</v>
      </c>
      <c r="I19" s="28">
        <v>-3163046643</v>
      </c>
      <c r="K19" s="28">
        <v>446091</v>
      </c>
      <c r="M19" s="28">
        <v>60075469492</v>
      </c>
      <c r="O19" s="28">
        <v>26211546794</v>
      </c>
      <c r="Q19" s="18">
        <v>33863922698</v>
      </c>
      <c r="R19" s="18"/>
    </row>
    <row r="20" spans="1:18" ht="21.75" customHeight="1" x14ac:dyDescent="0.2">
      <c r="A20" s="6" t="s">
        <v>21</v>
      </c>
      <c r="C20" s="28">
        <v>205512</v>
      </c>
      <c r="E20" s="28">
        <v>60946584238</v>
      </c>
      <c r="G20" s="28">
        <v>57691271096</v>
      </c>
      <c r="I20" s="28">
        <v>3255313142</v>
      </c>
      <c r="K20" s="28">
        <v>205512</v>
      </c>
      <c r="M20" s="28">
        <v>60946584238</v>
      </c>
      <c r="O20" s="28">
        <v>42204106572</v>
      </c>
      <c r="Q20" s="18">
        <v>18742477666</v>
      </c>
      <c r="R20" s="18"/>
    </row>
    <row r="21" spans="1:18" ht="21.75" customHeight="1" x14ac:dyDescent="0.2">
      <c r="A21" s="6" t="s">
        <v>24</v>
      </c>
      <c r="C21" s="28">
        <v>1938966</v>
      </c>
      <c r="E21" s="28">
        <v>13987318553</v>
      </c>
      <c r="G21" s="28">
        <v>13010146778</v>
      </c>
      <c r="I21" s="28">
        <v>977171775</v>
      </c>
      <c r="K21" s="28">
        <v>1938966</v>
      </c>
      <c r="M21" s="28">
        <v>13987318553</v>
      </c>
      <c r="O21" s="28">
        <v>11641672079</v>
      </c>
      <c r="Q21" s="18">
        <v>2345646474</v>
      </c>
      <c r="R21" s="18"/>
    </row>
    <row r="22" spans="1:18" ht="21.75" customHeight="1" x14ac:dyDescent="0.2">
      <c r="A22" s="6" t="s">
        <v>28</v>
      </c>
      <c r="C22" s="28">
        <v>4670431</v>
      </c>
      <c r="E22" s="28">
        <v>32347613407</v>
      </c>
      <c r="G22" s="28">
        <v>32591346387</v>
      </c>
      <c r="I22" s="28">
        <v>-243732979</v>
      </c>
      <c r="K22" s="28">
        <v>4670431</v>
      </c>
      <c r="M22" s="28">
        <v>32347613407</v>
      </c>
      <c r="O22" s="28">
        <v>32173508764</v>
      </c>
      <c r="Q22" s="18">
        <v>174104643</v>
      </c>
      <c r="R22" s="18"/>
    </row>
    <row r="23" spans="1:18" ht="21.75" customHeight="1" x14ac:dyDescent="0.2">
      <c r="A23" s="6" t="s">
        <v>35</v>
      </c>
      <c r="C23" s="28">
        <v>1427592</v>
      </c>
      <c r="E23" s="28">
        <v>10907486696</v>
      </c>
      <c r="G23" s="28">
        <v>12204241317</v>
      </c>
      <c r="I23" s="28">
        <v>-1296754620</v>
      </c>
      <c r="K23" s="28">
        <v>1427592</v>
      </c>
      <c r="M23" s="28">
        <v>10907486696</v>
      </c>
      <c r="O23" s="28">
        <v>10648772356</v>
      </c>
      <c r="Q23" s="18">
        <v>258714340</v>
      </c>
      <c r="R23" s="18"/>
    </row>
    <row r="24" spans="1:18" ht="21.75" customHeight="1" x14ac:dyDescent="0.2">
      <c r="A24" s="6" t="s">
        <v>45</v>
      </c>
      <c r="C24" s="28">
        <v>4437041</v>
      </c>
      <c r="E24" s="28">
        <v>14577480990</v>
      </c>
      <c r="G24" s="28">
        <v>11988884782</v>
      </c>
      <c r="I24" s="49">
        <v>2588596208</v>
      </c>
      <c r="K24" s="28">
        <v>4437041</v>
      </c>
      <c r="M24" s="28">
        <v>14577480990</v>
      </c>
      <c r="O24" s="28">
        <v>11988884782</v>
      </c>
      <c r="Q24" s="18">
        <v>2588596208</v>
      </c>
      <c r="R24" s="18"/>
    </row>
    <row r="25" spans="1:18" ht="21.75" customHeight="1" x14ac:dyDescent="0.2">
      <c r="A25" s="6" t="s">
        <v>42</v>
      </c>
      <c r="C25" s="28">
        <v>6554085</v>
      </c>
      <c r="E25" s="28">
        <v>22703445933</v>
      </c>
      <c r="G25" s="28">
        <v>23706668542</v>
      </c>
      <c r="I25" s="28">
        <v>-1003222608</v>
      </c>
      <c r="K25" s="28">
        <v>6554085</v>
      </c>
      <c r="M25" s="28">
        <v>22703445933</v>
      </c>
      <c r="O25" s="28">
        <v>26403870243</v>
      </c>
      <c r="Q25" s="18">
        <v>-3700424309</v>
      </c>
      <c r="R25" s="18"/>
    </row>
    <row r="26" spans="1:18" ht="21.75" customHeight="1" x14ac:dyDescent="0.2">
      <c r="A26" s="6" t="s">
        <v>23</v>
      </c>
      <c r="C26" s="28">
        <v>8641947</v>
      </c>
      <c r="E26" s="28">
        <v>68429655102</v>
      </c>
      <c r="G26" s="28">
        <v>62882660680</v>
      </c>
      <c r="I26" s="28">
        <v>5546994422</v>
      </c>
      <c r="K26" s="28">
        <v>8641947</v>
      </c>
      <c r="M26" s="28">
        <v>68429655102</v>
      </c>
      <c r="O26" s="28">
        <v>45186174206</v>
      </c>
      <c r="Q26" s="18">
        <v>23243480896</v>
      </c>
      <c r="R26" s="18"/>
    </row>
    <row r="27" spans="1:18" ht="21.75" customHeight="1" x14ac:dyDescent="0.2">
      <c r="A27" s="6" t="s">
        <v>26</v>
      </c>
      <c r="C27" s="28">
        <v>7675839</v>
      </c>
      <c r="E27" s="28">
        <v>44099562586</v>
      </c>
      <c r="G27" s="28">
        <v>37174177316</v>
      </c>
      <c r="I27" s="28">
        <v>6925385270</v>
      </c>
      <c r="K27" s="28">
        <v>7675839</v>
      </c>
      <c r="M27" s="28">
        <v>44099562586</v>
      </c>
      <c r="O27" s="28">
        <v>38682946653</v>
      </c>
      <c r="Q27" s="18">
        <v>5416615933</v>
      </c>
      <c r="R27" s="18"/>
    </row>
    <row r="28" spans="1:18" ht="21.75" customHeight="1" x14ac:dyDescent="0.2">
      <c r="A28" s="6" t="s">
        <v>38</v>
      </c>
      <c r="C28" s="28">
        <v>2122000</v>
      </c>
      <c r="E28" s="28">
        <v>34363342060</v>
      </c>
      <c r="G28" s="28">
        <v>33370298262</v>
      </c>
      <c r="I28" s="28">
        <v>993043786</v>
      </c>
      <c r="K28" s="28">
        <v>2122000</v>
      </c>
      <c r="M28" s="28">
        <v>34363342060</v>
      </c>
      <c r="O28" s="28">
        <v>28487972255</v>
      </c>
      <c r="Q28" s="18">
        <v>5875369805</v>
      </c>
      <c r="R28" s="18"/>
    </row>
    <row r="29" spans="1:18" ht="21.75" customHeight="1" x14ac:dyDescent="0.2">
      <c r="A29" s="6" t="s">
        <v>40</v>
      </c>
      <c r="C29" s="28">
        <v>2004728</v>
      </c>
      <c r="E29" s="28">
        <v>34990581250</v>
      </c>
      <c r="G29" s="28">
        <v>31645661910</v>
      </c>
      <c r="I29" s="28">
        <v>3344919340</v>
      </c>
      <c r="K29" s="28">
        <v>2004728</v>
      </c>
      <c r="M29" s="28">
        <v>34990581250</v>
      </c>
      <c r="O29" s="28">
        <v>32503309931</v>
      </c>
      <c r="Q29" s="18">
        <v>2487271319</v>
      </c>
      <c r="R29" s="18"/>
    </row>
    <row r="30" spans="1:18" ht="21.75" customHeight="1" x14ac:dyDescent="0.2">
      <c r="A30" s="6" t="s">
        <v>46</v>
      </c>
      <c r="C30" s="28">
        <v>1975930</v>
      </c>
      <c r="E30" s="28">
        <v>22018167566</v>
      </c>
      <c r="G30" s="28">
        <v>22020411906</v>
      </c>
      <c r="I30" s="28">
        <v>-2244339</v>
      </c>
      <c r="K30" s="28">
        <v>1975930</v>
      </c>
      <c r="M30" s="28">
        <v>22018167566</v>
      </c>
      <c r="O30" s="28">
        <v>22020411906</v>
      </c>
      <c r="Q30" s="18">
        <v>-2244339</v>
      </c>
      <c r="R30" s="18"/>
    </row>
    <row r="31" spans="1:18" ht="21.75" customHeight="1" x14ac:dyDescent="0.2">
      <c r="A31" s="6" t="s">
        <v>27</v>
      </c>
      <c r="C31" s="28">
        <v>2977257</v>
      </c>
      <c r="E31" s="28">
        <v>28094849060</v>
      </c>
      <c r="G31" s="28">
        <v>32224168764</v>
      </c>
      <c r="I31" s="28">
        <v>-4129319703</v>
      </c>
      <c r="K31" s="28">
        <v>2977257</v>
      </c>
      <c r="M31" s="28">
        <v>28094849060</v>
      </c>
      <c r="O31" s="28">
        <v>33531614576</v>
      </c>
      <c r="Q31" s="18">
        <v>-5436765515</v>
      </c>
      <c r="R31" s="18"/>
    </row>
    <row r="32" spans="1:18" ht="21.75" customHeight="1" x14ac:dyDescent="0.2">
      <c r="A32" s="6" t="s">
        <v>34</v>
      </c>
      <c r="C32" s="28">
        <v>20296011</v>
      </c>
      <c r="E32" s="28">
        <v>61645854997</v>
      </c>
      <c r="G32" s="28">
        <v>55260009022</v>
      </c>
      <c r="I32" s="28">
        <v>6385845975</v>
      </c>
      <c r="K32" s="28">
        <v>20296011</v>
      </c>
      <c r="M32" s="28">
        <v>61645854997</v>
      </c>
      <c r="O32" s="28">
        <v>83040971496</v>
      </c>
      <c r="Q32" s="18">
        <v>-21395116498</v>
      </c>
      <c r="R32" s="18"/>
    </row>
    <row r="33" spans="1:21" ht="21.75" customHeight="1" x14ac:dyDescent="0.2">
      <c r="A33" s="6" t="s">
        <v>32</v>
      </c>
      <c r="C33" s="28">
        <v>14867661</v>
      </c>
      <c r="E33" s="28">
        <v>53891737230</v>
      </c>
      <c r="G33" s="28">
        <v>53338127087</v>
      </c>
      <c r="I33" s="28">
        <v>553610143</v>
      </c>
      <c r="K33" s="28">
        <v>14867661</v>
      </c>
      <c r="M33" s="28">
        <v>53891737230</v>
      </c>
      <c r="O33" s="28">
        <v>36834309537</v>
      </c>
      <c r="Q33" s="18">
        <v>17057427693</v>
      </c>
      <c r="R33" s="18"/>
      <c r="U33" s="46"/>
    </row>
    <row r="34" spans="1:21" ht="21.75" customHeight="1" x14ac:dyDescent="0.2">
      <c r="A34" s="6" t="s">
        <v>30</v>
      </c>
      <c r="C34" s="28">
        <v>1666796</v>
      </c>
      <c r="E34" s="28">
        <v>26412969320</v>
      </c>
      <c r="G34" s="28">
        <v>25201122955</v>
      </c>
      <c r="I34" s="28">
        <v>1211846365</v>
      </c>
      <c r="K34" s="28">
        <v>1666796</v>
      </c>
      <c r="M34" s="28">
        <v>26412969320</v>
      </c>
      <c r="O34" s="28">
        <v>40833566267</v>
      </c>
      <c r="Q34" s="18">
        <v>-14420596946</v>
      </c>
      <c r="R34" s="18"/>
      <c r="U34" s="46"/>
    </row>
    <row r="35" spans="1:21" ht="21.75" customHeight="1" x14ac:dyDescent="0.2">
      <c r="A35" s="6" t="s">
        <v>36</v>
      </c>
      <c r="C35" s="28">
        <v>15571808</v>
      </c>
      <c r="E35" s="28">
        <v>25309455319</v>
      </c>
      <c r="G35" s="28">
        <v>25834710934</v>
      </c>
      <c r="I35" s="28">
        <v>-525255614</v>
      </c>
      <c r="K35" s="28">
        <v>15571808</v>
      </c>
      <c r="M35" s="28">
        <v>25309455319</v>
      </c>
      <c r="O35" s="28">
        <v>27521938849</v>
      </c>
      <c r="Q35" s="18">
        <v>-2212483529</v>
      </c>
      <c r="R35" s="18"/>
    </row>
    <row r="36" spans="1:21" ht="21.75" customHeight="1" x14ac:dyDescent="0.2">
      <c r="A36" s="7" t="s">
        <v>41</v>
      </c>
      <c r="C36" s="35">
        <v>3930664</v>
      </c>
      <c r="E36" s="29">
        <v>51639706766</v>
      </c>
      <c r="G36" s="29">
        <v>49700557705</v>
      </c>
      <c r="I36" s="29">
        <v>1939149061</v>
      </c>
      <c r="K36" s="35">
        <v>3930664</v>
      </c>
      <c r="M36" s="29">
        <v>51639706766</v>
      </c>
      <c r="O36" s="29">
        <v>45902928613</v>
      </c>
      <c r="Q36" s="20">
        <f>5736778153-7</f>
        <v>5736778146</v>
      </c>
      <c r="R36" s="20"/>
    </row>
    <row r="37" spans="1:21" ht="21.75" customHeight="1" x14ac:dyDescent="0.2">
      <c r="A37" s="9" t="s">
        <v>49</v>
      </c>
      <c r="C37" s="35"/>
      <c r="E37" s="30">
        <v>1032891573983</v>
      </c>
      <c r="G37" s="30">
        <v>1000715230289</v>
      </c>
      <c r="I37" s="30">
        <f>SUM(I8:I36)</f>
        <v>32176343694</v>
      </c>
      <c r="K37" s="35"/>
      <c r="M37" s="30">
        <v>1032891573983</v>
      </c>
      <c r="O37" s="30">
        <v>895638024325</v>
      </c>
      <c r="Q37" s="23">
        <f t="shared" ref="Q37:R37" si="0">SUM(Q8:R36)</f>
        <v>137253549658</v>
      </c>
      <c r="R37" s="23"/>
    </row>
    <row r="39" spans="1:21" x14ac:dyDescent="0.2">
      <c r="I39" s="47"/>
    </row>
    <row r="42" spans="1:21" x14ac:dyDescent="0.2">
      <c r="I42" s="47"/>
    </row>
  </sheetData>
  <mergeCells count="38"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rightToLeft="1" workbookViewId="0">
      <selection activeCell="L10" sqref="L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6" bestFit="1" customWidth="1"/>
    <col min="7" max="7" width="1.28515625" customWidth="1"/>
    <col min="8" max="8" width="15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4.45" customHeight="1" x14ac:dyDescent="0.2"/>
    <row r="5" spans="1:12" ht="14.45" customHeight="1" x14ac:dyDescent="0.2">
      <c r="A5" s="1" t="s">
        <v>51</v>
      </c>
      <c r="B5" s="12" t="s">
        <v>52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4.45" customHeight="1" x14ac:dyDescent="0.2">
      <c r="D6" s="2" t="s">
        <v>7</v>
      </c>
      <c r="F6" s="13" t="s">
        <v>8</v>
      </c>
      <c r="G6" s="13"/>
      <c r="H6" s="13"/>
      <c r="J6" s="41" t="s">
        <v>9</v>
      </c>
      <c r="K6" s="41"/>
      <c r="L6" s="41"/>
    </row>
    <row r="7" spans="1:12" ht="14.45" customHeight="1" x14ac:dyDescent="0.2">
      <c r="D7" s="3"/>
      <c r="F7" s="3"/>
      <c r="G7" s="3"/>
      <c r="H7" s="3"/>
      <c r="J7" s="40"/>
    </row>
    <row r="8" spans="1:12" ht="14.45" customHeight="1" x14ac:dyDescent="0.2">
      <c r="A8" s="13" t="s">
        <v>53</v>
      </c>
      <c r="B8" s="13"/>
      <c r="D8" s="2" t="s">
        <v>54</v>
      </c>
      <c r="F8" s="2" t="s">
        <v>55</v>
      </c>
      <c r="H8" s="2" t="s">
        <v>56</v>
      </c>
      <c r="J8" s="2" t="s">
        <v>54</v>
      </c>
      <c r="L8" s="2" t="s">
        <v>18</v>
      </c>
    </row>
    <row r="9" spans="1:12" ht="21.75" customHeight="1" x14ac:dyDescent="0.2">
      <c r="A9" s="15" t="s">
        <v>57</v>
      </c>
      <c r="B9" s="15"/>
      <c r="D9" s="26">
        <v>2375228894</v>
      </c>
      <c r="E9" s="24"/>
      <c r="F9" s="26">
        <v>34666531849</v>
      </c>
      <c r="G9" s="24"/>
      <c r="H9" s="26">
        <v>31915866224</v>
      </c>
      <c r="I9" s="24"/>
      <c r="J9" s="26">
        <v>5125894519</v>
      </c>
      <c r="K9" s="24"/>
      <c r="L9" s="42">
        <f>J9/1082325739871*100</f>
        <v>0.47359998290449451</v>
      </c>
    </row>
    <row r="10" spans="1:12" ht="21.75" customHeight="1" x14ac:dyDescent="0.2">
      <c r="A10" s="17" t="s">
        <v>58</v>
      </c>
      <c r="B10" s="17"/>
      <c r="D10" s="28">
        <v>3420536</v>
      </c>
      <c r="E10" s="24"/>
      <c r="F10" s="28">
        <v>678</v>
      </c>
      <c r="G10" s="24"/>
      <c r="H10" s="28">
        <v>3421214</v>
      </c>
      <c r="I10" s="24"/>
      <c r="J10" s="28">
        <v>0</v>
      </c>
      <c r="K10" s="24"/>
      <c r="L10" s="48">
        <f t="shared" ref="L10:L16" si="0">J10/1082325739871*100</f>
        <v>0</v>
      </c>
    </row>
    <row r="11" spans="1:12" ht="21.75" customHeight="1" x14ac:dyDescent="0.2">
      <c r="A11" s="17" t="s">
        <v>59</v>
      </c>
      <c r="B11" s="17"/>
      <c r="D11" s="28">
        <v>18463104</v>
      </c>
      <c r="E11" s="24"/>
      <c r="F11" s="28">
        <v>115829</v>
      </c>
      <c r="G11" s="24"/>
      <c r="H11" s="28">
        <v>18578933</v>
      </c>
      <c r="I11" s="24"/>
      <c r="J11" s="28">
        <v>0</v>
      </c>
      <c r="K11" s="24"/>
      <c r="L11" s="48">
        <f t="shared" si="0"/>
        <v>0</v>
      </c>
    </row>
    <row r="12" spans="1:12" ht="21.75" customHeight="1" x14ac:dyDescent="0.2">
      <c r="A12" s="17" t="s">
        <v>60</v>
      </c>
      <c r="B12" s="17"/>
      <c r="D12" s="28">
        <v>2239392</v>
      </c>
      <c r="E12" s="24"/>
      <c r="F12" s="28">
        <v>9163</v>
      </c>
      <c r="G12" s="24"/>
      <c r="H12" s="28">
        <v>2248555</v>
      </c>
      <c r="I12" s="24"/>
      <c r="J12" s="28">
        <v>0</v>
      </c>
      <c r="K12" s="24"/>
      <c r="L12" s="48">
        <f t="shared" si="0"/>
        <v>0</v>
      </c>
    </row>
    <row r="13" spans="1:12" ht="21.75" customHeight="1" x14ac:dyDescent="0.2">
      <c r="A13" s="17" t="s">
        <v>61</v>
      </c>
      <c r="B13" s="17"/>
      <c r="D13" s="28">
        <v>1750142145</v>
      </c>
      <c r="E13" s="24"/>
      <c r="F13" s="28">
        <v>37147873302</v>
      </c>
      <c r="G13" s="24"/>
      <c r="H13" s="28">
        <v>31003009742</v>
      </c>
      <c r="I13" s="24"/>
      <c r="J13" s="28">
        <v>7895005705</v>
      </c>
      <c r="K13" s="24"/>
      <c r="L13" s="48">
        <f t="shared" si="0"/>
        <v>0.72944820714889291</v>
      </c>
    </row>
    <row r="14" spans="1:12" ht="21.75" customHeight="1" x14ac:dyDescent="0.2">
      <c r="A14" s="17" t="s">
        <v>58</v>
      </c>
      <c r="B14" s="17"/>
      <c r="D14" s="28">
        <v>678</v>
      </c>
      <c r="E14" s="24"/>
      <c r="F14" s="28">
        <v>0</v>
      </c>
      <c r="G14" s="24"/>
      <c r="H14" s="28">
        <v>678</v>
      </c>
      <c r="I14" s="24"/>
      <c r="J14" s="28">
        <v>0</v>
      </c>
      <c r="K14" s="24"/>
      <c r="L14" s="48">
        <f t="shared" si="0"/>
        <v>0</v>
      </c>
    </row>
    <row r="15" spans="1:12" ht="21.75" customHeight="1" x14ac:dyDescent="0.2">
      <c r="A15" s="17" t="s">
        <v>62</v>
      </c>
      <c r="B15" s="17"/>
      <c r="D15" s="28">
        <v>988099773</v>
      </c>
      <c r="E15" s="24"/>
      <c r="F15" s="28">
        <v>31071726446</v>
      </c>
      <c r="G15" s="24"/>
      <c r="H15" s="28">
        <v>31939563034</v>
      </c>
      <c r="I15" s="24"/>
      <c r="J15" s="28">
        <v>120263185</v>
      </c>
      <c r="K15" s="24"/>
      <c r="L15" s="48">
        <f t="shared" si="0"/>
        <v>1.1111551778703323E-2</v>
      </c>
    </row>
    <row r="16" spans="1:12" ht="21.75" customHeight="1" x14ac:dyDescent="0.2">
      <c r="A16" s="19" t="s">
        <v>63</v>
      </c>
      <c r="B16" s="19"/>
      <c r="D16" s="29">
        <v>50000000</v>
      </c>
      <c r="E16" s="24"/>
      <c r="F16" s="29">
        <v>3205823</v>
      </c>
      <c r="G16" s="24"/>
      <c r="H16" s="29">
        <v>53205823</v>
      </c>
      <c r="I16" s="24"/>
      <c r="J16" s="29">
        <v>0</v>
      </c>
      <c r="K16" s="24"/>
      <c r="L16" s="48">
        <f t="shared" si="0"/>
        <v>0</v>
      </c>
    </row>
    <row r="17" spans="1:12" ht="21.75" customHeight="1" x14ac:dyDescent="0.2">
      <c r="A17" s="21" t="s">
        <v>49</v>
      </c>
      <c r="B17" s="21"/>
      <c r="D17" s="30">
        <v>5187594522</v>
      </c>
      <c r="E17" s="24"/>
      <c r="F17" s="30">
        <v>102889463090</v>
      </c>
      <c r="G17" s="24"/>
      <c r="H17" s="30">
        <v>94935894203</v>
      </c>
      <c r="I17" s="24"/>
      <c r="J17" s="30">
        <v>13141163409</v>
      </c>
      <c r="K17" s="24"/>
      <c r="L17" s="31">
        <f>SUM(L9:L16)</f>
        <v>1.2141597418320906</v>
      </c>
    </row>
    <row r="18" spans="1:12" x14ac:dyDescent="0.2"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">
      <c r="D19" s="24"/>
      <c r="E19" s="24"/>
      <c r="F19" s="24"/>
      <c r="G19" s="24"/>
      <c r="H19" s="24"/>
      <c r="I19" s="24"/>
      <c r="J19" s="24"/>
      <c r="K19" s="24"/>
      <c r="L19" s="24"/>
    </row>
    <row r="20" spans="1:12" x14ac:dyDescent="0.2">
      <c r="D20" s="24"/>
      <c r="E20" s="24"/>
      <c r="F20" s="24"/>
      <c r="G20" s="24"/>
      <c r="H20" s="24"/>
      <c r="I20" s="24"/>
      <c r="J20" s="24"/>
      <c r="K20" s="24"/>
      <c r="L20" s="24"/>
    </row>
    <row r="21" spans="1:12" x14ac:dyDescent="0.2">
      <c r="D21" s="24"/>
      <c r="E21" s="24"/>
      <c r="F21" s="24"/>
      <c r="G21" s="24"/>
      <c r="H21" s="24"/>
      <c r="I21" s="24"/>
      <c r="J21" s="24"/>
      <c r="K21" s="24"/>
      <c r="L21" s="24"/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0"/>
  <sheetViews>
    <sheetView rightToLeft="1" workbookViewId="0">
      <selection activeCell="H9" sqref="H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85546875" bestFit="1" customWidth="1"/>
    <col min="17" max="17" width="15" customWidth="1"/>
  </cols>
  <sheetData>
    <row r="1" spans="1:17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7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</row>
    <row r="3" spans="1:17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7" ht="14.45" customHeight="1" x14ac:dyDescent="0.2"/>
    <row r="5" spans="1:17" ht="29.1" customHeight="1" x14ac:dyDescent="0.2">
      <c r="A5" s="1" t="s">
        <v>65</v>
      </c>
      <c r="B5" s="12" t="s">
        <v>66</v>
      </c>
      <c r="C5" s="12"/>
      <c r="D5" s="12"/>
      <c r="E5" s="12"/>
      <c r="F5" s="12"/>
      <c r="G5" s="12"/>
      <c r="H5" s="12"/>
      <c r="I5" s="12"/>
      <c r="J5" s="12"/>
    </row>
    <row r="6" spans="1:17" ht="14.45" customHeight="1" x14ac:dyDescent="0.2"/>
    <row r="7" spans="1:17" ht="14.45" customHeight="1" x14ac:dyDescent="0.2">
      <c r="A7" s="13" t="s">
        <v>67</v>
      </c>
      <c r="B7" s="13"/>
      <c r="D7" s="2" t="s">
        <v>68</v>
      </c>
      <c r="F7" s="2" t="s">
        <v>54</v>
      </c>
      <c r="H7" s="2" t="s">
        <v>69</v>
      </c>
      <c r="J7" s="2" t="s">
        <v>70</v>
      </c>
      <c r="N7" s="50"/>
      <c r="O7" s="50"/>
      <c r="P7" s="50"/>
      <c r="Q7" s="50"/>
    </row>
    <row r="8" spans="1:17" ht="21.75" customHeight="1" x14ac:dyDescent="0.2">
      <c r="A8" s="15" t="s">
        <v>71</v>
      </c>
      <c r="B8" s="15"/>
      <c r="D8" s="43" t="s">
        <v>72</v>
      </c>
      <c r="E8" s="24"/>
      <c r="F8" s="52">
        <f>'درآمد سرمایه گذاری در سهام'!J61</f>
        <v>33679552104</v>
      </c>
      <c r="G8" s="24"/>
      <c r="H8" s="27">
        <f>F8/F$11*100</f>
        <v>940.89155953707643</v>
      </c>
      <c r="I8" s="24"/>
      <c r="J8" s="27">
        <f>F8/1082325739871*100</f>
        <v>3.1117759527750111</v>
      </c>
      <c r="N8" s="51"/>
      <c r="O8" s="50"/>
      <c r="P8" s="50"/>
      <c r="Q8" s="51"/>
    </row>
    <row r="9" spans="1:17" ht="21.75" customHeight="1" x14ac:dyDescent="0.2">
      <c r="A9" s="17" t="s">
        <v>73</v>
      </c>
      <c r="B9" s="17"/>
      <c r="D9" s="44" t="s">
        <v>74</v>
      </c>
      <c r="E9" s="24"/>
      <c r="F9" s="49">
        <f>'سود سپرده بانکی'!G13</f>
        <v>38524632</v>
      </c>
      <c r="G9" s="24"/>
      <c r="H9" s="39">
        <f t="shared" ref="H9:H10" si="0">F9/F$11*100</f>
        <v>1.0762465299758832</v>
      </c>
      <c r="I9" s="37"/>
      <c r="J9" s="39">
        <f t="shared" ref="J9:J10" si="1">F9/1082325739871*100</f>
        <v>3.5594304543280714E-3</v>
      </c>
      <c r="N9" s="51"/>
      <c r="O9" s="50"/>
      <c r="P9" s="50"/>
      <c r="Q9" s="51"/>
    </row>
    <row r="10" spans="1:17" ht="21.75" customHeight="1" x14ac:dyDescent="0.2">
      <c r="A10" s="19" t="s">
        <v>75</v>
      </c>
      <c r="B10" s="19"/>
      <c r="D10" s="45" t="s">
        <v>76</v>
      </c>
      <c r="E10" s="24"/>
      <c r="F10" s="53">
        <f>'سایر درآمدها'!D11</f>
        <v>-30138540735</v>
      </c>
      <c r="G10" s="24"/>
      <c r="H10" s="39">
        <f t="shared" si="0"/>
        <v>-841.96780606705238</v>
      </c>
      <c r="I10" s="24"/>
      <c r="J10" s="39">
        <f t="shared" si="1"/>
        <v>-2.784609071442036</v>
      </c>
      <c r="N10" s="51"/>
      <c r="O10" s="50"/>
      <c r="P10" s="50"/>
      <c r="Q10" s="51"/>
    </row>
    <row r="11" spans="1:17" ht="21.75" customHeight="1" x14ac:dyDescent="0.2">
      <c r="A11" s="21" t="s">
        <v>49</v>
      </c>
      <c r="B11" s="21"/>
      <c r="D11" s="35"/>
      <c r="E11" s="24"/>
      <c r="F11" s="30">
        <f>SUM(F8:F10)</f>
        <v>3579536001</v>
      </c>
      <c r="G11" s="24"/>
      <c r="H11" s="31">
        <f>SUM(H8:H10)</f>
        <v>99.999999999999886</v>
      </c>
      <c r="I11" s="24"/>
      <c r="J11" s="31">
        <f>SUM(J8:J10)</f>
        <v>0.33072631178730338</v>
      </c>
      <c r="N11" s="55"/>
      <c r="O11" s="50"/>
      <c r="P11" s="50"/>
      <c r="Q11" s="51"/>
    </row>
    <row r="12" spans="1:17" x14ac:dyDescent="0.2">
      <c r="D12" s="24"/>
      <c r="E12" s="24"/>
      <c r="F12" s="24"/>
      <c r="G12" s="24"/>
      <c r="H12" s="24"/>
      <c r="I12" s="24"/>
      <c r="J12" s="24"/>
      <c r="N12" s="51"/>
      <c r="O12" s="50"/>
      <c r="P12" s="50"/>
      <c r="Q12" s="51"/>
    </row>
    <row r="13" spans="1:17" x14ac:dyDescent="0.2">
      <c r="N13" s="51"/>
      <c r="O13" s="50"/>
      <c r="P13" s="50"/>
      <c r="Q13" s="51"/>
    </row>
    <row r="14" spans="1:17" x14ac:dyDescent="0.2">
      <c r="B14" s="50"/>
      <c r="C14" s="50"/>
      <c r="D14" s="50"/>
      <c r="E14" s="50"/>
      <c r="F14" s="51"/>
      <c r="G14" s="50"/>
      <c r="H14" s="50"/>
      <c r="N14" s="51"/>
      <c r="O14" s="50"/>
      <c r="P14" s="50"/>
      <c r="Q14" s="51"/>
    </row>
    <row r="15" spans="1:17" x14ac:dyDescent="0.2">
      <c r="B15" s="50"/>
      <c r="C15" s="50"/>
      <c r="D15" s="50"/>
      <c r="E15" s="50"/>
      <c r="F15" s="51"/>
      <c r="G15" s="50"/>
      <c r="H15" s="50"/>
      <c r="N15" s="51"/>
      <c r="O15" s="50"/>
      <c r="P15" s="50"/>
      <c r="Q15" s="51"/>
    </row>
    <row r="16" spans="1:17" x14ac:dyDescent="0.2">
      <c r="B16" s="50"/>
      <c r="C16" s="50"/>
      <c r="D16" s="50"/>
      <c r="E16" s="50"/>
      <c r="F16" s="51"/>
      <c r="G16" s="50"/>
      <c r="H16" s="50"/>
      <c r="N16" s="51"/>
      <c r="O16" s="50"/>
      <c r="P16" s="50"/>
      <c r="Q16" s="51"/>
    </row>
    <row r="17" spans="2:17" x14ac:dyDescent="0.2">
      <c r="B17" s="50"/>
      <c r="C17" s="50"/>
      <c r="D17" s="50"/>
      <c r="E17" s="50"/>
      <c r="F17" s="51"/>
      <c r="G17" s="50"/>
      <c r="H17" s="50"/>
      <c r="N17" s="51"/>
      <c r="O17" s="50"/>
      <c r="P17" s="50"/>
      <c r="Q17" s="51"/>
    </row>
    <row r="18" spans="2:17" x14ac:dyDescent="0.2">
      <c r="B18" s="50"/>
      <c r="C18" s="50"/>
      <c r="D18" s="50"/>
      <c r="E18" s="50"/>
      <c r="F18" s="51"/>
      <c r="G18" s="50"/>
      <c r="H18" s="50"/>
      <c r="N18" s="51"/>
      <c r="O18" s="50"/>
      <c r="P18" s="50"/>
      <c r="Q18" s="50"/>
    </row>
    <row r="19" spans="2:17" x14ac:dyDescent="0.2">
      <c r="B19" s="50"/>
      <c r="C19" s="50"/>
      <c r="D19" s="50"/>
      <c r="E19" s="50"/>
      <c r="F19" s="51"/>
      <c r="G19" s="50"/>
      <c r="H19" s="50"/>
      <c r="N19" s="50"/>
      <c r="O19" s="50"/>
      <c r="P19" s="50"/>
      <c r="Q19" s="50"/>
    </row>
    <row r="20" spans="2:17" x14ac:dyDescent="0.2">
      <c r="B20" s="50"/>
      <c r="C20" s="50"/>
      <c r="D20" s="50"/>
      <c r="E20" s="50"/>
      <c r="F20" s="51"/>
      <c r="G20" s="50"/>
      <c r="H20" s="50"/>
    </row>
    <row r="21" spans="2:17" x14ac:dyDescent="0.2">
      <c r="B21" s="50"/>
      <c r="C21" s="50"/>
      <c r="D21" s="50"/>
      <c r="E21" s="50"/>
      <c r="F21" s="51"/>
      <c r="G21" s="50"/>
      <c r="H21" s="50"/>
    </row>
    <row r="22" spans="2:17" x14ac:dyDescent="0.2">
      <c r="B22" s="50"/>
      <c r="C22" s="50"/>
      <c r="D22" s="50"/>
      <c r="E22" s="50"/>
      <c r="F22" s="51"/>
      <c r="G22" s="50"/>
      <c r="H22" s="50"/>
    </row>
    <row r="23" spans="2:17" x14ac:dyDescent="0.2">
      <c r="B23" s="51"/>
      <c r="C23" s="50"/>
      <c r="D23" s="50"/>
      <c r="E23" s="50"/>
      <c r="F23" s="51"/>
      <c r="G23" s="50"/>
      <c r="H23" s="50"/>
    </row>
    <row r="24" spans="2:17" x14ac:dyDescent="0.2">
      <c r="B24" s="50"/>
      <c r="C24" s="50"/>
      <c r="D24" s="50"/>
      <c r="E24" s="50"/>
      <c r="F24" s="51"/>
      <c r="G24" s="50"/>
      <c r="H24" s="50"/>
    </row>
    <row r="25" spans="2:17" x14ac:dyDescent="0.2">
      <c r="B25" s="50"/>
      <c r="C25" s="50"/>
      <c r="D25" s="50"/>
      <c r="E25" s="50"/>
      <c r="F25" s="50"/>
      <c r="G25" s="50"/>
      <c r="H25" s="50"/>
    </row>
    <row r="26" spans="2:17" x14ac:dyDescent="0.2">
      <c r="B26" s="50"/>
      <c r="C26" s="50"/>
      <c r="D26" s="50"/>
      <c r="E26" s="50"/>
      <c r="F26" s="50"/>
      <c r="G26" s="50"/>
      <c r="H26" s="50"/>
      <c r="N26" s="46"/>
    </row>
    <row r="27" spans="2:17" x14ac:dyDescent="0.2">
      <c r="B27" s="50"/>
      <c r="C27" s="50"/>
      <c r="D27" s="50"/>
      <c r="E27" s="50"/>
      <c r="F27" s="50"/>
      <c r="G27" s="50"/>
      <c r="H27" s="50"/>
    </row>
    <row r="28" spans="2:17" x14ac:dyDescent="0.2">
      <c r="B28" s="50"/>
      <c r="C28" s="50"/>
      <c r="D28" s="50"/>
      <c r="E28" s="50"/>
      <c r="F28" s="51"/>
      <c r="G28" s="50"/>
      <c r="H28" s="50"/>
    </row>
    <row r="29" spans="2:17" x14ac:dyDescent="0.2">
      <c r="B29" s="50"/>
      <c r="C29" s="50"/>
      <c r="D29" s="50"/>
      <c r="E29" s="50"/>
      <c r="F29" s="50"/>
      <c r="G29" s="50"/>
      <c r="H29" s="50"/>
    </row>
    <row r="30" spans="2:17" x14ac:dyDescent="0.2">
      <c r="B30" s="50"/>
      <c r="C30" s="50"/>
      <c r="D30" s="50"/>
      <c r="E30" s="50"/>
      <c r="F30" s="50"/>
      <c r="G30" s="50"/>
      <c r="H30" s="50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71"/>
  <sheetViews>
    <sheetView rightToLeft="1" workbookViewId="0">
      <selection activeCell="W10" sqref="W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style="24" bestFit="1" customWidth="1"/>
    <col min="5" max="5" width="1.28515625" style="24" customWidth="1"/>
    <col min="6" max="6" width="15.42578125" style="24" bestFit="1" customWidth="1"/>
    <col min="7" max="7" width="1.28515625" style="24" customWidth="1"/>
    <col min="8" max="8" width="14.7109375" style="24" bestFit="1" customWidth="1"/>
    <col min="9" max="9" width="1.28515625" style="24" customWidth="1"/>
    <col min="10" max="10" width="14.7109375" style="24" bestFit="1" customWidth="1"/>
    <col min="11" max="11" width="1.28515625" style="24" customWidth="1"/>
    <col min="12" max="12" width="17.28515625" style="24" bestFit="1" customWidth="1"/>
    <col min="13" max="13" width="1.28515625" style="24" customWidth="1"/>
    <col min="14" max="14" width="16" style="24" bestFit="1" customWidth="1"/>
    <col min="15" max="16" width="1.28515625" style="24" customWidth="1"/>
    <col min="17" max="17" width="15.85546875" style="24" bestFit="1" customWidth="1"/>
    <col min="18" max="18" width="1.28515625" style="24" customWidth="1"/>
    <col min="19" max="19" width="16" style="24" bestFit="1" customWidth="1"/>
    <col min="20" max="20" width="1.28515625" style="24" customWidth="1"/>
    <col min="21" max="21" width="16.140625" style="24" bestFit="1" customWidth="1"/>
    <col min="22" max="22" width="1.28515625" style="24" customWidth="1"/>
    <col min="23" max="23" width="17.28515625" style="24" bestFit="1" customWidth="1"/>
    <col min="24" max="24" width="0.28515625" customWidth="1"/>
    <col min="26" max="26" width="16.140625" bestFit="1" customWidth="1"/>
  </cols>
  <sheetData>
    <row r="1" spans="1:2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4.45" customHeight="1" x14ac:dyDescent="0.2"/>
    <row r="5" spans="1:26" ht="14.45" customHeight="1" x14ac:dyDescent="0.2">
      <c r="A5" s="1" t="s">
        <v>77</v>
      </c>
      <c r="B5" s="12" t="s">
        <v>78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6" ht="14.45" customHeight="1" x14ac:dyDescent="0.2">
      <c r="D6" s="13" t="s">
        <v>79</v>
      </c>
      <c r="E6" s="13"/>
      <c r="F6" s="13"/>
      <c r="G6" s="13"/>
      <c r="H6" s="13"/>
      <c r="I6" s="13"/>
      <c r="J6" s="13"/>
      <c r="K6" s="13"/>
      <c r="L6" s="13"/>
      <c r="N6" s="13" t="s">
        <v>80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14.45" customHeight="1" x14ac:dyDescent="0.2">
      <c r="D7" s="25"/>
      <c r="E7" s="25"/>
      <c r="F7" s="25"/>
      <c r="G7" s="25"/>
      <c r="H7" s="25"/>
      <c r="I7" s="25"/>
      <c r="J7" s="14" t="s">
        <v>49</v>
      </c>
      <c r="K7" s="14"/>
      <c r="L7" s="14"/>
      <c r="N7" s="25"/>
      <c r="O7" s="25"/>
      <c r="P7" s="25"/>
      <c r="Q7" s="25"/>
      <c r="R7" s="25"/>
      <c r="S7" s="25"/>
      <c r="T7" s="25"/>
      <c r="U7" s="14" t="s">
        <v>49</v>
      </c>
      <c r="V7" s="14"/>
      <c r="W7" s="14"/>
    </row>
    <row r="8" spans="1:26" ht="14.45" customHeight="1" x14ac:dyDescent="0.2">
      <c r="A8" s="13" t="s">
        <v>81</v>
      </c>
      <c r="B8" s="13"/>
      <c r="D8" s="2" t="s">
        <v>82</v>
      </c>
      <c r="F8" s="2" t="s">
        <v>83</v>
      </c>
      <c r="H8" s="2" t="s">
        <v>84</v>
      </c>
      <c r="J8" s="4" t="s">
        <v>54</v>
      </c>
      <c r="K8" s="25"/>
      <c r="L8" s="4" t="s">
        <v>69</v>
      </c>
      <c r="N8" s="2" t="s">
        <v>82</v>
      </c>
      <c r="P8" s="13" t="s">
        <v>83</v>
      </c>
      <c r="Q8" s="13"/>
      <c r="S8" s="2" t="s">
        <v>84</v>
      </c>
      <c r="U8" s="4" t="s">
        <v>54</v>
      </c>
      <c r="V8" s="25"/>
      <c r="W8" s="4" t="s">
        <v>69</v>
      </c>
    </row>
    <row r="9" spans="1:26" ht="21.75" customHeight="1" x14ac:dyDescent="0.2">
      <c r="A9" s="15" t="s">
        <v>42</v>
      </c>
      <c r="B9" s="15"/>
      <c r="D9" s="26">
        <v>0</v>
      </c>
      <c r="F9" s="26">
        <v>-1003222608</v>
      </c>
      <c r="H9" s="26">
        <v>-346722322</v>
      </c>
      <c r="J9" s="26">
        <f>D9+F9+H9</f>
        <v>-1349944930</v>
      </c>
      <c r="L9" s="27">
        <f>J9/3579536001*100</f>
        <v>-37.712846850063016</v>
      </c>
      <c r="N9" s="26">
        <v>4767463200</v>
      </c>
      <c r="P9" s="32">
        <v>-3700424309</v>
      </c>
      <c r="Q9" s="32"/>
      <c r="S9" s="26">
        <v>7474838599</v>
      </c>
      <c r="U9" s="26">
        <f>N9+P9+S9</f>
        <v>8541877490</v>
      </c>
      <c r="W9" s="27">
        <f>U9/504492751798*100</f>
        <v>1.6931615884582987</v>
      </c>
      <c r="Z9" s="35"/>
    </row>
    <row r="10" spans="1:26" ht="21.75" customHeight="1" x14ac:dyDescent="0.2">
      <c r="A10" s="17" t="s">
        <v>48</v>
      </c>
      <c r="B10" s="17"/>
      <c r="D10" s="28">
        <v>0</v>
      </c>
      <c r="F10" s="28">
        <v>417786988</v>
      </c>
      <c r="H10" s="28">
        <f>'درآمد ناشی از فروش'!I9</f>
        <v>657242572</v>
      </c>
      <c r="J10" s="35">
        <f t="shared" ref="J10:J60" si="0">D10+F10+H10</f>
        <v>1075029560</v>
      </c>
      <c r="L10" s="39">
        <f t="shared" ref="L10:L60" si="1">J10/3579536001*100</f>
        <v>30.0326511508663</v>
      </c>
      <c r="N10" s="28">
        <v>0</v>
      </c>
      <c r="P10" s="33">
        <v>417786988</v>
      </c>
      <c r="Q10" s="33"/>
      <c r="S10" s="28">
        <v>657242584</v>
      </c>
      <c r="U10" s="35">
        <f t="shared" ref="U10:U60" si="2">N10+P10+S10</f>
        <v>1075029572</v>
      </c>
      <c r="W10" s="39">
        <f t="shared" ref="W10:W60" si="3">U10/504492751798*100</f>
        <v>0.21309118281057962</v>
      </c>
    </row>
    <row r="11" spans="1:26" ht="21.75" customHeight="1" x14ac:dyDescent="0.2">
      <c r="A11" s="17" t="s">
        <v>25</v>
      </c>
      <c r="B11" s="17"/>
      <c r="D11" s="28">
        <v>0</v>
      </c>
      <c r="F11" s="28">
        <v>0</v>
      </c>
      <c r="H11" s="28">
        <f>'درآمد ناشی از فروش'!I10</f>
        <v>-1088471541</v>
      </c>
      <c r="J11" s="35">
        <f t="shared" si="0"/>
        <v>-1088471541</v>
      </c>
      <c r="L11" s="39">
        <f t="shared" si="1"/>
        <v>-30.408174151507854</v>
      </c>
      <c r="N11" s="28">
        <v>0</v>
      </c>
      <c r="P11" s="33">
        <v>0</v>
      </c>
      <c r="Q11" s="33"/>
      <c r="S11" s="28">
        <v>0</v>
      </c>
      <c r="U11" s="35">
        <f t="shared" si="2"/>
        <v>0</v>
      </c>
      <c r="W11" s="39">
        <f t="shared" si="3"/>
        <v>0</v>
      </c>
    </row>
    <row r="12" spans="1:26" ht="21.75" customHeight="1" x14ac:dyDescent="0.2">
      <c r="A12" s="17" t="s">
        <v>27</v>
      </c>
      <c r="B12" s="17"/>
      <c r="D12" s="28">
        <v>0</v>
      </c>
      <c r="F12" s="28">
        <v>-4129319703</v>
      </c>
      <c r="H12" s="28">
        <v>-158529680</v>
      </c>
      <c r="J12" s="35">
        <f t="shared" si="0"/>
        <v>-4287849383</v>
      </c>
      <c r="L12" s="39">
        <f t="shared" si="1"/>
        <v>-119.78785467731352</v>
      </c>
      <c r="N12" s="28">
        <v>4124800526</v>
      </c>
      <c r="P12" s="33">
        <v>-5436765515</v>
      </c>
      <c r="Q12" s="33"/>
      <c r="S12" s="28">
        <v>15047509024</v>
      </c>
      <c r="U12" s="35">
        <f t="shared" si="2"/>
        <v>13735544035</v>
      </c>
      <c r="W12" s="39">
        <f t="shared" si="3"/>
        <v>2.7226444752767711</v>
      </c>
    </row>
    <row r="13" spans="1:26" ht="21.75" customHeight="1" x14ac:dyDescent="0.2">
      <c r="A13" s="17" t="s">
        <v>47</v>
      </c>
      <c r="B13" s="17"/>
      <c r="D13" s="28">
        <v>0</v>
      </c>
      <c r="F13" s="28">
        <v>1216057680</v>
      </c>
      <c r="H13" s="28">
        <v>1105320406</v>
      </c>
      <c r="J13" s="35">
        <f t="shared" si="0"/>
        <v>2321378086</v>
      </c>
      <c r="L13" s="39">
        <f t="shared" si="1"/>
        <v>64.851368595021427</v>
      </c>
      <c r="N13" s="28">
        <v>0</v>
      </c>
      <c r="P13" s="33">
        <v>1216057680</v>
      </c>
      <c r="Q13" s="33"/>
      <c r="S13" s="28">
        <v>1105320406</v>
      </c>
      <c r="U13" s="35">
        <f t="shared" si="2"/>
        <v>2321378086</v>
      </c>
      <c r="W13" s="39">
        <f t="shared" si="3"/>
        <v>0.46014101842428146</v>
      </c>
    </row>
    <row r="14" spans="1:26" ht="21.75" customHeight="1" x14ac:dyDescent="0.2">
      <c r="A14" s="17" t="s">
        <v>29</v>
      </c>
      <c r="B14" s="17"/>
      <c r="D14" s="28">
        <v>0</v>
      </c>
      <c r="F14" s="28">
        <v>-4951454620</v>
      </c>
      <c r="H14" s="28">
        <v>0</v>
      </c>
      <c r="J14" s="35">
        <f t="shared" si="0"/>
        <v>-4951454620</v>
      </c>
      <c r="L14" s="39">
        <f t="shared" si="1"/>
        <v>-138.32671660843005</v>
      </c>
      <c r="N14" s="28">
        <v>20926026000</v>
      </c>
      <c r="P14" s="33">
        <v>446039928</v>
      </c>
      <c r="Q14" s="33"/>
      <c r="S14" s="28">
        <v>-2437192103</v>
      </c>
      <c r="U14" s="35">
        <f t="shared" si="2"/>
        <v>18934873825</v>
      </c>
      <c r="W14" s="39">
        <f t="shared" si="3"/>
        <v>3.7532499243084398</v>
      </c>
    </row>
    <row r="15" spans="1:26" ht="21.75" customHeight="1" x14ac:dyDescent="0.2">
      <c r="A15" s="17" t="s">
        <v>41</v>
      </c>
      <c r="B15" s="17"/>
      <c r="D15" s="28">
        <v>0</v>
      </c>
      <c r="F15" s="28">
        <v>1939149061</v>
      </c>
      <c r="H15" s="28">
        <v>0</v>
      </c>
      <c r="J15" s="35">
        <f t="shared" si="0"/>
        <v>1939149061</v>
      </c>
      <c r="L15" s="39">
        <f t="shared" si="1"/>
        <v>54.173196203593655</v>
      </c>
      <c r="N15" s="28">
        <v>3401469750</v>
      </c>
      <c r="P15" s="33">
        <v>5736778153</v>
      </c>
      <c r="Q15" s="33"/>
      <c r="S15" s="28">
        <v>-8261347011</v>
      </c>
      <c r="U15" s="35">
        <f t="shared" si="2"/>
        <v>876900892</v>
      </c>
      <c r="W15" s="39">
        <f t="shared" si="3"/>
        <v>0.17381833314249737</v>
      </c>
    </row>
    <row r="16" spans="1:26" ht="21.75" customHeight="1" x14ac:dyDescent="0.2">
      <c r="A16" s="17" t="s">
        <v>30</v>
      </c>
      <c r="B16" s="17"/>
      <c r="D16" s="28">
        <v>0</v>
      </c>
      <c r="F16" s="28">
        <v>1211846365</v>
      </c>
      <c r="H16" s="28">
        <v>0</v>
      </c>
      <c r="J16" s="35">
        <f t="shared" si="0"/>
        <v>1211846365</v>
      </c>
      <c r="L16" s="39">
        <f t="shared" si="1"/>
        <v>33.85484500397402</v>
      </c>
      <c r="N16" s="28">
        <v>5752373890</v>
      </c>
      <c r="P16" s="33">
        <v>-14420596946</v>
      </c>
      <c r="Q16" s="33"/>
      <c r="S16" s="28">
        <v>-10200283048</v>
      </c>
      <c r="U16" s="35">
        <f t="shared" si="2"/>
        <v>-18868506104</v>
      </c>
      <c r="W16" s="39">
        <f t="shared" si="3"/>
        <v>-3.7400945874352205</v>
      </c>
    </row>
    <row r="17" spans="1:23" ht="21.75" customHeight="1" x14ac:dyDescent="0.2">
      <c r="A17" s="17" t="s">
        <v>28</v>
      </c>
      <c r="B17" s="17"/>
      <c r="D17" s="28">
        <v>0</v>
      </c>
      <c r="F17" s="28">
        <v>-243732979</v>
      </c>
      <c r="H17" s="28">
        <v>0</v>
      </c>
      <c r="J17" s="35">
        <f t="shared" si="0"/>
        <v>-243732979</v>
      </c>
      <c r="L17" s="39">
        <f t="shared" si="1"/>
        <v>-6.8090662849014327</v>
      </c>
      <c r="N17" s="28">
        <v>9340862000</v>
      </c>
      <c r="P17" s="33">
        <v>174104643</v>
      </c>
      <c r="Q17" s="33"/>
      <c r="S17" s="28">
        <v>-4211880633</v>
      </c>
      <c r="U17" s="35">
        <f t="shared" si="2"/>
        <v>5303086010</v>
      </c>
      <c r="W17" s="39">
        <f t="shared" si="3"/>
        <v>1.0511718931738721</v>
      </c>
    </row>
    <row r="18" spans="1:23" ht="21.75" customHeight="1" x14ac:dyDescent="0.2">
      <c r="A18" s="17" t="s">
        <v>85</v>
      </c>
      <c r="B18" s="17"/>
      <c r="D18" s="28">
        <v>0</v>
      </c>
      <c r="F18" s="28">
        <v>0</v>
      </c>
      <c r="H18" s="28">
        <v>0</v>
      </c>
      <c r="J18" s="35">
        <f t="shared" si="0"/>
        <v>0</v>
      </c>
      <c r="L18" s="39">
        <f t="shared" si="1"/>
        <v>0</v>
      </c>
      <c r="N18" s="28">
        <v>0</v>
      </c>
      <c r="P18" s="33">
        <v>0</v>
      </c>
      <c r="Q18" s="33"/>
      <c r="S18" s="28">
        <v>976108456</v>
      </c>
      <c r="U18" s="35">
        <f t="shared" si="2"/>
        <v>976108456</v>
      </c>
      <c r="W18" s="39">
        <f t="shared" si="3"/>
        <v>0.19348314768074923</v>
      </c>
    </row>
    <row r="19" spans="1:23" ht="21.75" customHeight="1" x14ac:dyDescent="0.2">
      <c r="A19" s="17" t="s">
        <v>86</v>
      </c>
      <c r="B19" s="17"/>
      <c r="D19" s="28">
        <v>0</v>
      </c>
      <c r="F19" s="28">
        <v>0</v>
      </c>
      <c r="H19" s="28">
        <v>0</v>
      </c>
      <c r="J19" s="35">
        <f t="shared" si="0"/>
        <v>0</v>
      </c>
      <c r="L19" s="39">
        <f t="shared" si="1"/>
        <v>0</v>
      </c>
      <c r="N19" s="28">
        <v>470000000</v>
      </c>
      <c r="P19" s="33">
        <v>0</v>
      </c>
      <c r="Q19" s="33"/>
      <c r="S19" s="28">
        <v>1001924153</v>
      </c>
      <c r="U19" s="35">
        <f t="shared" si="2"/>
        <v>1471924153</v>
      </c>
      <c r="W19" s="39">
        <f t="shared" si="3"/>
        <v>0.29176319139454387</v>
      </c>
    </row>
    <row r="20" spans="1:23" ht="21.75" customHeight="1" x14ac:dyDescent="0.2">
      <c r="A20" s="17" t="s">
        <v>87</v>
      </c>
      <c r="B20" s="17"/>
      <c r="D20" s="28">
        <v>0</v>
      </c>
      <c r="F20" s="28">
        <v>0</v>
      </c>
      <c r="H20" s="28">
        <v>0</v>
      </c>
      <c r="J20" s="35">
        <f t="shared" si="0"/>
        <v>0</v>
      </c>
      <c r="L20" s="39">
        <f t="shared" si="1"/>
        <v>0</v>
      </c>
      <c r="N20" s="28">
        <v>0</v>
      </c>
      <c r="P20" s="33">
        <v>0</v>
      </c>
      <c r="Q20" s="33"/>
      <c r="S20" s="28">
        <v>7072951913</v>
      </c>
      <c r="U20" s="35">
        <f t="shared" si="2"/>
        <v>7072951913</v>
      </c>
      <c r="W20" s="39">
        <f t="shared" si="3"/>
        <v>1.4019927715100307</v>
      </c>
    </row>
    <row r="21" spans="1:23" ht="21.75" customHeight="1" x14ac:dyDescent="0.2">
      <c r="A21" s="17" t="s">
        <v>88</v>
      </c>
      <c r="B21" s="17"/>
      <c r="D21" s="28">
        <v>0</v>
      </c>
      <c r="F21" s="28">
        <v>0</v>
      </c>
      <c r="H21" s="28">
        <v>0</v>
      </c>
      <c r="J21" s="35">
        <f t="shared" si="0"/>
        <v>0</v>
      </c>
      <c r="L21" s="39">
        <f t="shared" si="1"/>
        <v>0</v>
      </c>
      <c r="N21" s="28">
        <v>0</v>
      </c>
      <c r="P21" s="33">
        <v>0</v>
      </c>
      <c r="Q21" s="33"/>
      <c r="S21" s="28">
        <v>-10720063</v>
      </c>
      <c r="U21" s="35">
        <f t="shared" si="2"/>
        <v>-10720063</v>
      </c>
      <c r="W21" s="39">
        <f t="shared" si="3"/>
        <v>-2.1249191315026732E-3</v>
      </c>
    </row>
    <row r="22" spans="1:23" ht="21.75" customHeight="1" x14ac:dyDescent="0.2">
      <c r="A22" s="17" t="s">
        <v>35</v>
      </c>
      <c r="B22" s="17"/>
      <c r="D22" s="28">
        <v>1334368963</v>
      </c>
      <c r="F22" s="28">
        <v>-1296754620</v>
      </c>
      <c r="H22" s="28">
        <v>0</v>
      </c>
      <c r="J22" s="35">
        <f t="shared" si="0"/>
        <v>37614343</v>
      </c>
      <c r="L22" s="39">
        <f t="shared" si="1"/>
        <v>1.050816166941521</v>
      </c>
      <c r="N22" s="28">
        <v>1334368963</v>
      </c>
      <c r="P22" s="33">
        <v>258714340</v>
      </c>
      <c r="Q22" s="33"/>
      <c r="S22" s="28">
        <v>5476474127</v>
      </c>
      <c r="U22" s="35">
        <f t="shared" si="2"/>
        <v>7069557430</v>
      </c>
      <c r="W22" s="39">
        <f t="shared" si="3"/>
        <v>1.4013199208123939</v>
      </c>
    </row>
    <row r="23" spans="1:23" ht="21.75" customHeight="1" x14ac:dyDescent="0.2">
      <c r="A23" s="17" t="s">
        <v>31</v>
      </c>
      <c r="B23" s="17"/>
      <c r="D23" s="28">
        <v>0</v>
      </c>
      <c r="F23" s="28">
        <v>-3163046643</v>
      </c>
      <c r="H23" s="28">
        <v>0</v>
      </c>
      <c r="J23" s="35">
        <f t="shared" si="0"/>
        <v>-3163046643</v>
      </c>
      <c r="L23" s="39">
        <f t="shared" si="1"/>
        <v>-88.364711016074509</v>
      </c>
      <c r="N23" s="28">
        <v>8020962300</v>
      </c>
      <c r="P23" s="33">
        <v>33863922698</v>
      </c>
      <c r="Q23" s="33"/>
      <c r="S23" s="28">
        <v>38973571608</v>
      </c>
      <c r="U23" s="35">
        <f t="shared" si="2"/>
        <v>80858456606</v>
      </c>
      <c r="W23" s="39">
        <f t="shared" si="3"/>
        <v>16.02767459350455</v>
      </c>
    </row>
    <row r="24" spans="1:23" ht="21.75" customHeight="1" x14ac:dyDescent="0.2">
      <c r="A24" s="17" t="s">
        <v>26</v>
      </c>
      <c r="B24" s="17"/>
      <c r="D24" s="28">
        <v>0</v>
      </c>
      <c r="F24" s="28">
        <v>6925385270</v>
      </c>
      <c r="H24" s="28">
        <v>0</v>
      </c>
      <c r="J24" s="35">
        <f t="shared" si="0"/>
        <v>6925385270</v>
      </c>
      <c r="L24" s="39">
        <f t="shared" si="1"/>
        <v>193.47159151536079</v>
      </c>
      <c r="N24" s="28">
        <v>7395097000</v>
      </c>
      <c r="P24" s="33">
        <v>5416615933</v>
      </c>
      <c r="Q24" s="33"/>
      <c r="S24" s="28">
        <v>-688836776</v>
      </c>
      <c r="U24" s="35">
        <f t="shared" si="2"/>
        <v>12122876157</v>
      </c>
      <c r="W24" s="39">
        <f t="shared" si="3"/>
        <v>2.4029832170619621</v>
      </c>
    </row>
    <row r="25" spans="1:23" ht="21.75" customHeight="1" x14ac:dyDescent="0.2">
      <c r="A25" s="17" t="s">
        <v>19</v>
      </c>
      <c r="B25" s="17"/>
      <c r="D25" s="28">
        <v>0</v>
      </c>
      <c r="F25" s="28">
        <v>4934584627</v>
      </c>
      <c r="H25" s="28">
        <v>0</v>
      </c>
      <c r="J25" s="35">
        <f t="shared" si="0"/>
        <v>4934584627</v>
      </c>
      <c r="L25" s="39">
        <f t="shared" si="1"/>
        <v>137.85542667042446</v>
      </c>
      <c r="N25" s="28">
        <v>5652724320</v>
      </c>
      <c r="P25" s="33">
        <v>26462387890</v>
      </c>
      <c r="Q25" s="33"/>
      <c r="S25" s="28">
        <v>6308628693</v>
      </c>
      <c r="U25" s="35">
        <f t="shared" si="2"/>
        <v>38423740903</v>
      </c>
      <c r="W25" s="39">
        <f t="shared" si="3"/>
        <v>7.6163117836794916</v>
      </c>
    </row>
    <row r="26" spans="1:23" ht="21.75" customHeight="1" x14ac:dyDescent="0.2">
      <c r="A26" s="17" t="s">
        <v>23</v>
      </c>
      <c r="B26" s="17"/>
      <c r="D26" s="28">
        <v>0</v>
      </c>
      <c r="F26" s="28">
        <v>5546994422</v>
      </c>
      <c r="H26" s="28">
        <v>0</v>
      </c>
      <c r="J26" s="35">
        <f t="shared" si="0"/>
        <v>5546994422</v>
      </c>
      <c r="L26" s="39">
        <f t="shared" si="1"/>
        <v>154.96406295258268</v>
      </c>
      <c r="N26" s="28">
        <v>18235327600</v>
      </c>
      <c r="P26" s="33">
        <v>23243480896</v>
      </c>
      <c r="Q26" s="33"/>
      <c r="S26" s="28">
        <v>38251662227</v>
      </c>
      <c r="U26" s="35">
        <f t="shared" si="2"/>
        <v>79730470723</v>
      </c>
      <c r="W26" s="39">
        <f t="shared" si="3"/>
        <v>15.804086468803074</v>
      </c>
    </row>
    <row r="27" spans="1:23" ht="21.75" customHeight="1" x14ac:dyDescent="0.2">
      <c r="A27" s="17" t="s">
        <v>39</v>
      </c>
      <c r="B27" s="17"/>
      <c r="D27" s="28">
        <v>0</v>
      </c>
      <c r="F27" s="28">
        <v>6892520197</v>
      </c>
      <c r="H27" s="28">
        <v>0</v>
      </c>
      <c r="J27" s="35">
        <f t="shared" si="0"/>
        <v>6892520197</v>
      </c>
      <c r="L27" s="39">
        <f t="shared" si="1"/>
        <v>192.55345371786919</v>
      </c>
      <c r="N27" s="28">
        <v>4883588560</v>
      </c>
      <c r="P27" s="33">
        <v>26008157592</v>
      </c>
      <c r="Q27" s="33"/>
      <c r="S27" s="28">
        <v>15496379847</v>
      </c>
      <c r="U27" s="35">
        <f t="shared" si="2"/>
        <v>46388125999</v>
      </c>
      <c r="W27" s="39">
        <f t="shared" si="3"/>
        <v>9.1950034631169295</v>
      </c>
    </row>
    <row r="28" spans="1:23" ht="21.75" customHeight="1" x14ac:dyDescent="0.2">
      <c r="A28" s="17" t="s">
        <v>89</v>
      </c>
      <c r="B28" s="17"/>
      <c r="D28" s="28">
        <v>0</v>
      </c>
      <c r="F28" s="28">
        <v>0</v>
      </c>
      <c r="H28" s="28">
        <v>0</v>
      </c>
      <c r="J28" s="35">
        <f t="shared" si="0"/>
        <v>0</v>
      </c>
      <c r="L28" s="39">
        <f t="shared" si="1"/>
        <v>0</v>
      </c>
      <c r="N28" s="28">
        <v>0</v>
      </c>
      <c r="P28" s="33">
        <v>0</v>
      </c>
      <c r="Q28" s="33"/>
      <c r="S28" s="28">
        <v>-6019414543</v>
      </c>
      <c r="U28" s="35">
        <f t="shared" si="2"/>
        <v>-6019414543</v>
      </c>
      <c r="W28" s="39">
        <f t="shared" si="3"/>
        <v>-1.1931617494100661</v>
      </c>
    </row>
    <row r="29" spans="1:23" ht="21.75" customHeight="1" x14ac:dyDescent="0.2">
      <c r="A29" s="17" t="s">
        <v>90</v>
      </c>
      <c r="B29" s="17"/>
      <c r="D29" s="28">
        <v>0</v>
      </c>
      <c r="F29" s="28">
        <v>0</v>
      </c>
      <c r="H29" s="28">
        <v>0</v>
      </c>
      <c r="J29" s="35">
        <f t="shared" si="0"/>
        <v>0</v>
      </c>
      <c r="L29" s="39">
        <f t="shared" si="1"/>
        <v>0</v>
      </c>
      <c r="N29" s="28">
        <v>0</v>
      </c>
      <c r="P29" s="33">
        <v>0</v>
      </c>
      <c r="Q29" s="33"/>
      <c r="S29" s="28">
        <v>1504137389</v>
      </c>
      <c r="U29" s="35">
        <f t="shared" si="2"/>
        <v>1504137389</v>
      </c>
      <c r="W29" s="39">
        <f t="shared" si="3"/>
        <v>0.29814846370721693</v>
      </c>
    </row>
    <row r="30" spans="1:23" ht="21.75" customHeight="1" x14ac:dyDescent="0.2">
      <c r="A30" s="17" t="s">
        <v>91</v>
      </c>
      <c r="B30" s="17"/>
      <c r="D30" s="28">
        <v>0</v>
      </c>
      <c r="F30" s="28">
        <v>0</v>
      </c>
      <c r="H30" s="28">
        <v>0</v>
      </c>
      <c r="J30" s="35">
        <f t="shared" si="0"/>
        <v>0</v>
      </c>
      <c r="L30" s="39">
        <f t="shared" si="1"/>
        <v>0</v>
      </c>
      <c r="N30" s="28">
        <v>0</v>
      </c>
      <c r="P30" s="33">
        <v>0</v>
      </c>
      <c r="Q30" s="33"/>
      <c r="S30" s="28">
        <v>-2898129619</v>
      </c>
      <c r="U30" s="35">
        <f t="shared" si="2"/>
        <v>-2898129619</v>
      </c>
      <c r="W30" s="39">
        <f t="shared" si="3"/>
        <v>-0.5744640747901999</v>
      </c>
    </row>
    <row r="31" spans="1:23" ht="21.75" customHeight="1" x14ac:dyDescent="0.2">
      <c r="A31" s="17" t="s">
        <v>92</v>
      </c>
      <c r="B31" s="17"/>
      <c r="D31" s="28">
        <v>0</v>
      </c>
      <c r="F31" s="28">
        <v>0</v>
      </c>
      <c r="H31" s="28">
        <v>0</v>
      </c>
      <c r="J31" s="35">
        <f t="shared" si="0"/>
        <v>0</v>
      </c>
      <c r="L31" s="39">
        <f t="shared" si="1"/>
        <v>0</v>
      </c>
      <c r="N31" s="28">
        <v>0</v>
      </c>
      <c r="P31" s="33">
        <v>0</v>
      </c>
      <c r="Q31" s="33"/>
      <c r="S31" s="28">
        <v>-7866156594</v>
      </c>
      <c r="U31" s="35">
        <f t="shared" si="2"/>
        <v>-7866156594</v>
      </c>
      <c r="W31" s="39">
        <f t="shared" si="3"/>
        <v>-1.5592209334951213</v>
      </c>
    </row>
    <row r="32" spans="1:23" ht="21.75" customHeight="1" x14ac:dyDescent="0.2">
      <c r="A32" s="17" t="s">
        <v>93</v>
      </c>
      <c r="B32" s="17"/>
      <c r="D32" s="28">
        <v>0</v>
      </c>
      <c r="F32" s="28">
        <v>0</v>
      </c>
      <c r="H32" s="28">
        <v>0</v>
      </c>
      <c r="J32" s="35">
        <f t="shared" si="0"/>
        <v>0</v>
      </c>
      <c r="L32" s="39">
        <f t="shared" si="1"/>
        <v>0</v>
      </c>
      <c r="N32" s="28">
        <v>225000000</v>
      </c>
      <c r="P32" s="33">
        <v>0</v>
      </c>
      <c r="Q32" s="33"/>
      <c r="S32" s="28">
        <v>3337826748</v>
      </c>
      <c r="U32" s="35">
        <f t="shared" si="2"/>
        <v>3562826748</v>
      </c>
      <c r="W32" s="39">
        <f t="shared" si="3"/>
        <v>0.70621961074805761</v>
      </c>
    </row>
    <row r="33" spans="1:23" ht="21.75" customHeight="1" x14ac:dyDescent="0.2">
      <c r="A33" s="17" t="s">
        <v>94</v>
      </c>
      <c r="B33" s="17"/>
      <c r="D33" s="28">
        <v>0</v>
      </c>
      <c r="F33" s="28">
        <v>0</v>
      </c>
      <c r="H33" s="28">
        <v>0</v>
      </c>
      <c r="J33" s="35">
        <f t="shared" si="0"/>
        <v>0</v>
      </c>
      <c r="L33" s="39">
        <f t="shared" si="1"/>
        <v>0</v>
      </c>
      <c r="N33" s="28">
        <v>0</v>
      </c>
      <c r="P33" s="33">
        <v>0</v>
      </c>
      <c r="Q33" s="33"/>
      <c r="S33" s="28">
        <v>18031740579</v>
      </c>
      <c r="U33" s="35">
        <f t="shared" si="2"/>
        <v>18031740579</v>
      </c>
      <c r="W33" s="39">
        <f t="shared" si="3"/>
        <v>3.5742318427242634</v>
      </c>
    </row>
    <row r="34" spans="1:23" ht="21.75" customHeight="1" x14ac:dyDescent="0.2">
      <c r="A34" s="17" t="s">
        <v>95</v>
      </c>
      <c r="B34" s="17"/>
      <c r="D34" s="28">
        <v>0</v>
      </c>
      <c r="F34" s="28">
        <v>0</v>
      </c>
      <c r="H34" s="28">
        <v>0</v>
      </c>
      <c r="J34" s="35">
        <f t="shared" si="0"/>
        <v>0</v>
      </c>
      <c r="L34" s="39">
        <f t="shared" si="1"/>
        <v>0</v>
      </c>
      <c r="N34" s="28">
        <v>11123015000</v>
      </c>
      <c r="P34" s="33">
        <v>0</v>
      </c>
      <c r="Q34" s="33"/>
      <c r="S34" s="28">
        <v>23389169475</v>
      </c>
      <c r="U34" s="35">
        <f t="shared" si="2"/>
        <v>34512184475</v>
      </c>
      <c r="W34" s="39">
        <f t="shared" si="3"/>
        <v>6.8409673582027501</v>
      </c>
    </row>
    <row r="35" spans="1:23" ht="21.75" customHeight="1" x14ac:dyDescent="0.2">
      <c r="A35" s="17" t="s">
        <v>32</v>
      </c>
      <c r="B35" s="17"/>
      <c r="D35" s="28">
        <v>0</v>
      </c>
      <c r="F35" s="28">
        <v>553610143</v>
      </c>
      <c r="H35" s="28">
        <v>0</v>
      </c>
      <c r="J35" s="35">
        <f t="shared" si="0"/>
        <v>553610143</v>
      </c>
      <c r="L35" s="39">
        <f t="shared" si="1"/>
        <v>15.465974999143473</v>
      </c>
      <c r="N35" s="28">
        <v>4067613214</v>
      </c>
      <c r="P35" s="33">
        <v>17057427693</v>
      </c>
      <c r="Q35" s="33"/>
      <c r="S35" s="28">
        <v>1992629850</v>
      </c>
      <c r="U35" s="35">
        <f t="shared" si="2"/>
        <v>23117670757</v>
      </c>
      <c r="W35" s="39">
        <f t="shared" si="3"/>
        <v>4.5823593450270952</v>
      </c>
    </row>
    <row r="36" spans="1:23" ht="21.75" customHeight="1" x14ac:dyDescent="0.2">
      <c r="A36" s="17" t="s">
        <v>96</v>
      </c>
      <c r="B36" s="17"/>
      <c r="D36" s="28">
        <v>0</v>
      </c>
      <c r="F36" s="28">
        <v>0</v>
      </c>
      <c r="H36" s="28">
        <v>0</v>
      </c>
      <c r="J36" s="35">
        <f t="shared" si="0"/>
        <v>0</v>
      </c>
      <c r="L36" s="39">
        <f t="shared" si="1"/>
        <v>0</v>
      </c>
      <c r="N36" s="28">
        <v>7800000000</v>
      </c>
      <c r="P36" s="33">
        <v>0</v>
      </c>
      <c r="Q36" s="33"/>
      <c r="S36" s="28">
        <v>-7992161164</v>
      </c>
      <c r="U36" s="35">
        <f t="shared" si="2"/>
        <v>-192161164</v>
      </c>
      <c r="W36" s="39">
        <f t="shared" si="3"/>
        <v>-3.8089975190950164E-2</v>
      </c>
    </row>
    <row r="37" spans="1:23" ht="21.75" customHeight="1" x14ac:dyDescent="0.2">
      <c r="A37" s="17" t="s">
        <v>97</v>
      </c>
      <c r="B37" s="17"/>
      <c r="D37" s="28">
        <v>0</v>
      </c>
      <c r="F37" s="28">
        <v>0</v>
      </c>
      <c r="H37" s="28">
        <v>0</v>
      </c>
      <c r="J37" s="35">
        <f t="shared" si="0"/>
        <v>0</v>
      </c>
      <c r="L37" s="39">
        <f t="shared" si="1"/>
        <v>0</v>
      </c>
      <c r="N37" s="28">
        <v>0</v>
      </c>
      <c r="P37" s="33">
        <v>0</v>
      </c>
      <c r="Q37" s="33"/>
      <c r="S37" s="28">
        <v>-940692554</v>
      </c>
      <c r="U37" s="35">
        <f t="shared" si="2"/>
        <v>-940692554</v>
      </c>
      <c r="W37" s="39">
        <f t="shared" si="3"/>
        <v>-0.18646304642581968</v>
      </c>
    </row>
    <row r="38" spans="1:23" ht="21.75" customHeight="1" x14ac:dyDescent="0.2">
      <c r="A38" s="17" t="s">
        <v>98</v>
      </c>
      <c r="B38" s="17"/>
      <c r="D38" s="28">
        <v>0</v>
      </c>
      <c r="F38" s="28">
        <v>0</v>
      </c>
      <c r="H38" s="28">
        <v>0</v>
      </c>
      <c r="J38" s="35">
        <f t="shared" si="0"/>
        <v>0</v>
      </c>
      <c r="L38" s="39">
        <f t="shared" si="1"/>
        <v>0</v>
      </c>
      <c r="N38" s="28">
        <v>0</v>
      </c>
      <c r="P38" s="33">
        <v>0</v>
      </c>
      <c r="Q38" s="33"/>
      <c r="S38" s="28">
        <v>-9247650012</v>
      </c>
      <c r="U38" s="35">
        <f t="shared" si="2"/>
        <v>-9247650012</v>
      </c>
      <c r="W38" s="39">
        <f t="shared" si="3"/>
        <v>-1.8330590437705196</v>
      </c>
    </row>
    <row r="39" spans="1:23" ht="21.75" customHeight="1" x14ac:dyDescent="0.2">
      <c r="A39" s="17" t="s">
        <v>34</v>
      </c>
      <c r="B39" s="17"/>
      <c r="D39" s="28">
        <v>0</v>
      </c>
      <c r="F39" s="28">
        <v>6385845975</v>
      </c>
      <c r="H39" s="28">
        <v>0</v>
      </c>
      <c r="J39" s="35">
        <f t="shared" si="0"/>
        <v>6385845975</v>
      </c>
      <c r="L39" s="39">
        <f t="shared" si="1"/>
        <v>178.39870791119333</v>
      </c>
      <c r="N39" s="28">
        <v>5682883080</v>
      </c>
      <c r="P39" s="33">
        <v>-21395116498</v>
      </c>
      <c r="Q39" s="33"/>
      <c r="S39" s="28">
        <v>778713832</v>
      </c>
      <c r="U39" s="35">
        <f t="shared" si="2"/>
        <v>-14933519586</v>
      </c>
      <c r="W39" s="39">
        <f t="shared" si="3"/>
        <v>-2.9601058752137264</v>
      </c>
    </row>
    <row r="40" spans="1:23" ht="21.75" customHeight="1" x14ac:dyDescent="0.2">
      <c r="A40" s="17" t="s">
        <v>99</v>
      </c>
      <c r="B40" s="17"/>
      <c r="D40" s="28">
        <v>0</v>
      </c>
      <c r="F40" s="28">
        <v>0</v>
      </c>
      <c r="H40" s="28">
        <v>0</v>
      </c>
      <c r="J40" s="35">
        <f t="shared" si="0"/>
        <v>0</v>
      </c>
      <c r="L40" s="39">
        <f t="shared" si="1"/>
        <v>0</v>
      </c>
      <c r="N40" s="28">
        <v>0</v>
      </c>
      <c r="P40" s="33">
        <v>0</v>
      </c>
      <c r="Q40" s="33"/>
      <c r="S40" s="28">
        <v>3369650942</v>
      </c>
      <c r="U40" s="35">
        <f t="shared" si="2"/>
        <v>3369650942</v>
      </c>
      <c r="W40" s="39">
        <f t="shared" si="3"/>
        <v>0.66792851433259359</v>
      </c>
    </row>
    <row r="41" spans="1:23" ht="21.75" customHeight="1" x14ac:dyDescent="0.2">
      <c r="A41" s="17" t="s">
        <v>100</v>
      </c>
      <c r="B41" s="17"/>
      <c r="D41" s="28">
        <v>0</v>
      </c>
      <c r="F41" s="28">
        <v>0</v>
      </c>
      <c r="H41" s="28">
        <v>0</v>
      </c>
      <c r="J41" s="35">
        <f t="shared" si="0"/>
        <v>0</v>
      </c>
      <c r="L41" s="39">
        <f t="shared" si="1"/>
        <v>0</v>
      </c>
      <c r="N41" s="28">
        <v>0</v>
      </c>
      <c r="P41" s="33">
        <v>0</v>
      </c>
      <c r="Q41" s="33"/>
      <c r="S41" s="28">
        <v>7731817198</v>
      </c>
      <c r="U41" s="35">
        <f t="shared" si="2"/>
        <v>7731817198</v>
      </c>
      <c r="W41" s="39">
        <f t="shared" si="3"/>
        <v>1.5325923257458089</v>
      </c>
    </row>
    <row r="42" spans="1:23" ht="21.75" customHeight="1" x14ac:dyDescent="0.2">
      <c r="A42" s="17" t="s">
        <v>21</v>
      </c>
      <c r="B42" s="17"/>
      <c r="D42" s="28">
        <v>0</v>
      </c>
      <c r="F42" s="28">
        <v>3255313142</v>
      </c>
      <c r="H42" s="28">
        <v>0</v>
      </c>
      <c r="J42" s="35">
        <f t="shared" si="0"/>
        <v>3255313142</v>
      </c>
      <c r="L42" s="39">
        <f t="shared" si="1"/>
        <v>90.942321605106827</v>
      </c>
      <c r="N42" s="28">
        <v>7745791957</v>
      </c>
      <c r="P42" s="33">
        <v>18742477666</v>
      </c>
      <c r="Q42" s="33"/>
      <c r="S42" s="28">
        <v>28891803422</v>
      </c>
      <c r="U42" s="35">
        <f t="shared" si="2"/>
        <v>55380073045</v>
      </c>
      <c r="W42" s="39">
        <f t="shared" si="3"/>
        <v>10.977377345388364</v>
      </c>
    </row>
    <row r="43" spans="1:23" ht="21.75" customHeight="1" x14ac:dyDescent="0.2">
      <c r="A43" s="17" t="s">
        <v>24</v>
      </c>
      <c r="B43" s="17"/>
      <c r="D43" s="28">
        <v>0</v>
      </c>
      <c r="F43" s="28">
        <v>977171775</v>
      </c>
      <c r="H43" s="28">
        <v>0</v>
      </c>
      <c r="J43" s="35">
        <f t="shared" si="0"/>
        <v>977171775</v>
      </c>
      <c r="L43" s="39">
        <f t="shared" si="1"/>
        <v>27.298839143593234</v>
      </c>
      <c r="N43" s="28">
        <v>5737091000</v>
      </c>
      <c r="P43" s="33">
        <v>2345646474</v>
      </c>
      <c r="Q43" s="33"/>
      <c r="S43" s="28">
        <v>18240025826</v>
      </c>
      <c r="U43" s="35">
        <f t="shared" si="2"/>
        <v>26322763300</v>
      </c>
      <c r="W43" s="39">
        <f t="shared" si="3"/>
        <v>5.2176692739759511</v>
      </c>
    </row>
    <row r="44" spans="1:23" ht="21.75" customHeight="1" x14ac:dyDescent="0.2">
      <c r="A44" s="17" t="s">
        <v>101</v>
      </c>
      <c r="B44" s="17"/>
      <c r="D44" s="28">
        <v>0</v>
      </c>
      <c r="F44" s="28">
        <v>0</v>
      </c>
      <c r="H44" s="28">
        <v>0</v>
      </c>
      <c r="J44" s="35">
        <f t="shared" si="0"/>
        <v>0</v>
      </c>
      <c r="L44" s="39">
        <f t="shared" si="1"/>
        <v>0</v>
      </c>
      <c r="N44" s="28">
        <v>0</v>
      </c>
      <c r="P44" s="33">
        <v>0</v>
      </c>
      <c r="Q44" s="33"/>
      <c r="S44" s="28">
        <v>1301919321</v>
      </c>
      <c r="U44" s="35">
        <f t="shared" si="2"/>
        <v>1301919321</v>
      </c>
      <c r="W44" s="39">
        <f t="shared" si="3"/>
        <v>0.2580650200344784</v>
      </c>
    </row>
    <row r="45" spans="1:23" ht="21.75" customHeight="1" x14ac:dyDescent="0.2">
      <c r="A45" s="17" t="s">
        <v>36</v>
      </c>
      <c r="B45" s="17"/>
      <c r="D45" s="28">
        <v>0</v>
      </c>
      <c r="F45" s="28">
        <v>-525255614</v>
      </c>
      <c r="H45" s="28">
        <v>0</v>
      </c>
      <c r="J45" s="35">
        <f t="shared" si="0"/>
        <v>-525255614</v>
      </c>
      <c r="L45" s="39">
        <f t="shared" si="1"/>
        <v>-14.673846382694894</v>
      </c>
      <c r="N45" s="28">
        <v>1790757920</v>
      </c>
      <c r="P45" s="33">
        <v>-2212483529</v>
      </c>
      <c r="Q45" s="33"/>
      <c r="S45" s="28">
        <v>2461067682</v>
      </c>
      <c r="U45" s="35">
        <f t="shared" si="2"/>
        <v>2039342073</v>
      </c>
      <c r="W45" s="39">
        <f t="shared" si="3"/>
        <v>0.40423614922748324</v>
      </c>
    </row>
    <row r="46" spans="1:23" ht="21.75" customHeight="1" x14ac:dyDescent="0.2">
      <c r="A46" s="17" t="s">
        <v>102</v>
      </c>
      <c r="B46" s="17"/>
      <c r="D46" s="28">
        <v>0</v>
      </c>
      <c r="F46" s="28">
        <v>0</v>
      </c>
      <c r="H46" s="28">
        <v>0</v>
      </c>
      <c r="J46" s="35">
        <f t="shared" si="0"/>
        <v>0</v>
      </c>
      <c r="L46" s="39">
        <f t="shared" si="1"/>
        <v>0</v>
      </c>
      <c r="N46" s="28">
        <v>0</v>
      </c>
      <c r="P46" s="33">
        <v>0</v>
      </c>
      <c r="Q46" s="33"/>
      <c r="S46" s="28">
        <v>4611454771</v>
      </c>
      <c r="U46" s="35">
        <f t="shared" si="2"/>
        <v>4611454771</v>
      </c>
      <c r="W46" s="39">
        <f t="shared" si="3"/>
        <v>0.91407750746960914</v>
      </c>
    </row>
    <row r="47" spans="1:23" ht="21.75" customHeight="1" x14ac:dyDescent="0.2">
      <c r="A47" s="17" t="s">
        <v>22</v>
      </c>
      <c r="B47" s="17"/>
      <c r="D47" s="28">
        <v>0</v>
      </c>
      <c r="F47" s="28">
        <v>-2977390618</v>
      </c>
      <c r="H47" s="28">
        <v>0</v>
      </c>
      <c r="J47" s="35">
        <f t="shared" si="0"/>
        <v>-2977390618</v>
      </c>
      <c r="L47" s="39">
        <f t="shared" si="1"/>
        <v>-83.178116302454256</v>
      </c>
      <c r="N47" s="28">
        <v>1954537600</v>
      </c>
      <c r="P47" s="33">
        <v>1019234034</v>
      </c>
      <c r="Q47" s="33"/>
      <c r="S47" s="28">
        <v>3480008474</v>
      </c>
      <c r="U47" s="35">
        <f t="shared" si="2"/>
        <v>6453780108</v>
      </c>
      <c r="W47" s="39">
        <f t="shared" si="3"/>
        <v>1.279261215349256</v>
      </c>
    </row>
    <row r="48" spans="1:23" ht="21.75" customHeight="1" x14ac:dyDescent="0.2">
      <c r="A48" s="17" t="s">
        <v>40</v>
      </c>
      <c r="B48" s="17"/>
      <c r="D48" s="28">
        <v>0</v>
      </c>
      <c r="F48" s="28">
        <v>3344919340</v>
      </c>
      <c r="H48" s="28">
        <v>0</v>
      </c>
      <c r="J48" s="35">
        <f t="shared" si="0"/>
        <v>3344919340</v>
      </c>
      <c r="L48" s="39">
        <f t="shared" si="1"/>
        <v>93.445612477861488</v>
      </c>
      <c r="N48" s="28">
        <v>2104964400</v>
      </c>
      <c r="P48" s="33">
        <v>2487271319</v>
      </c>
      <c r="Q48" s="33"/>
      <c r="S48" s="28">
        <v>-7709729979</v>
      </c>
      <c r="U48" s="35">
        <f t="shared" si="2"/>
        <v>-3117494260</v>
      </c>
      <c r="W48" s="39">
        <f t="shared" si="3"/>
        <v>-0.61794629335888884</v>
      </c>
    </row>
    <row r="49" spans="1:23" ht="21.75" customHeight="1" x14ac:dyDescent="0.2">
      <c r="A49" s="17" t="s">
        <v>43</v>
      </c>
      <c r="B49" s="17"/>
      <c r="D49" s="28">
        <v>0</v>
      </c>
      <c r="F49" s="28">
        <v>-960117263</v>
      </c>
      <c r="H49" s="28">
        <v>0</v>
      </c>
      <c r="J49" s="35">
        <f t="shared" si="0"/>
        <v>-960117263</v>
      </c>
      <c r="L49" s="39">
        <f t="shared" si="1"/>
        <v>-26.822394375465876</v>
      </c>
      <c r="N49" s="28">
        <v>3982640505</v>
      </c>
      <c r="P49" s="33">
        <v>-9985695897</v>
      </c>
      <c r="Q49" s="33"/>
      <c r="S49" s="28">
        <v>-5740824758</v>
      </c>
      <c r="U49" s="35">
        <f t="shared" si="2"/>
        <v>-11743880150</v>
      </c>
      <c r="W49" s="39">
        <f t="shared" si="3"/>
        <v>-2.3278590441874725</v>
      </c>
    </row>
    <row r="50" spans="1:23" ht="21.75" customHeight="1" x14ac:dyDescent="0.2">
      <c r="A50" s="17" t="s">
        <v>103</v>
      </c>
      <c r="B50" s="17"/>
      <c r="D50" s="28">
        <v>0</v>
      </c>
      <c r="F50" s="28">
        <v>0</v>
      </c>
      <c r="H50" s="28">
        <v>0</v>
      </c>
      <c r="J50" s="35">
        <f t="shared" si="0"/>
        <v>0</v>
      </c>
      <c r="L50" s="39">
        <f t="shared" si="1"/>
        <v>0</v>
      </c>
      <c r="N50" s="28">
        <v>0</v>
      </c>
      <c r="P50" s="33">
        <v>0</v>
      </c>
      <c r="Q50" s="33"/>
      <c r="S50" s="28">
        <v>34241587475</v>
      </c>
      <c r="U50" s="35">
        <f t="shared" si="2"/>
        <v>34241587475</v>
      </c>
      <c r="W50" s="39">
        <f t="shared" si="3"/>
        <v>6.7873299176180053</v>
      </c>
    </row>
    <row r="51" spans="1:23" ht="21.75" customHeight="1" x14ac:dyDescent="0.2">
      <c r="A51" s="17" t="s">
        <v>104</v>
      </c>
      <c r="B51" s="17"/>
      <c r="D51" s="28">
        <v>0</v>
      </c>
      <c r="F51" s="28">
        <v>0</v>
      </c>
      <c r="H51" s="28">
        <v>0</v>
      </c>
      <c r="J51" s="35">
        <f t="shared" si="0"/>
        <v>0</v>
      </c>
      <c r="L51" s="39">
        <f t="shared" si="1"/>
        <v>0</v>
      </c>
      <c r="N51" s="28">
        <v>0</v>
      </c>
      <c r="P51" s="33">
        <v>0</v>
      </c>
      <c r="Q51" s="33"/>
      <c r="S51" s="28">
        <v>-539285845</v>
      </c>
      <c r="U51" s="35">
        <f t="shared" si="2"/>
        <v>-539285845</v>
      </c>
      <c r="W51" s="39">
        <f t="shared" si="3"/>
        <v>-0.10689664877800489</v>
      </c>
    </row>
    <row r="52" spans="1:23" ht="21.75" customHeight="1" x14ac:dyDescent="0.2">
      <c r="A52" s="17" t="s">
        <v>105</v>
      </c>
      <c r="B52" s="17"/>
      <c r="D52" s="28">
        <v>0</v>
      </c>
      <c r="F52" s="28">
        <v>0</v>
      </c>
      <c r="H52" s="28">
        <v>0</v>
      </c>
      <c r="J52" s="35">
        <f t="shared" si="0"/>
        <v>0</v>
      </c>
      <c r="L52" s="39">
        <f t="shared" si="1"/>
        <v>0</v>
      </c>
      <c r="N52" s="28">
        <v>0</v>
      </c>
      <c r="P52" s="33">
        <v>0</v>
      </c>
      <c r="Q52" s="33"/>
      <c r="S52" s="28">
        <v>4304037751</v>
      </c>
      <c r="U52" s="35">
        <f t="shared" si="2"/>
        <v>4304037751</v>
      </c>
      <c r="W52" s="39">
        <f t="shared" si="3"/>
        <v>0.85314164289982619</v>
      </c>
    </row>
    <row r="53" spans="1:23" ht="21.75" customHeight="1" x14ac:dyDescent="0.2">
      <c r="A53" s="17" t="s">
        <v>20</v>
      </c>
      <c r="B53" s="17"/>
      <c r="D53" s="28">
        <v>0</v>
      </c>
      <c r="F53" s="28">
        <v>-55681995</v>
      </c>
      <c r="H53" s="28">
        <v>0</v>
      </c>
      <c r="J53" s="35">
        <f t="shared" si="0"/>
        <v>-55681995</v>
      </c>
      <c r="L53" s="39">
        <f t="shared" si="1"/>
        <v>-1.5555646034693982</v>
      </c>
      <c r="N53" s="28">
        <v>2316600000</v>
      </c>
      <c r="P53" s="33">
        <v>4768852784</v>
      </c>
      <c r="Q53" s="33"/>
      <c r="S53" s="28">
        <v>-7722416218</v>
      </c>
      <c r="U53" s="35">
        <f t="shared" si="2"/>
        <v>-636963434</v>
      </c>
      <c r="W53" s="39">
        <f t="shared" si="3"/>
        <v>-0.1262581933496324</v>
      </c>
    </row>
    <row r="54" spans="1:23" ht="21.75" customHeight="1" x14ac:dyDescent="0.2">
      <c r="A54" s="17" t="s">
        <v>106</v>
      </c>
      <c r="B54" s="17"/>
      <c r="D54" s="28">
        <v>0</v>
      </c>
      <c r="F54" s="28">
        <v>0</v>
      </c>
      <c r="H54" s="28">
        <v>0</v>
      </c>
      <c r="J54" s="35">
        <f t="shared" si="0"/>
        <v>0</v>
      </c>
      <c r="L54" s="39">
        <f t="shared" si="1"/>
        <v>0</v>
      </c>
      <c r="N54" s="28">
        <v>700000000</v>
      </c>
      <c r="P54" s="33">
        <v>0</v>
      </c>
      <c r="Q54" s="33"/>
      <c r="S54" s="28">
        <f>3327370941+51906</f>
        <v>3327422847</v>
      </c>
      <c r="U54" s="35">
        <f t="shared" si="2"/>
        <v>4027422847</v>
      </c>
      <c r="W54" s="39">
        <f t="shared" si="3"/>
        <v>0.79831133998384751</v>
      </c>
    </row>
    <row r="55" spans="1:23" ht="21.75" customHeight="1" x14ac:dyDescent="0.2">
      <c r="A55" s="17" t="s">
        <v>33</v>
      </c>
      <c r="B55" s="17"/>
      <c r="D55" s="28">
        <v>0</v>
      </c>
      <c r="F55" s="28">
        <v>-1301673047</v>
      </c>
      <c r="H55" s="28">
        <v>0</v>
      </c>
      <c r="J55" s="35">
        <f t="shared" si="0"/>
        <v>-1301673047</v>
      </c>
      <c r="L55" s="39">
        <f t="shared" si="1"/>
        <v>-36.364295446011916</v>
      </c>
      <c r="N55" s="28">
        <v>0</v>
      </c>
      <c r="P55" s="33">
        <v>5180178006</v>
      </c>
      <c r="Q55" s="33"/>
      <c r="S55" s="28">
        <v>0</v>
      </c>
      <c r="U55" s="35">
        <f t="shared" si="2"/>
        <v>5180178006</v>
      </c>
      <c r="W55" s="39">
        <f t="shared" si="3"/>
        <v>1.0268092034103504</v>
      </c>
    </row>
    <row r="56" spans="1:23" ht="21.75" customHeight="1" x14ac:dyDescent="0.2">
      <c r="A56" s="17" t="s">
        <v>44</v>
      </c>
      <c r="B56" s="17"/>
      <c r="D56" s="28">
        <v>0</v>
      </c>
      <c r="F56" s="28">
        <v>4546960130</v>
      </c>
      <c r="H56" s="28">
        <v>0</v>
      </c>
      <c r="J56" s="35">
        <f t="shared" si="0"/>
        <v>4546960130</v>
      </c>
      <c r="L56" s="39">
        <f t="shared" si="1"/>
        <v>127.02652323456824</v>
      </c>
      <c r="N56" s="28">
        <v>0</v>
      </c>
      <c r="P56" s="33">
        <v>8526248466</v>
      </c>
      <c r="Q56" s="33"/>
      <c r="S56" s="28">
        <v>0</v>
      </c>
      <c r="U56" s="35">
        <f t="shared" si="2"/>
        <v>8526248466</v>
      </c>
      <c r="W56" s="39">
        <f t="shared" si="3"/>
        <v>1.6900636204608799</v>
      </c>
    </row>
    <row r="57" spans="1:23" ht="21.75" customHeight="1" x14ac:dyDescent="0.2">
      <c r="A57" s="17" t="s">
        <v>37</v>
      </c>
      <c r="B57" s="17"/>
      <c r="D57" s="28">
        <v>0</v>
      </c>
      <c r="F57" s="28">
        <v>1056452634</v>
      </c>
      <c r="H57" s="28">
        <v>0</v>
      </c>
      <c r="J57" s="35">
        <f t="shared" si="0"/>
        <v>1056452634</v>
      </c>
      <c r="L57" s="39">
        <f t="shared" si="1"/>
        <v>29.513675339621205</v>
      </c>
      <c r="N57" s="28">
        <v>0</v>
      </c>
      <c r="P57" s="33">
        <v>2571527502</v>
      </c>
      <c r="Q57" s="33"/>
      <c r="S57" s="28">
        <v>0</v>
      </c>
      <c r="U57" s="35">
        <f t="shared" si="2"/>
        <v>2571527502</v>
      </c>
      <c r="W57" s="39">
        <f t="shared" si="3"/>
        <v>0.50972536133277202</v>
      </c>
    </row>
    <row r="58" spans="1:23" ht="21.75" customHeight="1" x14ac:dyDescent="0.2">
      <c r="A58" s="17" t="s">
        <v>45</v>
      </c>
      <c r="B58" s="17"/>
      <c r="D58" s="28">
        <v>0</v>
      </c>
      <c r="F58" s="28">
        <v>2588596208</v>
      </c>
      <c r="H58" s="28">
        <v>0</v>
      </c>
      <c r="J58" s="35">
        <f t="shared" si="0"/>
        <v>2588596208</v>
      </c>
      <c r="L58" s="39">
        <f t="shared" si="1"/>
        <v>72.316529496472015</v>
      </c>
      <c r="N58" s="28">
        <v>0</v>
      </c>
      <c r="P58" s="33">
        <v>2588596201</v>
      </c>
      <c r="Q58" s="33"/>
      <c r="S58" s="28">
        <v>0</v>
      </c>
      <c r="U58" s="35">
        <f t="shared" si="2"/>
        <v>2588596201</v>
      </c>
      <c r="W58" s="39">
        <f t="shared" si="3"/>
        <v>0.51310870012984444</v>
      </c>
    </row>
    <row r="59" spans="1:23" ht="21.75" customHeight="1" x14ac:dyDescent="0.2">
      <c r="A59" s="17" t="s">
        <v>38</v>
      </c>
      <c r="B59" s="17"/>
      <c r="D59" s="28">
        <v>0</v>
      </c>
      <c r="F59" s="28">
        <v>993043798</v>
      </c>
      <c r="H59" s="28">
        <v>0</v>
      </c>
      <c r="J59" s="35">
        <f t="shared" si="0"/>
        <v>993043798</v>
      </c>
      <c r="L59" s="39">
        <f t="shared" si="1"/>
        <v>27.742249211142937</v>
      </c>
      <c r="N59" s="28">
        <v>0</v>
      </c>
      <c r="P59" s="33">
        <v>5875369805</v>
      </c>
      <c r="Q59" s="33"/>
      <c r="S59" s="28">
        <v>0</v>
      </c>
      <c r="U59" s="35">
        <f t="shared" si="2"/>
        <v>5875369805</v>
      </c>
      <c r="W59" s="39">
        <f t="shared" si="3"/>
        <v>1.1646093594130587</v>
      </c>
    </row>
    <row r="60" spans="1:23" ht="21.75" customHeight="1" x14ac:dyDescent="0.2">
      <c r="A60" s="19" t="s">
        <v>46</v>
      </c>
      <c r="B60" s="19"/>
      <c r="D60" s="29">
        <v>0</v>
      </c>
      <c r="F60" s="29">
        <v>-2244339</v>
      </c>
      <c r="H60" s="29">
        <v>0</v>
      </c>
      <c r="J60" s="35">
        <f t="shared" si="0"/>
        <v>-2244339</v>
      </c>
      <c r="L60" s="39">
        <f t="shared" si="1"/>
        <v>-6.2699159873598379E-2</v>
      </c>
      <c r="N60" s="29">
        <v>0</v>
      </c>
      <c r="P60" s="33">
        <v>-2244339</v>
      </c>
      <c r="Q60" s="34"/>
      <c r="S60" s="29">
        <v>0</v>
      </c>
      <c r="U60" s="35">
        <f t="shared" si="2"/>
        <v>-2244339</v>
      </c>
      <c r="W60" s="39">
        <f t="shared" si="3"/>
        <v>-4.4487041528371414E-4</v>
      </c>
    </row>
    <row r="61" spans="1:23" ht="21.75" customHeight="1" x14ac:dyDescent="0.2">
      <c r="A61" s="21" t="s">
        <v>49</v>
      </c>
      <c r="B61" s="21"/>
      <c r="D61" s="30">
        <f>SUM(D9:D60)</f>
        <v>1334368963</v>
      </c>
      <c r="F61" s="30">
        <f>SUM(F9:F60)</f>
        <v>32176343706</v>
      </c>
      <c r="H61" s="30">
        <f>SUM(H9:H60)</f>
        <v>168839435</v>
      </c>
      <c r="J61" s="30">
        <f>SUM(J9:J60)</f>
        <v>33679552104</v>
      </c>
      <c r="L61" s="31">
        <f>SUM(L9:L60)</f>
        <v>940.89155953707655</v>
      </c>
      <c r="N61" s="30">
        <f>SUM(N9:N60)</f>
        <v>149535958785</v>
      </c>
      <c r="Q61" s="54">
        <f>SUM(P9:Q60)</f>
        <v>137253549658</v>
      </c>
      <c r="S61" s="54">
        <f>SUM(S9:S60)</f>
        <v>216350904299</v>
      </c>
      <c r="U61" s="30">
        <f>SUM(U9:U60)</f>
        <v>503140412742</v>
      </c>
      <c r="W61" s="31">
        <f>SUM(W9:W60)</f>
        <v>99.731940835387604</v>
      </c>
    </row>
    <row r="63" spans="1:23" x14ac:dyDescent="0.2">
      <c r="Q63" s="47"/>
      <c r="S63" s="47"/>
    </row>
    <row r="64" spans="1:23" x14ac:dyDescent="0.2">
      <c r="N64" s="47"/>
    </row>
    <row r="65" spans="14:19" x14ac:dyDescent="0.2">
      <c r="N65" s="47"/>
    </row>
    <row r="66" spans="14:19" x14ac:dyDescent="0.2">
      <c r="N66" s="47"/>
    </row>
    <row r="67" spans="14:19" x14ac:dyDescent="0.2">
      <c r="N67" s="47"/>
      <c r="S67" s="47"/>
    </row>
    <row r="68" spans="14:19" x14ac:dyDescent="0.2">
      <c r="N68" s="47"/>
    </row>
    <row r="71" spans="14:19" x14ac:dyDescent="0.2">
      <c r="Q71" s="47"/>
    </row>
  </sheetData>
  <mergeCells count="115">
    <mergeCell ref="A59:B59"/>
    <mergeCell ref="P59:Q59"/>
    <mergeCell ref="A60:B60"/>
    <mergeCell ref="P60:Q60"/>
    <mergeCell ref="A61:B61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workbookViewId="0">
      <selection activeCell="F10" sqref="F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4.45" customHeight="1" x14ac:dyDescent="0.2"/>
    <row r="5" spans="1:10" ht="14.45" customHeight="1" x14ac:dyDescent="0.2">
      <c r="A5" s="1" t="s">
        <v>107</v>
      </c>
      <c r="B5" s="12" t="s">
        <v>108</v>
      </c>
      <c r="C5" s="12"/>
      <c r="D5" s="12"/>
      <c r="E5" s="12"/>
      <c r="F5" s="12"/>
      <c r="G5" s="12"/>
      <c r="H5" s="12"/>
      <c r="I5" s="12"/>
      <c r="J5" s="12"/>
    </row>
    <row r="6" spans="1:10" ht="14.45" customHeight="1" x14ac:dyDescent="0.2">
      <c r="D6" s="13" t="s">
        <v>79</v>
      </c>
      <c r="E6" s="13"/>
      <c r="F6" s="13"/>
      <c r="H6" s="13" t="s">
        <v>80</v>
      </c>
      <c r="I6" s="13"/>
      <c r="J6" s="13"/>
    </row>
    <row r="7" spans="1:10" ht="36.4" customHeight="1" x14ac:dyDescent="0.2">
      <c r="A7" s="13" t="s">
        <v>109</v>
      </c>
      <c r="B7" s="13"/>
      <c r="D7" s="10" t="s">
        <v>110</v>
      </c>
      <c r="E7" s="3"/>
      <c r="F7" s="10" t="s">
        <v>111</v>
      </c>
      <c r="H7" s="10" t="s">
        <v>110</v>
      </c>
      <c r="I7" s="3"/>
      <c r="J7" s="10" t="s">
        <v>111</v>
      </c>
    </row>
    <row r="8" spans="1:10" ht="21.75" customHeight="1" x14ac:dyDescent="0.2">
      <c r="A8" s="15" t="s">
        <v>57</v>
      </c>
      <c r="B8" s="15"/>
      <c r="C8" s="24"/>
      <c r="D8" s="26">
        <v>3105029</v>
      </c>
      <c r="E8" s="24"/>
      <c r="F8" s="27">
        <f>D8/D$13*100</f>
        <v>8.0105639389502166</v>
      </c>
      <c r="H8" s="26">
        <v>205218548</v>
      </c>
      <c r="I8" s="24"/>
      <c r="J8" s="27">
        <f>H8/H$13*100</f>
        <v>50.548332345956467</v>
      </c>
    </row>
    <row r="9" spans="1:10" ht="21.75" customHeight="1" x14ac:dyDescent="0.2">
      <c r="A9" s="17" t="s">
        <v>58</v>
      </c>
      <c r="B9" s="17"/>
      <c r="C9" s="24"/>
      <c r="D9" s="28">
        <v>23858</v>
      </c>
      <c r="E9" s="24"/>
      <c r="F9" s="39">
        <f t="shared" ref="F9:F12" si="0">D9/D$13*100</f>
        <v>6.1550482928009458E-2</v>
      </c>
      <c r="H9" s="28">
        <v>252316</v>
      </c>
      <c r="I9" s="24"/>
      <c r="J9" s="39">
        <f t="shared" ref="J9:J12" si="1">H9/H$13*100</f>
        <v>6.2149124182490335E-2</v>
      </c>
    </row>
    <row r="10" spans="1:10" ht="21.75" customHeight="1" x14ac:dyDescent="0.2">
      <c r="A10" s="17" t="s">
        <v>59</v>
      </c>
      <c r="B10" s="17"/>
      <c r="C10" s="24"/>
      <c r="D10" s="28">
        <v>131508</v>
      </c>
      <c r="E10" s="24"/>
      <c r="F10" s="39">
        <f t="shared" si="0"/>
        <v>0.33927323786137431</v>
      </c>
      <c r="H10" s="28">
        <v>1203970</v>
      </c>
      <c r="I10" s="24"/>
      <c r="J10" s="39">
        <f t="shared" si="1"/>
        <v>0.29655543462163675</v>
      </c>
    </row>
    <row r="11" spans="1:10" ht="21.75" customHeight="1" x14ac:dyDescent="0.2">
      <c r="A11" s="17" t="s">
        <v>60</v>
      </c>
      <c r="B11" s="17"/>
      <c r="C11" s="24"/>
      <c r="D11" s="28">
        <v>15947</v>
      </c>
      <c r="E11" s="24"/>
      <c r="F11" s="39">
        <f t="shared" si="0"/>
        <v>4.114114977168945E-2</v>
      </c>
      <c r="H11" s="28">
        <v>181441</v>
      </c>
      <c r="I11" s="24"/>
      <c r="J11" s="39">
        <f t="shared" si="1"/>
        <v>4.4691574219610446E-2</v>
      </c>
    </row>
    <row r="12" spans="1:10" ht="21.75" customHeight="1" x14ac:dyDescent="0.2">
      <c r="A12" s="19" t="s">
        <v>61</v>
      </c>
      <c r="B12" s="19"/>
      <c r="C12" s="24"/>
      <c r="D12" s="29">
        <v>35485336</v>
      </c>
      <c r="E12" s="24"/>
      <c r="F12" s="39">
        <f t="shared" si="0"/>
        <v>91.547471190488707</v>
      </c>
      <c r="H12" s="29">
        <v>199128529</v>
      </c>
      <c r="I12" s="24"/>
      <c r="J12" s="39">
        <f t="shared" si="1"/>
        <v>49.048271521019785</v>
      </c>
    </row>
    <row r="13" spans="1:10" ht="21.75" customHeight="1" x14ac:dyDescent="0.2">
      <c r="A13" s="21" t="s">
        <v>49</v>
      </c>
      <c r="B13" s="21"/>
      <c r="C13" s="24"/>
      <c r="D13" s="30">
        <v>38761678</v>
      </c>
      <c r="E13" s="24"/>
      <c r="F13" s="30">
        <f>SUM(F8:F12)</f>
        <v>100</v>
      </c>
      <c r="H13" s="30">
        <v>405984804</v>
      </c>
      <c r="I13" s="24"/>
      <c r="J13" s="30">
        <f>SUM(J8:J12)</f>
        <v>100</v>
      </c>
    </row>
    <row r="14" spans="1:10" x14ac:dyDescent="0.2">
      <c r="C14" s="24"/>
      <c r="D14" s="24"/>
      <c r="E14" s="24"/>
      <c r="F14" s="24"/>
    </row>
    <row r="15" spans="1:10" x14ac:dyDescent="0.2">
      <c r="C15" s="24"/>
      <c r="D15" s="24"/>
      <c r="E15" s="24"/>
      <c r="F15" s="24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1"/>
  <sheetViews>
    <sheetView rightToLeft="1" workbookViewId="0">
      <selection activeCell="F14" sqref="F14:F2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11" max="11" width="11" bestFit="1" customWidth="1"/>
  </cols>
  <sheetData>
    <row r="1" spans="1:11" ht="29.1" customHeight="1" x14ac:dyDescent="0.2">
      <c r="A1" s="11" t="s">
        <v>0</v>
      </c>
      <c r="B1" s="11"/>
      <c r="C1" s="11"/>
      <c r="D1" s="11"/>
      <c r="E1" s="11"/>
      <c r="F1" s="11"/>
    </row>
    <row r="2" spans="1:11" ht="21.75" customHeight="1" x14ac:dyDescent="0.2">
      <c r="A2" s="11" t="s">
        <v>64</v>
      </c>
      <c r="B2" s="11"/>
      <c r="C2" s="11"/>
      <c r="D2" s="11"/>
      <c r="E2" s="11"/>
      <c r="F2" s="11"/>
    </row>
    <row r="3" spans="1:11" ht="21.75" customHeight="1" x14ac:dyDescent="0.2">
      <c r="A3" s="11" t="s">
        <v>2</v>
      </c>
      <c r="B3" s="11"/>
      <c r="C3" s="11"/>
      <c r="D3" s="11"/>
      <c r="E3" s="11"/>
      <c r="F3" s="11"/>
    </row>
    <row r="4" spans="1:11" ht="14.45" customHeight="1" x14ac:dyDescent="0.2"/>
    <row r="5" spans="1:11" ht="29.1" customHeight="1" x14ac:dyDescent="0.2">
      <c r="A5" s="1" t="s">
        <v>112</v>
      </c>
      <c r="B5" s="12" t="s">
        <v>75</v>
      </c>
      <c r="C5" s="12"/>
      <c r="D5" s="12"/>
      <c r="E5" s="12"/>
      <c r="F5" s="12"/>
    </row>
    <row r="6" spans="1:11" ht="14.45" customHeight="1" x14ac:dyDescent="0.2">
      <c r="D6" s="2" t="s">
        <v>79</v>
      </c>
      <c r="F6" s="2" t="s">
        <v>9</v>
      </c>
    </row>
    <row r="7" spans="1:11" ht="14.45" customHeight="1" x14ac:dyDescent="0.2">
      <c r="A7" s="13" t="s">
        <v>75</v>
      </c>
      <c r="B7" s="13"/>
      <c r="D7" s="4" t="s">
        <v>54</v>
      </c>
      <c r="F7" s="4" t="s">
        <v>54</v>
      </c>
    </row>
    <row r="8" spans="1:11" ht="21.75" customHeight="1" x14ac:dyDescent="0.2">
      <c r="A8" s="15" t="s">
        <v>75</v>
      </c>
      <c r="B8" s="15"/>
      <c r="D8" s="26">
        <v>-30141482252</v>
      </c>
      <c r="E8" s="24"/>
      <c r="F8" s="26">
        <v>569159922</v>
      </c>
      <c r="K8" s="46"/>
    </row>
    <row r="9" spans="1:11" ht="21.75" customHeight="1" x14ac:dyDescent="0.2">
      <c r="A9" s="17" t="s">
        <v>113</v>
      </c>
      <c r="B9" s="17"/>
      <c r="D9" s="28">
        <v>0</v>
      </c>
      <c r="E9" s="24"/>
      <c r="F9" s="28">
        <v>3383</v>
      </c>
      <c r="K9" s="46"/>
    </row>
    <row r="10" spans="1:11" ht="21.75" customHeight="1" x14ac:dyDescent="0.2">
      <c r="A10" s="19" t="s">
        <v>114</v>
      </c>
      <c r="B10" s="19"/>
      <c r="D10" s="29">
        <v>2941517</v>
      </c>
      <c r="E10" s="24"/>
      <c r="F10" s="29">
        <v>378527306</v>
      </c>
    </row>
    <row r="11" spans="1:11" ht="21.75" customHeight="1" x14ac:dyDescent="0.2">
      <c r="A11" s="21" t="s">
        <v>49</v>
      </c>
      <c r="B11" s="21"/>
      <c r="D11" s="30">
        <f>SUM(D8:D10)</f>
        <v>-30138540735</v>
      </c>
      <c r="E11" s="24"/>
      <c r="F11" s="30">
        <f>SUM(F8:F10)</f>
        <v>947690611</v>
      </c>
      <c r="K11" s="46"/>
    </row>
    <row r="12" spans="1:11" x14ac:dyDescent="0.2">
      <c r="D12" s="24"/>
      <c r="E12" s="24"/>
      <c r="F12" s="24"/>
    </row>
    <row r="13" spans="1:11" x14ac:dyDescent="0.2">
      <c r="D13" s="24"/>
      <c r="E13" s="24"/>
      <c r="F13" s="24"/>
    </row>
    <row r="14" spans="1:11" x14ac:dyDescent="0.2">
      <c r="D14" s="24"/>
      <c r="E14" s="24"/>
      <c r="F14" s="24"/>
    </row>
    <row r="15" spans="1:11" x14ac:dyDescent="0.2">
      <c r="F15" s="46"/>
    </row>
    <row r="16" spans="1:11" x14ac:dyDescent="0.2">
      <c r="F16" s="46"/>
    </row>
    <row r="21" spans="6:6" x14ac:dyDescent="0.2">
      <c r="F21" s="4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8"/>
  <sheetViews>
    <sheetView rightToLeft="1" workbookViewId="0">
      <selection activeCell="K34" sqref="K34"/>
    </sheetView>
  </sheetViews>
  <sheetFormatPr defaultRowHeight="12.75" x14ac:dyDescent="0.2"/>
  <cols>
    <col min="1" max="1" width="39" customWidth="1"/>
    <col min="2" max="2" width="1.28515625" customWidth="1"/>
    <col min="3" max="3" width="16.85546875" style="24" customWidth="1"/>
    <col min="4" max="4" width="1.28515625" style="24" customWidth="1"/>
    <col min="5" max="5" width="28.140625" style="24" bestFit="1" customWidth="1"/>
    <col min="6" max="6" width="1.28515625" style="24" customWidth="1"/>
    <col min="7" max="7" width="18.85546875" style="24" bestFit="1" customWidth="1"/>
    <col min="8" max="8" width="1.28515625" style="24" customWidth="1"/>
    <col min="9" max="9" width="19" style="24" bestFit="1" customWidth="1"/>
    <col min="10" max="10" width="1.28515625" style="24" customWidth="1"/>
    <col min="11" max="11" width="11" style="24" bestFit="1" customWidth="1"/>
    <col min="12" max="12" width="1.28515625" style="24" customWidth="1"/>
    <col min="13" max="13" width="20" style="24" bestFit="1" customWidth="1"/>
    <col min="14" max="14" width="1.28515625" style="24" customWidth="1"/>
    <col min="15" max="15" width="19" style="24" bestFit="1" customWidth="1"/>
    <col min="16" max="16" width="1.28515625" style="24" customWidth="1"/>
    <col min="17" max="17" width="12.140625" style="24" bestFit="1" customWidth="1"/>
    <col min="18" max="18" width="1.28515625" style="24" customWidth="1"/>
    <col min="19" max="19" width="20" style="24" bestFit="1" customWidth="1"/>
    <col min="20" max="20" width="0.28515625" customWidth="1"/>
  </cols>
  <sheetData>
    <row r="1" spans="1:1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4.45" customHeight="1" x14ac:dyDescent="0.2"/>
    <row r="5" spans="1:19" ht="14.45" customHeight="1" x14ac:dyDescent="0.2">
      <c r="A5" s="12" t="s">
        <v>82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4.45" customHeight="1" x14ac:dyDescent="0.2">
      <c r="A6" s="13" t="s">
        <v>50</v>
      </c>
      <c r="C6" s="13" t="s">
        <v>115</v>
      </c>
      <c r="D6" s="13"/>
      <c r="E6" s="13"/>
      <c r="F6" s="13"/>
      <c r="G6" s="13"/>
      <c r="I6" s="13" t="s">
        <v>79</v>
      </c>
      <c r="J6" s="13"/>
      <c r="K6" s="13"/>
      <c r="L6" s="13"/>
      <c r="M6" s="13"/>
      <c r="O6" s="13" t="s">
        <v>80</v>
      </c>
      <c r="P6" s="13"/>
      <c r="Q6" s="13"/>
      <c r="R6" s="13"/>
      <c r="S6" s="13"/>
    </row>
    <row r="7" spans="1:19" ht="29.1" customHeight="1" x14ac:dyDescent="0.2">
      <c r="A7" s="13"/>
      <c r="C7" s="10" t="s">
        <v>116</v>
      </c>
      <c r="D7" s="25"/>
      <c r="E7" s="10" t="s">
        <v>117</v>
      </c>
      <c r="F7" s="25"/>
      <c r="G7" s="10" t="s">
        <v>118</v>
      </c>
      <c r="I7" s="10" t="s">
        <v>119</v>
      </c>
      <c r="J7" s="25"/>
      <c r="K7" s="10" t="s">
        <v>120</v>
      </c>
      <c r="L7" s="25"/>
      <c r="M7" s="10" t="s">
        <v>121</v>
      </c>
      <c r="O7" s="10" t="s">
        <v>119</v>
      </c>
      <c r="P7" s="25"/>
      <c r="Q7" s="10" t="s">
        <v>120</v>
      </c>
      <c r="R7" s="25"/>
      <c r="S7" s="10" t="s">
        <v>121</v>
      </c>
    </row>
    <row r="8" spans="1:19" ht="21.75" customHeight="1" x14ac:dyDescent="0.2">
      <c r="A8" s="5" t="s">
        <v>40</v>
      </c>
      <c r="C8" s="43" t="s">
        <v>122</v>
      </c>
      <c r="E8" s="26">
        <v>2004728</v>
      </c>
      <c r="G8" s="26">
        <v>1050</v>
      </c>
      <c r="I8" s="26">
        <v>0</v>
      </c>
      <c r="K8" s="26">
        <v>0</v>
      </c>
      <c r="M8" s="26">
        <v>0</v>
      </c>
      <c r="O8" s="26">
        <v>2104964400</v>
      </c>
      <c r="Q8" s="26">
        <v>0</v>
      </c>
      <c r="S8" s="26">
        <v>2104964400</v>
      </c>
    </row>
    <row r="9" spans="1:19" ht="21.75" customHeight="1" x14ac:dyDescent="0.2">
      <c r="A9" s="6" t="s">
        <v>24</v>
      </c>
      <c r="C9" s="44" t="s">
        <v>123</v>
      </c>
      <c r="E9" s="28">
        <v>5737091</v>
      </c>
      <c r="G9" s="28">
        <v>1000</v>
      </c>
      <c r="I9" s="28">
        <v>0</v>
      </c>
      <c r="K9" s="28">
        <v>0</v>
      </c>
      <c r="M9" s="28">
        <v>0</v>
      </c>
      <c r="O9" s="28">
        <v>5737091000</v>
      </c>
      <c r="Q9" s="28">
        <v>0</v>
      </c>
      <c r="S9" s="28">
        <v>5737091000</v>
      </c>
    </row>
    <row r="10" spans="1:19" ht="21.75" customHeight="1" x14ac:dyDescent="0.2">
      <c r="A10" s="6" t="s">
        <v>29</v>
      </c>
      <c r="C10" s="44" t="s">
        <v>124</v>
      </c>
      <c r="E10" s="28">
        <v>19023660</v>
      </c>
      <c r="G10" s="28">
        <v>1100</v>
      </c>
      <c r="I10" s="28">
        <v>0</v>
      </c>
      <c r="K10" s="28">
        <v>0</v>
      </c>
      <c r="M10" s="28">
        <v>0</v>
      </c>
      <c r="O10" s="28">
        <v>20926026000</v>
      </c>
      <c r="Q10" s="28">
        <v>0</v>
      </c>
      <c r="S10" s="28">
        <v>20926026000</v>
      </c>
    </row>
    <row r="11" spans="1:19" ht="21.75" customHeight="1" x14ac:dyDescent="0.2">
      <c r="A11" s="6" t="s">
        <v>30</v>
      </c>
      <c r="C11" s="44" t="s">
        <v>125</v>
      </c>
      <c r="E11" s="28">
        <v>2406851</v>
      </c>
      <c r="G11" s="28">
        <v>2390</v>
      </c>
      <c r="I11" s="28">
        <v>0</v>
      </c>
      <c r="K11" s="28">
        <v>0</v>
      </c>
      <c r="M11" s="28">
        <v>0</v>
      </c>
      <c r="O11" s="28">
        <v>5752373890</v>
      </c>
      <c r="Q11" s="28">
        <v>0</v>
      </c>
      <c r="S11" s="28">
        <v>5752373890</v>
      </c>
    </row>
    <row r="12" spans="1:19" ht="21.75" customHeight="1" x14ac:dyDescent="0.2">
      <c r="A12" s="6" t="s">
        <v>39</v>
      </c>
      <c r="C12" s="44" t="s">
        <v>126</v>
      </c>
      <c r="E12" s="28">
        <v>13198888</v>
      </c>
      <c r="G12" s="28">
        <v>370</v>
      </c>
      <c r="I12" s="28">
        <v>0</v>
      </c>
      <c r="K12" s="28">
        <v>0</v>
      </c>
      <c r="M12" s="28">
        <v>0</v>
      </c>
      <c r="O12" s="28">
        <v>4883588560</v>
      </c>
      <c r="Q12" s="28">
        <v>0</v>
      </c>
      <c r="S12" s="28">
        <v>4883588560</v>
      </c>
    </row>
    <row r="13" spans="1:19" ht="21.75" customHeight="1" x14ac:dyDescent="0.2">
      <c r="A13" s="6" t="s">
        <v>36</v>
      </c>
      <c r="C13" s="44" t="s">
        <v>126</v>
      </c>
      <c r="E13" s="28">
        <v>15571808</v>
      </c>
      <c r="G13" s="28">
        <v>115</v>
      </c>
      <c r="I13" s="28">
        <v>0</v>
      </c>
      <c r="K13" s="28">
        <v>0</v>
      </c>
      <c r="M13" s="28">
        <v>0</v>
      </c>
      <c r="O13" s="28">
        <v>1790757920</v>
      </c>
      <c r="Q13" s="28">
        <v>0</v>
      </c>
      <c r="S13" s="28">
        <v>1790757920</v>
      </c>
    </row>
    <row r="14" spans="1:19" ht="21.75" customHeight="1" x14ac:dyDescent="0.2">
      <c r="A14" s="6" t="s">
        <v>28</v>
      </c>
      <c r="C14" s="44" t="s">
        <v>122</v>
      </c>
      <c r="E14" s="28">
        <v>4670431</v>
      </c>
      <c r="G14" s="28">
        <v>2000</v>
      </c>
      <c r="I14" s="28">
        <v>0</v>
      </c>
      <c r="K14" s="28">
        <v>0</v>
      </c>
      <c r="M14" s="28">
        <v>0</v>
      </c>
      <c r="O14" s="28">
        <v>9340862000</v>
      </c>
      <c r="Q14" s="28">
        <v>0</v>
      </c>
      <c r="S14" s="28">
        <v>9340862000</v>
      </c>
    </row>
    <row r="15" spans="1:19" ht="21.75" customHeight="1" x14ac:dyDescent="0.2">
      <c r="A15" s="6" t="s">
        <v>26</v>
      </c>
      <c r="C15" s="44" t="s">
        <v>127</v>
      </c>
      <c r="E15" s="28">
        <v>1375832</v>
      </c>
      <c r="G15" s="28">
        <v>5375</v>
      </c>
      <c r="I15" s="28">
        <v>0</v>
      </c>
      <c r="K15" s="28">
        <v>0</v>
      </c>
      <c r="M15" s="28">
        <v>0</v>
      </c>
      <c r="O15" s="28">
        <v>7395097000</v>
      </c>
      <c r="Q15" s="28">
        <v>0</v>
      </c>
      <c r="S15" s="28">
        <v>7395097000</v>
      </c>
    </row>
    <row r="16" spans="1:19" ht="21.75" customHeight="1" x14ac:dyDescent="0.2">
      <c r="A16" s="6" t="s">
        <v>95</v>
      </c>
      <c r="C16" s="44" t="s">
        <v>128</v>
      </c>
      <c r="E16" s="28">
        <v>2224603</v>
      </c>
      <c r="G16" s="28">
        <v>5000</v>
      </c>
      <c r="I16" s="28">
        <v>0</v>
      </c>
      <c r="K16" s="28">
        <v>0</v>
      </c>
      <c r="M16" s="28">
        <v>0</v>
      </c>
      <c r="O16" s="28">
        <v>11123015000</v>
      </c>
      <c r="Q16" s="28">
        <v>0</v>
      </c>
      <c r="S16" s="28">
        <v>11123015000</v>
      </c>
    </row>
    <row r="17" spans="1:19" ht="21.75" customHeight="1" x14ac:dyDescent="0.2">
      <c r="A17" s="6" t="s">
        <v>41</v>
      </c>
      <c r="C17" s="44" t="s">
        <v>129</v>
      </c>
      <c r="E17" s="28">
        <v>4535293</v>
      </c>
      <c r="G17" s="28">
        <v>750</v>
      </c>
      <c r="I17" s="28">
        <v>0</v>
      </c>
      <c r="K17" s="28">
        <v>0</v>
      </c>
      <c r="M17" s="28">
        <v>0</v>
      </c>
      <c r="O17" s="28">
        <v>3401469750</v>
      </c>
      <c r="Q17" s="28">
        <v>0</v>
      </c>
      <c r="S17" s="28">
        <v>3401469750</v>
      </c>
    </row>
    <row r="18" spans="1:19" ht="21.75" customHeight="1" x14ac:dyDescent="0.2">
      <c r="A18" s="6" t="s">
        <v>19</v>
      </c>
      <c r="C18" s="44" t="s">
        <v>122</v>
      </c>
      <c r="E18" s="28">
        <v>15702012</v>
      </c>
      <c r="G18" s="28">
        <v>360</v>
      </c>
      <c r="I18" s="28">
        <v>0</v>
      </c>
      <c r="K18" s="28">
        <v>0</v>
      </c>
      <c r="M18" s="28">
        <v>0</v>
      </c>
      <c r="O18" s="28">
        <v>5652724320</v>
      </c>
      <c r="Q18" s="28">
        <v>0</v>
      </c>
      <c r="S18" s="28">
        <v>5652724320</v>
      </c>
    </row>
    <row r="19" spans="1:19" ht="21.75" customHeight="1" x14ac:dyDescent="0.2">
      <c r="A19" s="6" t="s">
        <v>35</v>
      </c>
      <c r="C19" s="44" t="s">
        <v>130</v>
      </c>
      <c r="E19" s="28">
        <v>1427592</v>
      </c>
      <c r="G19" s="28">
        <v>1000</v>
      </c>
      <c r="I19" s="28">
        <v>1427592000</v>
      </c>
      <c r="K19" s="28">
        <v>93223037</v>
      </c>
      <c r="M19" s="28">
        <v>1334368963</v>
      </c>
      <c r="O19" s="28">
        <v>1427592000</v>
      </c>
      <c r="Q19" s="28">
        <v>93223037</v>
      </c>
      <c r="S19" s="28">
        <v>1334368963</v>
      </c>
    </row>
    <row r="20" spans="1:19" ht="21.75" customHeight="1" x14ac:dyDescent="0.2">
      <c r="A20" s="6" t="s">
        <v>34</v>
      </c>
      <c r="C20" s="44" t="s">
        <v>131</v>
      </c>
      <c r="E20" s="28">
        <v>20296011</v>
      </c>
      <c r="G20" s="28">
        <v>280</v>
      </c>
      <c r="I20" s="28">
        <v>0</v>
      </c>
      <c r="K20" s="28">
        <v>0</v>
      </c>
      <c r="M20" s="28">
        <v>0</v>
      </c>
      <c r="O20" s="28">
        <v>5682883080</v>
      </c>
      <c r="Q20" s="28">
        <v>0</v>
      </c>
      <c r="S20" s="28">
        <v>5682883080</v>
      </c>
    </row>
    <row r="21" spans="1:19" ht="21.75" customHeight="1" x14ac:dyDescent="0.2">
      <c r="A21" s="6" t="s">
        <v>31</v>
      </c>
      <c r="C21" s="44" t="s">
        <v>132</v>
      </c>
      <c r="E21" s="28">
        <v>644254</v>
      </c>
      <c r="G21" s="28">
        <v>12450</v>
      </c>
      <c r="I21" s="28">
        <v>0</v>
      </c>
      <c r="K21" s="28">
        <v>0</v>
      </c>
      <c r="M21" s="28">
        <v>0</v>
      </c>
      <c r="O21" s="28">
        <v>8020962300</v>
      </c>
      <c r="Q21" s="28">
        <v>0</v>
      </c>
      <c r="S21" s="28">
        <v>8020962300</v>
      </c>
    </row>
    <row r="22" spans="1:19" ht="21.75" customHeight="1" x14ac:dyDescent="0.2">
      <c r="A22" s="6" t="s">
        <v>43</v>
      </c>
      <c r="C22" s="44" t="s">
        <v>133</v>
      </c>
      <c r="E22" s="28">
        <v>3088300</v>
      </c>
      <c r="G22" s="28">
        <v>1400</v>
      </c>
      <c r="I22" s="28">
        <v>0</v>
      </c>
      <c r="K22" s="28">
        <v>0</v>
      </c>
      <c r="M22" s="28">
        <v>0</v>
      </c>
      <c r="O22" s="28">
        <v>4323620000</v>
      </c>
      <c r="Q22" s="28">
        <v>340979495</v>
      </c>
      <c r="S22" s="28">
        <v>3982640505</v>
      </c>
    </row>
    <row r="23" spans="1:19" ht="21.75" customHeight="1" x14ac:dyDescent="0.2">
      <c r="A23" s="6" t="s">
        <v>42</v>
      </c>
      <c r="C23" s="44" t="s">
        <v>123</v>
      </c>
      <c r="E23" s="28">
        <v>5959329</v>
      </c>
      <c r="G23" s="28">
        <v>800</v>
      </c>
      <c r="I23" s="28">
        <v>0</v>
      </c>
      <c r="K23" s="28">
        <v>0</v>
      </c>
      <c r="M23" s="28">
        <v>0</v>
      </c>
      <c r="O23" s="28">
        <v>4767463200</v>
      </c>
      <c r="Q23" s="28">
        <v>0</v>
      </c>
      <c r="S23" s="28">
        <v>4767463200</v>
      </c>
    </row>
    <row r="24" spans="1:19" ht="21.75" customHeight="1" x14ac:dyDescent="0.2">
      <c r="A24" s="6" t="s">
        <v>23</v>
      </c>
      <c r="C24" s="44" t="s">
        <v>134</v>
      </c>
      <c r="E24" s="28">
        <v>11228650</v>
      </c>
      <c r="G24" s="28">
        <v>1624</v>
      </c>
      <c r="I24" s="28">
        <v>0</v>
      </c>
      <c r="K24" s="28">
        <v>0</v>
      </c>
      <c r="M24" s="28">
        <v>0</v>
      </c>
      <c r="O24" s="28">
        <v>18235327600</v>
      </c>
      <c r="Q24" s="28">
        <v>0</v>
      </c>
      <c r="S24" s="28">
        <v>18235327600</v>
      </c>
    </row>
    <row r="25" spans="1:19" ht="21.75" customHeight="1" x14ac:dyDescent="0.2">
      <c r="A25" s="6" t="s">
        <v>20</v>
      </c>
      <c r="C25" s="44" t="s">
        <v>135</v>
      </c>
      <c r="E25" s="28">
        <v>2475000</v>
      </c>
      <c r="G25" s="28">
        <v>936</v>
      </c>
      <c r="I25" s="28">
        <v>0</v>
      </c>
      <c r="K25" s="28">
        <v>0</v>
      </c>
      <c r="M25" s="28">
        <v>0</v>
      </c>
      <c r="O25" s="28">
        <v>2316600000</v>
      </c>
      <c r="Q25" s="28">
        <v>0</v>
      </c>
      <c r="S25" s="28">
        <v>2316600000</v>
      </c>
    </row>
    <row r="26" spans="1:19" ht="21.75" customHeight="1" x14ac:dyDescent="0.2">
      <c r="A26" s="6" t="s">
        <v>21</v>
      </c>
      <c r="C26" s="44" t="s">
        <v>136</v>
      </c>
      <c r="E26" s="28">
        <v>205512</v>
      </c>
      <c r="G26" s="28">
        <v>38000</v>
      </c>
      <c r="I26" s="28">
        <v>0</v>
      </c>
      <c r="K26" s="28">
        <v>0</v>
      </c>
      <c r="M26" s="28">
        <v>0</v>
      </c>
      <c r="O26" s="28">
        <v>7809456000</v>
      </c>
      <c r="Q26" s="28">
        <v>63664043</v>
      </c>
      <c r="S26" s="28">
        <v>7745791957</v>
      </c>
    </row>
    <row r="27" spans="1:19" ht="21.75" customHeight="1" x14ac:dyDescent="0.2">
      <c r="A27" s="6" t="s">
        <v>32</v>
      </c>
      <c r="C27" s="44" t="s">
        <v>137</v>
      </c>
      <c r="E27" s="28">
        <v>15291779</v>
      </c>
      <c r="G27" s="28">
        <v>266</v>
      </c>
      <c r="I27" s="28">
        <v>0</v>
      </c>
      <c r="K27" s="28">
        <v>0</v>
      </c>
      <c r="M27" s="28">
        <v>0</v>
      </c>
      <c r="O27" s="28">
        <v>4067613214</v>
      </c>
      <c r="Q27" s="28">
        <v>0</v>
      </c>
      <c r="S27" s="28">
        <v>4067613214</v>
      </c>
    </row>
    <row r="28" spans="1:19" ht="21.75" customHeight="1" x14ac:dyDescent="0.2">
      <c r="A28" s="6" t="s">
        <v>106</v>
      </c>
      <c r="C28" s="44" t="s">
        <v>138</v>
      </c>
      <c r="E28" s="28">
        <v>1750000</v>
      </c>
      <c r="G28" s="28">
        <v>400</v>
      </c>
      <c r="I28" s="28">
        <v>0</v>
      </c>
      <c r="K28" s="28">
        <v>0</v>
      </c>
      <c r="M28" s="28">
        <v>0</v>
      </c>
      <c r="O28" s="28">
        <v>700000000</v>
      </c>
      <c r="Q28" s="28">
        <v>0</v>
      </c>
      <c r="S28" s="28">
        <v>700000000</v>
      </c>
    </row>
    <row r="29" spans="1:19" ht="21.75" customHeight="1" x14ac:dyDescent="0.2">
      <c r="A29" s="6" t="s">
        <v>22</v>
      </c>
      <c r="C29" s="44" t="s">
        <v>135</v>
      </c>
      <c r="E29" s="28">
        <v>574864</v>
      </c>
      <c r="G29" s="28">
        <v>3400</v>
      </c>
      <c r="I29" s="28">
        <v>0</v>
      </c>
      <c r="K29" s="28">
        <v>0</v>
      </c>
      <c r="M29" s="28">
        <v>0</v>
      </c>
      <c r="O29" s="28">
        <v>1954537600</v>
      </c>
      <c r="Q29" s="28">
        <v>0</v>
      </c>
      <c r="S29" s="28">
        <v>1954537600</v>
      </c>
    </row>
    <row r="30" spans="1:19" ht="21.75" customHeight="1" x14ac:dyDescent="0.2">
      <c r="A30" s="6" t="s">
        <v>27</v>
      </c>
      <c r="C30" s="44" t="s">
        <v>139</v>
      </c>
      <c r="E30" s="28">
        <v>3870532</v>
      </c>
      <c r="G30" s="28">
        <v>1100</v>
      </c>
      <c r="I30" s="28">
        <v>0</v>
      </c>
      <c r="K30" s="28">
        <v>0</v>
      </c>
      <c r="M30" s="28">
        <v>0</v>
      </c>
      <c r="O30" s="28">
        <v>4257585200</v>
      </c>
      <c r="Q30" s="28">
        <v>132784674</v>
      </c>
      <c r="S30" s="28">
        <v>4124800526</v>
      </c>
    </row>
    <row r="31" spans="1:19" ht="21.75" customHeight="1" x14ac:dyDescent="0.2">
      <c r="A31" s="6" t="s">
        <v>96</v>
      </c>
      <c r="C31" s="44" t="s">
        <v>140</v>
      </c>
      <c r="E31" s="28">
        <v>30000000</v>
      </c>
      <c r="G31" s="28">
        <v>260</v>
      </c>
      <c r="I31" s="28">
        <v>0</v>
      </c>
      <c r="K31" s="28">
        <v>0</v>
      </c>
      <c r="M31" s="28">
        <v>0</v>
      </c>
      <c r="O31" s="28">
        <v>7800000000</v>
      </c>
      <c r="Q31" s="28">
        <v>0</v>
      </c>
      <c r="S31" s="28">
        <v>7800000000</v>
      </c>
    </row>
    <row r="32" spans="1:19" ht="21.75" customHeight="1" x14ac:dyDescent="0.2">
      <c r="A32" s="6" t="s">
        <v>93</v>
      </c>
      <c r="C32" s="44" t="s">
        <v>141</v>
      </c>
      <c r="E32" s="28">
        <v>1500000</v>
      </c>
      <c r="G32" s="28">
        <v>150</v>
      </c>
      <c r="I32" s="28">
        <v>0</v>
      </c>
      <c r="K32" s="28">
        <v>0</v>
      </c>
      <c r="M32" s="28">
        <v>0</v>
      </c>
      <c r="O32" s="28">
        <v>225000000</v>
      </c>
      <c r="Q32" s="28">
        <v>0</v>
      </c>
      <c r="S32" s="28">
        <v>225000000</v>
      </c>
    </row>
    <row r="33" spans="1:19" ht="21.75" customHeight="1" x14ac:dyDescent="0.2">
      <c r="A33" s="7" t="s">
        <v>86</v>
      </c>
      <c r="C33" s="45" t="s">
        <v>142</v>
      </c>
      <c r="E33" s="35">
        <v>200000</v>
      </c>
      <c r="G33" s="35">
        <v>2350</v>
      </c>
      <c r="I33" s="29">
        <v>0</v>
      </c>
      <c r="K33" s="29">
        <v>0</v>
      </c>
      <c r="M33" s="29">
        <v>0</v>
      </c>
      <c r="O33" s="29">
        <v>470000000</v>
      </c>
      <c r="Q33" s="29">
        <v>0</v>
      </c>
      <c r="S33" s="29">
        <v>470000000</v>
      </c>
    </row>
    <row r="34" spans="1:19" ht="21.75" customHeight="1" x14ac:dyDescent="0.2">
      <c r="A34" s="9" t="s">
        <v>49</v>
      </c>
      <c r="C34" s="35"/>
      <c r="D34" s="37"/>
      <c r="E34" s="35"/>
      <c r="F34" s="37"/>
      <c r="G34" s="35"/>
      <c r="I34" s="30">
        <v>1427592000</v>
      </c>
      <c r="K34" s="30">
        <v>93223037</v>
      </c>
      <c r="M34" s="30">
        <v>1334368963</v>
      </c>
      <c r="O34" s="30">
        <f>SUM(O8:O33)</f>
        <v>150166610034</v>
      </c>
      <c r="Q34" s="30">
        <v>630651249</v>
      </c>
      <c r="S34" s="30">
        <f>SUM(S8:S33)</f>
        <v>149535958785</v>
      </c>
    </row>
    <row r="37" spans="1:19" x14ac:dyDescent="0.2">
      <c r="O37" s="47"/>
    </row>
    <row r="38" spans="1:19" x14ac:dyDescent="0.2">
      <c r="I38" s="4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0"/>
  <sheetViews>
    <sheetView rightToLeft="1" workbookViewId="0">
      <selection activeCell="O31" sqref="O3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145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67</v>
      </c>
      <c r="C6" s="13" t="s">
        <v>79</v>
      </c>
      <c r="D6" s="13"/>
      <c r="E6" s="13"/>
      <c r="F6" s="13"/>
      <c r="G6" s="13"/>
      <c r="I6" s="13" t="s">
        <v>80</v>
      </c>
      <c r="J6" s="13"/>
      <c r="K6" s="13"/>
      <c r="L6" s="13"/>
      <c r="M6" s="13"/>
    </row>
    <row r="7" spans="1:13" ht="29.1" customHeight="1" x14ac:dyDescent="0.2">
      <c r="A7" s="13"/>
      <c r="C7" s="10" t="s">
        <v>143</v>
      </c>
      <c r="D7" s="3"/>
      <c r="E7" s="10" t="s">
        <v>120</v>
      </c>
      <c r="F7" s="3"/>
      <c r="G7" s="10" t="s">
        <v>144</v>
      </c>
      <c r="I7" s="10" t="s">
        <v>143</v>
      </c>
      <c r="J7" s="3"/>
      <c r="K7" s="10" t="s">
        <v>120</v>
      </c>
      <c r="L7" s="3"/>
      <c r="M7" s="10" t="s">
        <v>144</v>
      </c>
    </row>
    <row r="8" spans="1:13" ht="21.75" customHeight="1" x14ac:dyDescent="0.2">
      <c r="A8" s="5" t="s">
        <v>57</v>
      </c>
      <c r="C8" s="26">
        <v>3105029</v>
      </c>
      <c r="D8" s="24"/>
      <c r="E8" s="26">
        <v>0</v>
      </c>
      <c r="F8" s="24"/>
      <c r="G8" s="26">
        <v>3105029</v>
      </c>
      <c r="H8" s="24"/>
      <c r="I8" s="26">
        <v>205218548</v>
      </c>
      <c r="J8" s="24"/>
      <c r="K8" s="26">
        <v>0</v>
      </c>
      <c r="L8" s="24"/>
      <c r="M8" s="26">
        <v>205218548</v>
      </c>
    </row>
    <row r="9" spans="1:13" ht="21.75" customHeight="1" x14ac:dyDescent="0.2">
      <c r="A9" s="6" t="s">
        <v>58</v>
      </c>
      <c r="C9" s="28">
        <v>23858</v>
      </c>
      <c r="D9" s="24"/>
      <c r="E9" s="28">
        <v>0</v>
      </c>
      <c r="F9" s="24"/>
      <c r="G9" s="28">
        <v>23858</v>
      </c>
      <c r="H9" s="24"/>
      <c r="I9" s="28">
        <v>252316</v>
      </c>
      <c r="J9" s="24"/>
      <c r="K9" s="28">
        <v>0</v>
      </c>
      <c r="L9" s="24"/>
      <c r="M9" s="28">
        <v>252316</v>
      </c>
    </row>
    <row r="10" spans="1:13" ht="21.75" customHeight="1" x14ac:dyDescent="0.2">
      <c r="A10" s="6" t="s">
        <v>59</v>
      </c>
      <c r="C10" s="28">
        <v>131508</v>
      </c>
      <c r="D10" s="24"/>
      <c r="E10" s="28">
        <v>119</v>
      </c>
      <c r="F10" s="24"/>
      <c r="G10" s="28">
        <v>131389</v>
      </c>
      <c r="H10" s="24"/>
      <c r="I10" s="28">
        <v>1203970</v>
      </c>
      <c r="J10" s="24"/>
      <c r="K10" s="28">
        <v>2156</v>
      </c>
      <c r="L10" s="24"/>
      <c r="M10" s="28">
        <v>1201814</v>
      </c>
    </row>
    <row r="11" spans="1:13" ht="21.75" customHeight="1" x14ac:dyDescent="0.2">
      <c r="A11" s="6" t="s">
        <v>60</v>
      </c>
      <c r="C11" s="28">
        <v>15947</v>
      </c>
      <c r="D11" s="24"/>
      <c r="E11" s="28">
        <v>42</v>
      </c>
      <c r="F11" s="24"/>
      <c r="G11" s="28">
        <v>15905</v>
      </c>
      <c r="H11" s="24"/>
      <c r="I11" s="28">
        <v>181441</v>
      </c>
      <c r="J11" s="24"/>
      <c r="K11" s="28">
        <v>361</v>
      </c>
      <c r="L11" s="24"/>
      <c r="M11" s="28">
        <v>181080</v>
      </c>
    </row>
    <row r="12" spans="1:13" ht="21.75" customHeight="1" x14ac:dyDescent="0.2">
      <c r="A12" s="7" t="s">
        <v>61</v>
      </c>
      <c r="C12" s="29">
        <v>35485336</v>
      </c>
      <c r="D12" s="24"/>
      <c r="E12" s="29">
        <v>236885</v>
      </c>
      <c r="F12" s="24"/>
      <c r="G12" s="29">
        <v>35248451</v>
      </c>
      <c r="H12" s="24"/>
      <c r="I12" s="29">
        <v>199128529</v>
      </c>
      <c r="J12" s="24"/>
      <c r="K12" s="29">
        <v>1333842</v>
      </c>
      <c r="L12" s="24"/>
      <c r="M12" s="29">
        <v>197794687</v>
      </c>
    </row>
    <row r="13" spans="1:13" ht="21.75" customHeight="1" x14ac:dyDescent="0.2">
      <c r="A13" s="9" t="s">
        <v>49</v>
      </c>
      <c r="C13" s="30">
        <v>38761678</v>
      </c>
      <c r="D13" s="24"/>
      <c r="E13" s="30">
        <v>237046</v>
      </c>
      <c r="F13" s="24"/>
      <c r="G13" s="30">
        <v>38524632</v>
      </c>
      <c r="H13" s="24"/>
      <c r="I13" s="30">
        <v>405984804</v>
      </c>
      <c r="J13" s="24"/>
      <c r="K13" s="30">
        <v>1336359</v>
      </c>
      <c r="L13" s="24"/>
      <c r="M13" s="30">
        <v>404648445</v>
      </c>
    </row>
    <row r="14" spans="1:13" x14ac:dyDescent="0.2"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7" spans="5:13" x14ac:dyDescent="0.2">
      <c r="E17" s="46"/>
    </row>
    <row r="18" spans="5:13" x14ac:dyDescent="0.2">
      <c r="I18" s="46"/>
      <c r="M18" s="46"/>
    </row>
    <row r="19" spans="5:13" x14ac:dyDescent="0.2">
      <c r="M19" s="46"/>
    </row>
    <row r="20" spans="5:13" x14ac:dyDescent="0.2">
      <c r="M20" s="4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4"/>
  <sheetViews>
    <sheetView rightToLeft="1" workbookViewId="0">
      <selection activeCell="I54" sqref="I54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style="24" bestFit="1" customWidth="1"/>
    <col min="4" max="4" width="1.28515625" style="24" customWidth="1"/>
    <col min="5" max="5" width="15.42578125" style="24" bestFit="1" customWidth="1"/>
    <col min="6" max="6" width="1.28515625" style="24" customWidth="1"/>
    <col min="7" max="7" width="14.7109375" style="24" bestFit="1" customWidth="1"/>
    <col min="8" max="8" width="1.28515625" style="24" customWidth="1"/>
    <col min="9" max="9" width="21.85546875" style="24" bestFit="1" customWidth="1"/>
    <col min="10" max="10" width="1.28515625" style="24" customWidth="1"/>
    <col min="11" max="11" width="11.85546875" style="24" bestFit="1" customWidth="1"/>
    <col min="12" max="12" width="1.28515625" style="24" customWidth="1"/>
    <col min="13" max="13" width="17.42578125" style="24" bestFit="1" customWidth="1"/>
    <col min="14" max="14" width="1.28515625" style="24" customWidth="1"/>
    <col min="15" max="15" width="17.7109375" style="24" bestFit="1" customWidth="1"/>
    <col min="16" max="16" width="1.28515625" style="24" customWidth="1"/>
    <col min="17" max="17" width="14.28515625" style="24" customWidth="1"/>
    <col min="18" max="18" width="1.28515625" customWidth="1"/>
    <col min="19" max="19" width="0.28515625" customWidth="1"/>
    <col min="22" max="22" width="14.85546875" bestFit="1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67</v>
      </c>
      <c r="C6" s="13" t="s">
        <v>79</v>
      </c>
      <c r="D6" s="13"/>
      <c r="E6" s="13"/>
      <c r="F6" s="13"/>
      <c r="G6" s="13"/>
      <c r="H6" s="13"/>
      <c r="I6" s="13"/>
      <c r="K6" s="13" t="s">
        <v>80</v>
      </c>
      <c r="L6" s="13"/>
      <c r="M6" s="13"/>
      <c r="N6" s="13"/>
      <c r="O6" s="13"/>
      <c r="P6" s="13"/>
      <c r="Q6" s="13"/>
      <c r="R6" s="13"/>
    </row>
    <row r="7" spans="1:18" ht="29.1" customHeight="1" x14ac:dyDescent="0.2">
      <c r="A7" s="13"/>
      <c r="C7" s="10" t="s">
        <v>13</v>
      </c>
      <c r="D7" s="25"/>
      <c r="E7" s="10" t="s">
        <v>147</v>
      </c>
      <c r="F7" s="25"/>
      <c r="G7" s="10" t="s">
        <v>148</v>
      </c>
      <c r="H7" s="25"/>
      <c r="I7" s="10" t="s">
        <v>149</v>
      </c>
      <c r="K7" s="10" t="s">
        <v>13</v>
      </c>
      <c r="L7" s="25"/>
      <c r="M7" s="10" t="s">
        <v>147</v>
      </c>
      <c r="N7" s="25"/>
      <c r="O7" s="10" t="s">
        <v>148</v>
      </c>
      <c r="P7" s="25"/>
      <c r="Q7" s="22" t="s">
        <v>149</v>
      </c>
      <c r="R7" s="22"/>
    </row>
    <row r="8" spans="1:18" ht="21.75" customHeight="1" x14ac:dyDescent="0.2">
      <c r="A8" s="5" t="s">
        <v>42</v>
      </c>
      <c r="C8" s="26">
        <v>579555</v>
      </c>
      <c r="E8" s="26">
        <v>1988080261</v>
      </c>
      <c r="G8" s="26">
        <v>2334802583</v>
      </c>
      <c r="I8" s="26">
        <v>-346722322</v>
      </c>
      <c r="K8" s="26">
        <v>9530740</v>
      </c>
      <c r="M8" s="26">
        <v>56160556835</v>
      </c>
      <c r="O8" s="26">
        <v>48685718236</v>
      </c>
      <c r="Q8" s="16">
        <v>7474838599</v>
      </c>
      <c r="R8" s="16"/>
    </row>
    <row r="9" spans="1:18" ht="21.75" customHeight="1" x14ac:dyDescent="0.2">
      <c r="A9" s="6" t="s">
        <v>48</v>
      </c>
      <c r="C9" s="28">
        <v>562500</v>
      </c>
      <c r="E9" s="28">
        <v>5927023201</v>
      </c>
      <c r="G9" s="28">
        <v>5269780617</v>
      </c>
      <c r="I9" s="28">
        <f>657242584-12</f>
        <v>657242572</v>
      </c>
      <c r="K9" s="28">
        <v>562500</v>
      </c>
      <c r="M9" s="28">
        <v>5927023201</v>
      </c>
      <c r="O9" s="28">
        <v>5269780617</v>
      </c>
      <c r="Q9" s="18">
        <v>657242584</v>
      </c>
      <c r="R9" s="18"/>
    </row>
    <row r="10" spans="1:18" ht="21.75" customHeight="1" x14ac:dyDescent="0.2">
      <c r="A10" s="6" t="s">
        <v>25</v>
      </c>
      <c r="C10" s="28">
        <v>2325496</v>
      </c>
      <c r="E10" s="28">
        <v>5104463720</v>
      </c>
      <c r="G10" s="28">
        <f>5104463720+1088471541</f>
        <v>6192935261</v>
      </c>
      <c r="I10" s="28">
        <f>E10-G10</f>
        <v>-1088471541</v>
      </c>
      <c r="K10" s="28">
        <v>2325496</v>
      </c>
      <c r="M10" s="28">
        <v>5104463720</v>
      </c>
      <c r="O10" s="28">
        <v>5104463720</v>
      </c>
      <c r="Q10" s="18">
        <v>0</v>
      </c>
      <c r="R10" s="18"/>
    </row>
    <row r="11" spans="1:18" ht="21.75" customHeight="1" x14ac:dyDescent="0.2">
      <c r="A11" s="6" t="s">
        <v>27</v>
      </c>
      <c r="C11" s="28">
        <v>310922</v>
      </c>
      <c r="E11" s="28">
        <v>3343256237</v>
      </c>
      <c r="G11" s="28">
        <v>3501785917</v>
      </c>
      <c r="I11" s="28">
        <v>-158529680</v>
      </c>
      <c r="K11" s="28">
        <v>8532532</v>
      </c>
      <c r="M11" s="28">
        <v>111145888657</v>
      </c>
      <c r="O11" s="28">
        <v>96098379633</v>
      </c>
      <c r="Q11" s="18">
        <v>15047509024</v>
      </c>
      <c r="R11" s="18"/>
    </row>
    <row r="12" spans="1:18" ht="21.75" customHeight="1" x14ac:dyDescent="0.2">
      <c r="A12" s="6" t="s">
        <v>47</v>
      </c>
      <c r="C12" s="28">
        <v>360000</v>
      </c>
      <c r="E12" s="28">
        <v>4654540174</v>
      </c>
      <c r="G12" s="28">
        <v>3549219768</v>
      </c>
      <c r="I12" s="28">
        <v>1105320406</v>
      </c>
      <c r="K12" s="28">
        <v>360000</v>
      </c>
      <c r="M12" s="28">
        <v>4654540174</v>
      </c>
      <c r="O12" s="28">
        <v>3549219768</v>
      </c>
      <c r="Q12" s="18">
        <v>1105320406</v>
      </c>
      <c r="R12" s="18"/>
    </row>
    <row r="13" spans="1:18" ht="21.75" customHeight="1" x14ac:dyDescent="0.2">
      <c r="A13" s="6" t="s">
        <v>29</v>
      </c>
      <c r="C13" s="28">
        <v>0</v>
      </c>
      <c r="E13" s="28">
        <v>0</v>
      </c>
      <c r="G13" s="28">
        <v>0</v>
      </c>
      <c r="I13" s="28">
        <v>0</v>
      </c>
      <c r="K13" s="28">
        <v>11652837</v>
      </c>
      <c r="M13" s="28">
        <v>70577545098</v>
      </c>
      <c r="O13" s="28">
        <v>73014737201</v>
      </c>
      <c r="Q13" s="18">
        <v>-2437192103</v>
      </c>
      <c r="R13" s="18"/>
    </row>
    <row r="14" spans="1:18" ht="21.75" customHeight="1" x14ac:dyDescent="0.2">
      <c r="A14" s="6" t="s">
        <v>41</v>
      </c>
      <c r="C14" s="28">
        <v>0</v>
      </c>
      <c r="E14" s="28">
        <v>0</v>
      </c>
      <c r="G14" s="28">
        <v>0</v>
      </c>
      <c r="I14" s="28">
        <v>0</v>
      </c>
      <c r="K14" s="28">
        <v>4535293</v>
      </c>
      <c r="M14" s="28">
        <v>41025602864</v>
      </c>
      <c r="O14" s="28">
        <v>49286949875</v>
      </c>
      <c r="Q14" s="18">
        <v>-8261347011</v>
      </c>
      <c r="R14" s="18"/>
    </row>
    <row r="15" spans="1:18" ht="21.75" customHeight="1" x14ac:dyDescent="0.2">
      <c r="A15" s="6" t="s">
        <v>30</v>
      </c>
      <c r="C15" s="28">
        <v>0</v>
      </c>
      <c r="E15" s="28">
        <v>0</v>
      </c>
      <c r="G15" s="28">
        <v>0</v>
      </c>
      <c r="I15" s="28">
        <v>0</v>
      </c>
      <c r="K15" s="28">
        <v>2928318</v>
      </c>
      <c r="M15" s="28">
        <v>61538350326</v>
      </c>
      <c r="O15" s="28">
        <v>71738633374</v>
      </c>
      <c r="Q15" s="18">
        <v>-10200283048</v>
      </c>
      <c r="R15" s="18"/>
    </row>
    <row r="16" spans="1:18" ht="21.75" customHeight="1" x14ac:dyDescent="0.2">
      <c r="A16" s="6" t="s">
        <v>28</v>
      </c>
      <c r="C16" s="28">
        <v>0</v>
      </c>
      <c r="E16" s="28">
        <v>0</v>
      </c>
      <c r="G16" s="28">
        <v>0</v>
      </c>
      <c r="I16" s="28">
        <v>0</v>
      </c>
      <c r="K16" s="28">
        <v>15706839</v>
      </c>
      <c r="M16" s="28">
        <v>103988865540</v>
      </c>
      <c r="O16" s="28">
        <v>108200746173</v>
      </c>
      <c r="Q16" s="18">
        <v>-4211880633</v>
      </c>
      <c r="R16" s="18"/>
    </row>
    <row r="17" spans="1:18" ht="21.75" customHeight="1" x14ac:dyDescent="0.2">
      <c r="A17" s="6" t="s">
        <v>85</v>
      </c>
      <c r="C17" s="28">
        <v>0</v>
      </c>
      <c r="E17" s="28">
        <v>0</v>
      </c>
      <c r="G17" s="28">
        <v>0</v>
      </c>
      <c r="I17" s="28">
        <v>0</v>
      </c>
      <c r="K17" s="28">
        <v>3497266</v>
      </c>
      <c r="M17" s="28">
        <v>40016723567</v>
      </c>
      <c r="O17" s="28">
        <v>39040615111</v>
      </c>
      <c r="Q17" s="18">
        <v>976108456</v>
      </c>
      <c r="R17" s="18"/>
    </row>
    <row r="18" spans="1:18" ht="21.75" customHeight="1" x14ac:dyDescent="0.2">
      <c r="A18" s="6" t="s">
        <v>86</v>
      </c>
      <c r="C18" s="28">
        <v>0</v>
      </c>
      <c r="E18" s="28">
        <v>0</v>
      </c>
      <c r="G18" s="28">
        <v>0</v>
      </c>
      <c r="I18" s="28">
        <v>0</v>
      </c>
      <c r="K18" s="28">
        <v>200000</v>
      </c>
      <c r="M18" s="28">
        <v>6426845513</v>
      </c>
      <c r="O18" s="28">
        <v>5424921360</v>
      </c>
      <c r="Q18" s="18">
        <v>1001924153</v>
      </c>
      <c r="R18" s="18"/>
    </row>
    <row r="19" spans="1:18" ht="21.75" customHeight="1" x14ac:dyDescent="0.2">
      <c r="A19" s="6" t="s">
        <v>87</v>
      </c>
      <c r="C19" s="28">
        <v>0</v>
      </c>
      <c r="E19" s="28">
        <v>0</v>
      </c>
      <c r="G19" s="28">
        <v>0</v>
      </c>
      <c r="I19" s="28">
        <v>0</v>
      </c>
      <c r="K19" s="28">
        <v>2470586</v>
      </c>
      <c r="M19" s="28">
        <v>30452986759</v>
      </c>
      <c r="O19" s="28">
        <v>23380034846</v>
      </c>
      <c r="Q19" s="18">
        <v>7072951913</v>
      </c>
      <c r="R19" s="18"/>
    </row>
    <row r="20" spans="1:18" ht="21.75" customHeight="1" x14ac:dyDescent="0.2">
      <c r="A20" s="6" t="s">
        <v>88</v>
      </c>
      <c r="C20" s="28">
        <v>0</v>
      </c>
      <c r="E20" s="28">
        <v>0</v>
      </c>
      <c r="G20" s="28">
        <v>0</v>
      </c>
      <c r="I20" s="28">
        <v>0</v>
      </c>
      <c r="K20" s="28">
        <v>25833</v>
      </c>
      <c r="M20" s="28">
        <v>334729082</v>
      </c>
      <c r="O20" s="28">
        <v>345449145</v>
      </c>
      <c r="Q20" s="18">
        <v>-10720063</v>
      </c>
      <c r="R20" s="18"/>
    </row>
    <row r="21" spans="1:18" ht="21.75" customHeight="1" x14ac:dyDescent="0.2">
      <c r="A21" s="6" t="s">
        <v>35</v>
      </c>
      <c r="C21" s="28">
        <v>0</v>
      </c>
      <c r="E21" s="28">
        <v>0</v>
      </c>
      <c r="G21" s="28">
        <v>0</v>
      </c>
      <c r="I21" s="28">
        <v>0</v>
      </c>
      <c r="K21" s="28">
        <v>5353304</v>
      </c>
      <c r="M21" s="28">
        <v>45600221009</v>
      </c>
      <c r="O21" s="28">
        <v>40123746882</v>
      </c>
      <c r="Q21" s="18">
        <v>5476474127</v>
      </c>
      <c r="R21" s="18"/>
    </row>
    <row r="22" spans="1:18" ht="21.75" customHeight="1" x14ac:dyDescent="0.2">
      <c r="A22" s="6" t="s">
        <v>31</v>
      </c>
      <c r="C22" s="28">
        <v>0</v>
      </c>
      <c r="E22" s="28">
        <v>0</v>
      </c>
      <c r="G22" s="28">
        <v>0</v>
      </c>
      <c r="I22" s="28">
        <v>0</v>
      </c>
      <c r="K22" s="28">
        <v>1248163</v>
      </c>
      <c r="M22" s="28">
        <v>112313501998</v>
      </c>
      <c r="O22" s="28">
        <v>73339930390</v>
      </c>
      <c r="Q22" s="18">
        <v>38973571608</v>
      </c>
      <c r="R22" s="18"/>
    </row>
    <row r="23" spans="1:18" ht="21.75" customHeight="1" x14ac:dyDescent="0.2">
      <c r="A23" s="6" t="s">
        <v>26</v>
      </c>
      <c r="C23" s="28">
        <v>0</v>
      </c>
      <c r="E23" s="28">
        <v>0</v>
      </c>
      <c r="G23" s="28">
        <v>0</v>
      </c>
      <c r="I23" s="28">
        <v>0</v>
      </c>
      <c r="K23" s="28">
        <v>603173</v>
      </c>
      <c r="M23" s="28">
        <v>11042903365</v>
      </c>
      <c r="O23" s="28">
        <v>11731740141</v>
      </c>
      <c r="Q23" s="18">
        <v>-688836776</v>
      </c>
      <c r="R23" s="18"/>
    </row>
    <row r="24" spans="1:18" ht="21.75" customHeight="1" x14ac:dyDescent="0.2">
      <c r="A24" s="6" t="s">
        <v>19</v>
      </c>
      <c r="C24" s="28">
        <v>0</v>
      </c>
      <c r="E24" s="28">
        <v>0</v>
      </c>
      <c r="G24" s="28">
        <v>0</v>
      </c>
      <c r="I24" s="28">
        <v>0</v>
      </c>
      <c r="K24" s="28">
        <v>15748354</v>
      </c>
      <c r="M24" s="28">
        <v>58861954672</v>
      </c>
      <c r="O24" s="28">
        <v>52553325979</v>
      </c>
      <c r="Q24" s="18">
        <v>6308628693</v>
      </c>
      <c r="R24" s="18"/>
    </row>
    <row r="25" spans="1:18" ht="21.75" customHeight="1" x14ac:dyDescent="0.2">
      <c r="A25" s="6" t="s">
        <v>23</v>
      </c>
      <c r="C25" s="28">
        <v>0</v>
      </c>
      <c r="E25" s="28">
        <v>0</v>
      </c>
      <c r="G25" s="28">
        <v>0</v>
      </c>
      <c r="I25" s="28">
        <v>0</v>
      </c>
      <c r="K25" s="28">
        <v>24913727</v>
      </c>
      <c r="M25" s="28">
        <v>168518141331</v>
      </c>
      <c r="O25" s="28">
        <v>130266479104</v>
      </c>
      <c r="Q25" s="18">
        <v>38251662227</v>
      </c>
      <c r="R25" s="18"/>
    </row>
    <row r="26" spans="1:18" ht="21.75" customHeight="1" x14ac:dyDescent="0.2">
      <c r="A26" s="6" t="s">
        <v>39</v>
      </c>
      <c r="C26" s="28">
        <v>0</v>
      </c>
      <c r="E26" s="28">
        <v>0</v>
      </c>
      <c r="G26" s="28">
        <v>0</v>
      </c>
      <c r="I26" s="28">
        <v>0</v>
      </c>
      <c r="K26" s="28">
        <v>12729330</v>
      </c>
      <c r="M26" s="28">
        <v>105265524123</v>
      </c>
      <c r="O26" s="28">
        <v>89769144276</v>
      </c>
      <c r="Q26" s="18">
        <v>15496379847</v>
      </c>
      <c r="R26" s="18"/>
    </row>
    <row r="27" spans="1:18" ht="21.75" customHeight="1" x14ac:dyDescent="0.2">
      <c r="A27" s="6" t="s">
        <v>89</v>
      </c>
      <c r="C27" s="28">
        <v>0</v>
      </c>
      <c r="E27" s="28">
        <v>0</v>
      </c>
      <c r="G27" s="28">
        <v>0</v>
      </c>
      <c r="I27" s="28">
        <v>0</v>
      </c>
      <c r="K27" s="28">
        <v>27000000</v>
      </c>
      <c r="M27" s="28">
        <v>102775847393</v>
      </c>
      <c r="O27" s="28">
        <v>108795261936</v>
      </c>
      <c r="Q27" s="18">
        <v>-6019414543</v>
      </c>
      <c r="R27" s="18"/>
    </row>
    <row r="28" spans="1:18" ht="21.75" customHeight="1" x14ac:dyDescent="0.2">
      <c r="A28" s="6" t="s">
        <v>90</v>
      </c>
      <c r="C28" s="28">
        <v>0</v>
      </c>
      <c r="E28" s="28">
        <v>0</v>
      </c>
      <c r="G28" s="28">
        <v>0</v>
      </c>
      <c r="I28" s="28">
        <v>0</v>
      </c>
      <c r="K28" s="28">
        <v>450000</v>
      </c>
      <c r="M28" s="28">
        <v>4602948557</v>
      </c>
      <c r="O28" s="28">
        <v>3098811168</v>
      </c>
      <c r="Q28" s="18">
        <v>1504137389</v>
      </c>
      <c r="R28" s="18"/>
    </row>
    <row r="29" spans="1:18" ht="21.75" customHeight="1" x14ac:dyDescent="0.2">
      <c r="A29" s="6" t="s">
        <v>91</v>
      </c>
      <c r="C29" s="28">
        <v>0</v>
      </c>
      <c r="E29" s="28">
        <v>0</v>
      </c>
      <c r="G29" s="28">
        <v>0</v>
      </c>
      <c r="I29" s="28">
        <v>0</v>
      </c>
      <c r="K29" s="28">
        <v>12491393</v>
      </c>
      <c r="M29" s="28">
        <v>27313975767</v>
      </c>
      <c r="O29" s="28">
        <v>30212105386</v>
      </c>
      <c r="Q29" s="18">
        <v>-2898129619</v>
      </c>
      <c r="R29" s="18"/>
    </row>
    <row r="30" spans="1:18" ht="21.75" customHeight="1" x14ac:dyDescent="0.2">
      <c r="A30" s="6" t="s">
        <v>92</v>
      </c>
      <c r="C30" s="28">
        <v>0</v>
      </c>
      <c r="E30" s="28">
        <v>0</v>
      </c>
      <c r="G30" s="28">
        <v>0</v>
      </c>
      <c r="I30" s="28">
        <v>0</v>
      </c>
      <c r="K30" s="28">
        <v>20973156</v>
      </c>
      <c r="M30" s="28">
        <v>26165394243</v>
      </c>
      <c r="O30" s="28">
        <v>34031550837</v>
      </c>
      <c r="Q30" s="18">
        <v>-7866156594</v>
      </c>
      <c r="R30" s="18"/>
    </row>
    <row r="31" spans="1:18" ht="21.75" customHeight="1" x14ac:dyDescent="0.2">
      <c r="A31" s="6" t="s">
        <v>93</v>
      </c>
      <c r="C31" s="28">
        <v>0</v>
      </c>
      <c r="E31" s="28">
        <v>0</v>
      </c>
      <c r="G31" s="28">
        <v>0</v>
      </c>
      <c r="I31" s="28">
        <v>0</v>
      </c>
      <c r="K31" s="28">
        <v>3000000</v>
      </c>
      <c r="M31" s="28">
        <v>11174936388</v>
      </c>
      <c r="O31" s="28">
        <v>7837109640</v>
      </c>
      <c r="Q31" s="18">
        <v>3337826748</v>
      </c>
      <c r="R31" s="18"/>
    </row>
    <row r="32" spans="1:18" ht="21.75" customHeight="1" x14ac:dyDescent="0.2">
      <c r="A32" s="6" t="s">
        <v>94</v>
      </c>
      <c r="C32" s="28">
        <v>0</v>
      </c>
      <c r="E32" s="28">
        <v>0</v>
      </c>
      <c r="G32" s="28">
        <v>0</v>
      </c>
      <c r="I32" s="28">
        <v>0</v>
      </c>
      <c r="K32" s="28">
        <v>11406904</v>
      </c>
      <c r="M32" s="28">
        <v>87540012385</v>
      </c>
      <c r="O32" s="28">
        <v>69508271806</v>
      </c>
      <c r="Q32" s="18">
        <v>18031740579</v>
      </c>
      <c r="R32" s="18"/>
    </row>
    <row r="33" spans="1:18" ht="21.75" customHeight="1" x14ac:dyDescent="0.2">
      <c r="A33" s="6" t="s">
        <v>95</v>
      </c>
      <c r="C33" s="28">
        <v>0</v>
      </c>
      <c r="E33" s="28">
        <v>0</v>
      </c>
      <c r="G33" s="28">
        <v>0</v>
      </c>
      <c r="I33" s="28">
        <v>0</v>
      </c>
      <c r="K33" s="28">
        <v>2224603</v>
      </c>
      <c r="M33" s="28">
        <v>99084248608</v>
      </c>
      <c r="O33" s="28">
        <v>75695079133</v>
      </c>
      <c r="Q33" s="18">
        <v>23389169475</v>
      </c>
      <c r="R33" s="18"/>
    </row>
    <row r="34" spans="1:18" ht="21.75" customHeight="1" x14ac:dyDescent="0.2">
      <c r="A34" s="6" t="s">
        <v>32</v>
      </c>
      <c r="C34" s="28">
        <v>0</v>
      </c>
      <c r="E34" s="28">
        <v>0</v>
      </c>
      <c r="G34" s="28">
        <v>0</v>
      </c>
      <c r="I34" s="28">
        <v>0</v>
      </c>
      <c r="K34" s="28">
        <v>3666749</v>
      </c>
      <c r="M34" s="28">
        <v>11076921472</v>
      </c>
      <c r="O34" s="28">
        <v>9084291622</v>
      </c>
      <c r="Q34" s="18">
        <v>1992629850</v>
      </c>
      <c r="R34" s="18"/>
    </row>
    <row r="35" spans="1:18" ht="21.75" customHeight="1" x14ac:dyDescent="0.2">
      <c r="A35" s="6" t="s">
        <v>96</v>
      </c>
      <c r="C35" s="28">
        <v>0</v>
      </c>
      <c r="E35" s="28">
        <v>0</v>
      </c>
      <c r="G35" s="28">
        <v>0</v>
      </c>
      <c r="I35" s="28">
        <v>0</v>
      </c>
      <c r="K35" s="28">
        <v>30000000</v>
      </c>
      <c r="M35" s="28">
        <v>39185451836</v>
      </c>
      <c r="O35" s="28">
        <v>47177613000</v>
      </c>
      <c r="Q35" s="18">
        <v>-7992161164</v>
      </c>
      <c r="R35" s="18"/>
    </row>
    <row r="36" spans="1:18" ht="21.75" customHeight="1" x14ac:dyDescent="0.2">
      <c r="A36" s="6" t="s">
        <v>97</v>
      </c>
      <c r="C36" s="28">
        <v>0</v>
      </c>
      <c r="E36" s="28">
        <v>0</v>
      </c>
      <c r="G36" s="28">
        <v>0</v>
      </c>
      <c r="I36" s="28">
        <v>0</v>
      </c>
      <c r="K36" s="28">
        <v>500000</v>
      </c>
      <c r="M36" s="28">
        <v>8139954196</v>
      </c>
      <c r="O36" s="28">
        <v>9080646750</v>
      </c>
      <c r="Q36" s="18">
        <v>-940692554</v>
      </c>
      <c r="R36" s="18"/>
    </row>
    <row r="37" spans="1:18" ht="21.75" customHeight="1" x14ac:dyDescent="0.2">
      <c r="A37" s="6" t="s">
        <v>98</v>
      </c>
      <c r="C37" s="28">
        <v>0</v>
      </c>
      <c r="E37" s="28">
        <v>0</v>
      </c>
      <c r="G37" s="28">
        <v>0</v>
      </c>
      <c r="I37" s="28">
        <v>0</v>
      </c>
      <c r="K37" s="28">
        <v>2000000</v>
      </c>
      <c r="M37" s="28">
        <v>80773517988</v>
      </c>
      <c r="O37" s="28">
        <v>90021168000</v>
      </c>
      <c r="Q37" s="18">
        <v>-9247650012</v>
      </c>
      <c r="R37" s="18"/>
    </row>
    <row r="38" spans="1:18" ht="21.75" customHeight="1" x14ac:dyDescent="0.2">
      <c r="A38" s="6" t="s">
        <v>34</v>
      </c>
      <c r="C38" s="28">
        <v>0</v>
      </c>
      <c r="E38" s="28">
        <v>0</v>
      </c>
      <c r="G38" s="28">
        <v>0</v>
      </c>
      <c r="I38" s="28">
        <v>0</v>
      </c>
      <c r="K38" s="28">
        <v>39167563</v>
      </c>
      <c r="M38" s="28">
        <v>161032493007</v>
      </c>
      <c r="O38" s="28">
        <v>160253779175</v>
      </c>
      <c r="Q38" s="18">
        <v>778713832</v>
      </c>
      <c r="R38" s="18"/>
    </row>
    <row r="39" spans="1:18" ht="21.75" customHeight="1" x14ac:dyDescent="0.2">
      <c r="A39" s="6" t="s">
        <v>99</v>
      </c>
      <c r="C39" s="28">
        <v>0</v>
      </c>
      <c r="E39" s="28">
        <v>0</v>
      </c>
      <c r="G39" s="28">
        <v>0</v>
      </c>
      <c r="I39" s="28">
        <v>0</v>
      </c>
      <c r="K39" s="28">
        <v>3622000</v>
      </c>
      <c r="M39" s="28">
        <v>74046466775</v>
      </c>
      <c r="O39" s="28">
        <v>70676815833</v>
      </c>
      <c r="Q39" s="18">
        <v>3369650942</v>
      </c>
      <c r="R39" s="18"/>
    </row>
    <row r="40" spans="1:18" ht="21.75" customHeight="1" x14ac:dyDescent="0.2">
      <c r="A40" s="6" t="s">
        <v>100</v>
      </c>
      <c r="C40" s="28">
        <v>0</v>
      </c>
      <c r="E40" s="28">
        <v>0</v>
      </c>
      <c r="G40" s="28">
        <v>0</v>
      </c>
      <c r="I40" s="28">
        <v>0</v>
      </c>
      <c r="K40" s="28">
        <v>1192004</v>
      </c>
      <c r="M40" s="28">
        <v>43036755243</v>
      </c>
      <c r="O40" s="28">
        <v>35304938045</v>
      </c>
      <c r="Q40" s="18">
        <v>7731817198</v>
      </c>
      <c r="R40" s="18"/>
    </row>
    <row r="41" spans="1:18" ht="21.75" customHeight="1" x14ac:dyDescent="0.2">
      <c r="A41" s="6" t="s">
        <v>21</v>
      </c>
      <c r="C41" s="28">
        <v>0</v>
      </c>
      <c r="E41" s="28">
        <v>0</v>
      </c>
      <c r="G41" s="28">
        <v>0</v>
      </c>
      <c r="I41" s="28">
        <v>0</v>
      </c>
      <c r="K41" s="28">
        <v>495470</v>
      </c>
      <c r="M41" s="28">
        <v>130641913795</v>
      </c>
      <c r="O41" s="28">
        <v>101750110373</v>
      </c>
      <c r="Q41" s="18">
        <v>28891803422</v>
      </c>
      <c r="R41" s="18"/>
    </row>
    <row r="42" spans="1:18" ht="21.75" customHeight="1" x14ac:dyDescent="0.2">
      <c r="A42" s="6" t="s">
        <v>24</v>
      </c>
      <c r="C42" s="28">
        <v>0</v>
      </c>
      <c r="E42" s="28">
        <v>0</v>
      </c>
      <c r="G42" s="28">
        <v>0</v>
      </c>
      <c r="I42" s="28">
        <v>0</v>
      </c>
      <c r="K42" s="28">
        <v>17598125</v>
      </c>
      <c r="M42" s="28">
        <v>123900259410</v>
      </c>
      <c r="O42" s="28">
        <v>105660233584</v>
      </c>
      <c r="Q42" s="18">
        <v>18240025826</v>
      </c>
      <c r="R42" s="18"/>
    </row>
    <row r="43" spans="1:18" ht="21.75" customHeight="1" x14ac:dyDescent="0.2">
      <c r="A43" s="6" t="s">
        <v>101</v>
      </c>
      <c r="C43" s="28">
        <v>0</v>
      </c>
      <c r="E43" s="28">
        <v>0</v>
      </c>
      <c r="G43" s="28">
        <v>0</v>
      </c>
      <c r="I43" s="28">
        <v>0</v>
      </c>
      <c r="K43" s="28">
        <v>2000000</v>
      </c>
      <c r="M43" s="28">
        <v>14383617321</v>
      </c>
      <c r="O43" s="28">
        <v>13081698000</v>
      </c>
      <c r="Q43" s="18">
        <v>1301919321</v>
      </c>
      <c r="R43" s="18"/>
    </row>
    <row r="44" spans="1:18" ht="21.75" customHeight="1" x14ac:dyDescent="0.2">
      <c r="A44" s="6" t="s">
        <v>36</v>
      </c>
      <c r="C44" s="28">
        <v>0</v>
      </c>
      <c r="E44" s="28">
        <v>0</v>
      </c>
      <c r="G44" s="28">
        <v>0</v>
      </c>
      <c r="I44" s="28">
        <v>0</v>
      </c>
      <c r="K44" s="28">
        <v>4231833</v>
      </c>
      <c r="M44" s="28">
        <v>9940497832</v>
      </c>
      <c r="O44" s="28">
        <v>7479430150</v>
      </c>
      <c r="Q44" s="18">
        <v>2461067682</v>
      </c>
      <c r="R44" s="18"/>
    </row>
    <row r="45" spans="1:18" ht="21.75" customHeight="1" x14ac:dyDescent="0.2">
      <c r="A45" s="6" t="s">
        <v>102</v>
      </c>
      <c r="C45" s="28">
        <v>0</v>
      </c>
      <c r="E45" s="28">
        <v>0</v>
      </c>
      <c r="G45" s="28">
        <v>0</v>
      </c>
      <c r="I45" s="28">
        <v>0</v>
      </c>
      <c r="K45" s="28">
        <v>23138862</v>
      </c>
      <c r="M45" s="28">
        <v>63770504574</v>
      </c>
      <c r="O45" s="28">
        <v>59159049803</v>
      </c>
      <c r="Q45" s="18">
        <v>4611454771</v>
      </c>
      <c r="R45" s="18"/>
    </row>
    <row r="46" spans="1:18" ht="21.75" customHeight="1" x14ac:dyDescent="0.2">
      <c r="A46" s="6" t="s">
        <v>22</v>
      </c>
      <c r="C46" s="28">
        <v>0</v>
      </c>
      <c r="E46" s="28">
        <v>0</v>
      </c>
      <c r="G46" s="28">
        <v>0</v>
      </c>
      <c r="I46" s="28">
        <v>0</v>
      </c>
      <c r="K46" s="28">
        <v>389256</v>
      </c>
      <c r="M46" s="28">
        <v>19880973473</v>
      </c>
      <c r="O46" s="28">
        <v>16400964999</v>
      </c>
      <c r="Q46" s="18">
        <v>3480008474</v>
      </c>
      <c r="R46" s="18"/>
    </row>
    <row r="47" spans="1:18" ht="21.75" customHeight="1" x14ac:dyDescent="0.2">
      <c r="A47" s="6" t="s">
        <v>40</v>
      </c>
      <c r="C47" s="28">
        <v>0</v>
      </c>
      <c r="E47" s="28">
        <v>0</v>
      </c>
      <c r="G47" s="28">
        <v>0</v>
      </c>
      <c r="I47" s="28">
        <v>0</v>
      </c>
      <c r="K47" s="28">
        <v>2350000</v>
      </c>
      <c r="M47" s="28">
        <v>30391587675</v>
      </c>
      <c r="O47" s="28">
        <v>38101317654</v>
      </c>
      <c r="Q47" s="18">
        <v>-7709729979</v>
      </c>
      <c r="R47" s="18"/>
    </row>
    <row r="48" spans="1:18" ht="21.75" customHeight="1" x14ac:dyDescent="0.2">
      <c r="A48" s="6" t="s">
        <v>43</v>
      </c>
      <c r="C48" s="28">
        <v>0</v>
      </c>
      <c r="E48" s="28">
        <v>0</v>
      </c>
      <c r="G48" s="28">
        <v>0</v>
      </c>
      <c r="I48" s="28">
        <v>0</v>
      </c>
      <c r="K48" s="28">
        <v>5418649</v>
      </c>
      <c r="M48" s="28">
        <v>50062362254</v>
      </c>
      <c r="O48" s="28">
        <v>55803187012</v>
      </c>
      <c r="Q48" s="18">
        <v>-5740824758</v>
      </c>
      <c r="R48" s="18"/>
    </row>
    <row r="49" spans="1:22" ht="21.75" customHeight="1" x14ac:dyDescent="0.2">
      <c r="A49" s="6" t="s">
        <v>103</v>
      </c>
      <c r="C49" s="28">
        <v>0</v>
      </c>
      <c r="E49" s="28">
        <v>0</v>
      </c>
      <c r="G49" s="28">
        <v>0</v>
      </c>
      <c r="I49" s="28">
        <v>0</v>
      </c>
      <c r="K49" s="28">
        <v>13712</v>
      </c>
      <c r="M49" s="28">
        <v>124909462878</v>
      </c>
      <c r="O49" s="28">
        <v>90667875403</v>
      </c>
      <c r="Q49" s="18">
        <v>34241587475</v>
      </c>
      <c r="R49" s="18"/>
      <c r="V49" s="46"/>
    </row>
    <row r="50" spans="1:22" ht="21.75" customHeight="1" x14ac:dyDescent="0.2">
      <c r="A50" s="6" t="s">
        <v>104</v>
      </c>
      <c r="C50" s="28">
        <v>0</v>
      </c>
      <c r="E50" s="28">
        <v>0</v>
      </c>
      <c r="G50" s="28">
        <v>0</v>
      </c>
      <c r="I50" s="28">
        <v>0</v>
      </c>
      <c r="K50" s="28">
        <v>38750986</v>
      </c>
      <c r="M50" s="28">
        <v>93412012762</v>
      </c>
      <c r="O50" s="28">
        <v>93951298607</v>
      </c>
      <c r="Q50" s="18">
        <v>-539285845</v>
      </c>
      <c r="R50" s="18"/>
      <c r="V50" s="46"/>
    </row>
    <row r="51" spans="1:22" ht="21.75" customHeight="1" x14ac:dyDescent="0.2">
      <c r="A51" s="6" t="s">
        <v>105</v>
      </c>
      <c r="C51" s="28">
        <v>0</v>
      </c>
      <c r="E51" s="28">
        <v>0</v>
      </c>
      <c r="G51" s="28">
        <v>0</v>
      </c>
      <c r="I51" s="28">
        <v>0</v>
      </c>
      <c r="K51" s="28">
        <v>14908435</v>
      </c>
      <c r="M51" s="28">
        <v>36581409280</v>
      </c>
      <c r="O51" s="28">
        <v>32277371529</v>
      </c>
      <c r="Q51" s="18">
        <v>4304037751</v>
      </c>
      <c r="R51" s="18"/>
      <c r="V51" s="46"/>
    </row>
    <row r="52" spans="1:22" ht="21.75" customHeight="1" x14ac:dyDescent="0.2">
      <c r="A52" s="6" t="s">
        <v>20</v>
      </c>
      <c r="C52" s="28">
        <v>0</v>
      </c>
      <c r="E52" s="28">
        <v>0</v>
      </c>
      <c r="G52" s="28">
        <v>0</v>
      </c>
      <c r="I52" s="28">
        <v>0</v>
      </c>
      <c r="K52" s="28">
        <v>5322535</v>
      </c>
      <c r="M52" s="28">
        <v>47547089782</v>
      </c>
      <c r="O52" s="28">
        <v>55269506000</v>
      </c>
      <c r="Q52" s="18">
        <v>-7722416218</v>
      </c>
      <c r="R52" s="18"/>
      <c r="V52" s="46"/>
    </row>
    <row r="53" spans="1:22" ht="21.75" customHeight="1" x14ac:dyDescent="0.2">
      <c r="A53" s="7" t="s">
        <v>106</v>
      </c>
      <c r="C53" s="35">
        <v>0</v>
      </c>
      <c r="E53" s="29">
        <v>0</v>
      </c>
      <c r="G53" s="29">
        <v>0</v>
      </c>
      <c r="I53" s="29">
        <v>0</v>
      </c>
      <c r="K53" s="35">
        <v>3500000</v>
      </c>
      <c r="M53" s="29">
        <v>11279585001</v>
      </c>
      <c r="O53" s="29">
        <v>7952214060</v>
      </c>
      <c r="Q53" s="20">
        <f>3327370941+51906</f>
        <v>3327422847</v>
      </c>
      <c r="R53" s="20"/>
      <c r="U53" s="46"/>
    </row>
    <row r="54" spans="1:22" ht="21.75" customHeight="1" x14ac:dyDescent="0.2">
      <c r="A54" s="9" t="s">
        <v>49</v>
      </c>
      <c r="C54" s="35"/>
      <c r="E54" s="30">
        <v>21017363593</v>
      </c>
      <c r="G54" s="30">
        <v>19760052605</v>
      </c>
      <c r="I54" s="30">
        <f>SUM(I8:I53)</f>
        <v>168839435</v>
      </c>
      <c r="K54" s="35"/>
      <c r="M54" s="30">
        <v>2571606567729</v>
      </c>
      <c r="O54" s="30">
        <v>2355255715336</v>
      </c>
      <c r="Q54" s="23">
        <f t="shared" ref="Q54:R54" si="0">SUM(Q8:R53)</f>
        <v>216350904299</v>
      </c>
      <c r="R54" s="23"/>
    </row>
    <row r="59" spans="1:22" x14ac:dyDescent="0.2">
      <c r="G59" s="47"/>
      <c r="I59" s="47"/>
    </row>
    <row r="60" spans="1:22" x14ac:dyDescent="0.2">
      <c r="G60" s="47"/>
    </row>
    <row r="61" spans="1:22" x14ac:dyDescent="0.2">
      <c r="G61" s="47"/>
    </row>
    <row r="62" spans="1:22" x14ac:dyDescent="0.2">
      <c r="G62" s="47"/>
    </row>
    <row r="63" spans="1:22" x14ac:dyDescent="0.2">
      <c r="G63" s="47"/>
    </row>
    <row r="64" spans="1:22" x14ac:dyDescent="0.2">
      <c r="I64" s="47"/>
    </row>
  </sheetData>
  <mergeCells count="55">
    <mergeCell ref="Q53:R53"/>
    <mergeCell ref="Q54:R54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2025-11-23T07:17:23Z</dcterms:created>
  <dcterms:modified xsi:type="dcterms:W3CDTF">2025-11-23T11:34:56Z</dcterms:modified>
</cp:coreProperties>
</file>