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4\"/>
    </mc:Choice>
  </mc:AlternateContent>
  <xr:revisionPtr revIDLastSave="0" documentId="13_ncr:1_{39C1716B-24F7-4D91-89EA-0C6D3A4E1B03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بانکی'!$A$1:$K$10</definedName>
    <definedName name="_xlnm.Print_Area" localSheetId="3">'درآمد سرمایه گذاری در سهام'!$A$1:$X$42</definedName>
    <definedName name="_xlnm.Print_Area" localSheetId="8">'درآمد ناشی از تغییر قیمت اوراق'!$A$1:$S$40</definedName>
    <definedName name="_xlnm.Print_Area" localSheetId="7">'درآمد ناشی از فروش'!$A$1:$S$16</definedName>
    <definedName name="_xlnm.Print_Area" localSheetId="5">'سایر درآمدها'!$A$1:$G$11</definedName>
    <definedName name="_xlnm.Print_Area" localSheetId="1">سپرده!$A$1:$M$12</definedName>
    <definedName name="_xlnm.Print_Area" localSheetId="6">'سود سپرده بانکی'!$A$1:$N$10</definedName>
    <definedName name="_xlnm.Print_Area" localSheetId="0">سهام!$A$1:$AC$42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9" i="9"/>
  <c r="L42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9" i="9"/>
  <c r="F11" i="8"/>
  <c r="H9" i="8" s="1"/>
  <c r="J11" i="8"/>
  <c r="J9" i="8"/>
  <c r="J10" i="8"/>
  <c r="J8" i="8"/>
  <c r="F10" i="8"/>
  <c r="F9" i="8"/>
  <c r="F8" i="8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10" i="9"/>
  <c r="U9" i="9"/>
  <c r="S42" i="9"/>
  <c r="Q42" i="9"/>
  <c r="J42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10" i="9"/>
  <c r="J9" i="9"/>
  <c r="F42" i="9"/>
  <c r="H10" i="13"/>
  <c r="J9" i="13" s="1"/>
  <c r="J8" i="13"/>
  <c r="J10" i="13" s="1"/>
  <c r="D10" i="13"/>
  <c r="F9" i="13" s="1"/>
  <c r="M10" i="18"/>
  <c r="K10" i="18"/>
  <c r="I10" i="18"/>
  <c r="G10" i="18"/>
  <c r="E10" i="18"/>
  <c r="C10" i="18"/>
  <c r="M9" i="18"/>
  <c r="G9" i="18"/>
  <c r="I40" i="21"/>
  <c r="I36" i="21"/>
  <c r="Q40" i="21"/>
  <c r="Q36" i="21"/>
  <c r="L12" i="7"/>
  <c r="L10" i="7"/>
  <c r="L11" i="7"/>
  <c r="L9" i="7"/>
  <c r="AB42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10" i="2"/>
  <c r="AB9" i="2"/>
  <c r="J42" i="2"/>
  <c r="H42" i="2"/>
  <c r="X42" i="2"/>
  <c r="H8" i="8" l="1"/>
  <c r="H10" i="8"/>
  <c r="U42" i="9"/>
  <c r="F8" i="13"/>
  <c r="F10" i="13" s="1"/>
  <c r="H11" i="8" l="1"/>
</calcChain>
</file>

<file path=xl/sharedStrings.xml><?xml version="1.0" encoding="utf-8"?>
<sst xmlns="http://schemas.openxmlformats.org/spreadsheetml/2006/main" count="265" uniqueCount="104">
  <si>
    <t>صندوق سرمایه‌گذاری سهام بزرگ کاردان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</si>
  <si>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</si>
  <si>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</si>
  <si>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</si>
  <si>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</si>
  <si>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</si>
  <si>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</si>
  <si>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</si>
  <si>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</si>
  <si>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</si>
  <si>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</si>
  <si>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</si>
  <si>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</si>
  <si>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</si>
  <si>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</si>
  <si>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</si>
  <si>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</si>
  <si>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</si>
  <si>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</si>
  <si>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</si>
  <si>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</si>
  <si>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</si>
  <si>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</si>
  <si>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</si>
  <si>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</si>
  <si>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</si>
  <si>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فارابی‌</t>
  </si>
  <si>
    <t>س. و توسعه صنایع لاستیک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</si>
  <si>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</si>
  <si>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</si>
  <si>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</si>
  <si>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</si>
  <si>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</si>
  <si>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</si>
  <si>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</si>
  <si>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</si>
  <si>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</si>
  <si>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</si>
  <si>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</si>
  <si>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</si>
  <si>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</si>
  <si>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</si>
  <si>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</si>
  <si>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</si>
  <si>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</si>
  <si>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</si>
  <si>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</si>
  <si>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</si>
  <si>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</si>
  <si>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مجتمع کاشی و سنگ پرسپولیس یزد</t>
  </si>
  <si>
    <t>داروسازی‌ اکسیر</t>
  </si>
  <si>
    <t>تولیدات پتروشیمی قائد بصیر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</si>
  <si>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</si>
  <si>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</si>
  <si>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</si>
  <si>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</si>
  <si>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</si>
  <si>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</si>
  <si>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</si>
  <si>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</si>
  <si>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اقتصاد نوین ظفر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</si>
  <si>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</si>
  <si>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</si>
  <si>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</si>
  <si>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</si>
  <si>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</si>
  <si>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</si>
  <si>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</si>
  <si>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</si>
  <si>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</si>
  <si>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</si>
  <si>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</si>
  <si>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</si>
  <si>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</si>
  <si>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</si>
  <si>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</si>
  <si>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</si>
  <si>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</si>
  <si>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</si>
  <si>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</si>
  <si>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</si>
  <si>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</si>
  <si>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</si>
  <si>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</si>
  <si>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</si>
  <si>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</si>
  <si>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</si>
  <si>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</si>
  <si>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</si>
  <si>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</si>
  <si>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</si>
  <si>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</si>
  <si>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</si>
  <si>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</si>
  <si>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</si>
  <si>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</si>
  <si>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</si>
  <si>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</si>
  <si>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</si>
  <si>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</si>
  <si>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</si>
  <si>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اقتصاد</t>
  </si>
  <si>
    <t xml:space="preserve">بانک تجارت </t>
  </si>
  <si>
    <t xml:space="preserve">بانک اقتصاد نوین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</si>
</sst>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rightToLeft="1" topLeftCell="A20" workbookViewId="0">
      <selection activeCell="AB29" sqref="AB2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style="26" bestFit="1" customWidth="1"/>
    <col min="7" max="7" width="1.28515625" style="26" customWidth="1"/>
    <col min="8" max="8" width="16.140625" style="26" bestFit="1" customWidth="1"/>
    <col min="9" max="9" width="1.28515625" style="26" customWidth="1"/>
    <col min="10" max="10" width="17.7109375" style="26" bestFit="1" customWidth="1"/>
    <col min="11" max="11" width="1.28515625" style="26" customWidth="1"/>
    <col min="12" max="12" width="10.85546875" style="26" bestFit="1" customWidth="1"/>
    <col min="13" max="13" width="1.28515625" style="26" customWidth="1"/>
    <col min="14" max="14" width="14.85546875" style="26" bestFit="1" customWidth="1"/>
    <col min="15" max="15" width="1.28515625" style="26" customWidth="1"/>
    <col min="16" max="16" width="10.7109375" style="26" bestFit="1" customWidth="1"/>
    <col min="17" max="17" width="1.28515625" style="26" customWidth="1"/>
    <col min="18" max="18" width="15.85546875" style="26" bestFit="1" customWidth="1"/>
    <col min="19" max="19" width="1.28515625" style="26" customWidth="1"/>
    <col min="20" max="20" width="11.85546875" style="26" bestFit="1" customWidth="1"/>
    <col min="21" max="21" width="1.28515625" style="26" customWidth="1"/>
    <col min="22" max="22" width="16.140625" style="26" bestFit="1" customWidth="1"/>
    <col min="23" max="23" width="1.28515625" style="26" customWidth="1"/>
    <col min="24" max="24" width="16" style="26" bestFit="1" customWidth="1"/>
    <col min="25" max="25" width="1.28515625" style="26" customWidth="1"/>
    <col min="26" max="26" width="17.42578125" style="26" bestFit="1" customWidth="1"/>
    <col min="27" max="27" width="1.28515625" style="26" customWidth="1"/>
    <col min="28" max="28" width="18.28515625" style="26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27"/>
      <c r="G7" s="27"/>
      <c r="H7" s="27"/>
      <c r="I7" s="27"/>
      <c r="J7" s="27"/>
      <c r="L7" s="14" t="s">
        <v>10</v>
      </c>
      <c r="M7" s="14"/>
      <c r="N7" s="14"/>
      <c r="O7" s="27"/>
      <c r="P7" s="14" t="s">
        <v>11</v>
      </c>
      <c r="Q7" s="14"/>
      <c r="R7" s="14"/>
      <c r="T7" s="27"/>
      <c r="U7" s="27"/>
      <c r="V7" s="27"/>
      <c r="W7" s="27"/>
      <c r="X7" s="27"/>
      <c r="Y7" s="27"/>
      <c r="Z7" s="27"/>
      <c r="AA7" s="27"/>
      <c r="AB7" s="27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27"/>
      <c r="N8" s="4" t="s">
        <v>14</v>
      </c>
      <c r="P8" s="4" t="s">
        <v>13</v>
      </c>
      <c r="Q8" s="27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35">
        <v>4265000</v>
      </c>
      <c r="F9" s="35"/>
      <c r="H9" s="28">
        <v>20244963806</v>
      </c>
      <c r="J9" s="28">
        <v>20703098342.599998</v>
      </c>
      <c r="L9" s="28">
        <v>5778355</v>
      </c>
      <c r="N9" s="28">
        <v>0</v>
      </c>
      <c r="P9" s="28">
        <v>0</v>
      </c>
      <c r="R9" s="28">
        <v>0</v>
      </c>
      <c r="T9" s="28">
        <v>10043355</v>
      </c>
      <c r="V9" s="28">
        <v>2234</v>
      </c>
      <c r="X9" s="28">
        <v>20244963806</v>
      </c>
      <c r="Z9" s="28">
        <v>22263418180.308899</v>
      </c>
      <c r="AB9" s="29">
        <f>Z9/1447631484239*100</f>
        <v>1.5379202803130849</v>
      </c>
    </row>
    <row r="10" spans="1:28" ht="21.75" customHeight="1" x14ac:dyDescent="0.2">
      <c r="A10" s="16" t="s">
        <v>20</v>
      </c>
      <c r="B10" s="16"/>
      <c r="C10" s="16"/>
      <c r="E10" s="36">
        <v>14361583</v>
      </c>
      <c r="F10" s="36"/>
      <c r="H10" s="30">
        <v>52763043882</v>
      </c>
      <c r="J10" s="30">
        <v>88638532732.410202</v>
      </c>
      <c r="L10" s="30">
        <v>0</v>
      </c>
      <c r="N10" s="30">
        <v>0</v>
      </c>
      <c r="P10" s="30">
        <v>0</v>
      </c>
      <c r="R10" s="30">
        <v>0</v>
      </c>
      <c r="T10" s="30">
        <v>14361583</v>
      </c>
      <c r="V10" s="30">
        <v>8110</v>
      </c>
      <c r="X10" s="30">
        <v>52763043882</v>
      </c>
      <c r="Z10" s="30">
        <v>115572106183.255</v>
      </c>
      <c r="AB10" s="31">
        <f>Z10/1447631484239*100</f>
        <v>7.9835308530892908</v>
      </c>
    </row>
    <row r="11" spans="1:28" ht="21.75" customHeight="1" x14ac:dyDescent="0.2">
      <c r="A11" s="16" t="s">
        <v>21</v>
      </c>
      <c r="B11" s="16"/>
      <c r="C11" s="16"/>
      <c r="E11" s="36">
        <v>7548750</v>
      </c>
      <c r="F11" s="36"/>
      <c r="H11" s="30">
        <v>26271357201</v>
      </c>
      <c r="J11" s="30">
        <v>48238164166.5</v>
      </c>
      <c r="L11" s="30">
        <v>0</v>
      </c>
      <c r="N11" s="30">
        <v>0</v>
      </c>
      <c r="P11" s="30">
        <v>0</v>
      </c>
      <c r="R11" s="30">
        <v>0</v>
      </c>
      <c r="T11" s="30">
        <v>7548750</v>
      </c>
      <c r="V11" s="30">
        <v>9070</v>
      </c>
      <c r="X11" s="30">
        <v>26271357201</v>
      </c>
      <c r="Z11" s="30">
        <v>67937911333.875</v>
      </c>
      <c r="AB11" s="31">
        <f t="shared" ref="AB11:AB41" si="0">Z11/1447631484239*100</f>
        <v>4.6930390830501327</v>
      </c>
    </row>
    <row r="12" spans="1:28" ht="21.75" customHeight="1" x14ac:dyDescent="0.2">
      <c r="A12" s="16" t="s">
        <v>22</v>
      </c>
      <c r="B12" s="16"/>
      <c r="C12" s="16"/>
      <c r="E12" s="36">
        <v>205512</v>
      </c>
      <c r="F12" s="36"/>
      <c r="H12" s="30">
        <v>29352488810</v>
      </c>
      <c r="J12" s="30">
        <v>80541582999.110397</v>
      </c>
      <c r="L12" s="30">
        <v>0</v>
      </c>
      <c r="N12" s="30">
        <v>0</v>
      </c>
      <c r="P12" s="30">
        <v>0</v>
      </c>
      <c r="R12" s="30">
        <v>0</v>
      </c>
      <c r="T12" s="30">
        <v>205512</v>
      </c>
      <c r="V12" s="30">
        <v>612690</v>
      </c>
      <c r="X12" s="30">
        <v>29352488810</v>
      </c>
      <c r="Z12" s="30">
        <v>124941823191.526</v>
      </c>
      <c r="AB12" s="31">
        <f t="shared" si="0"/>
        <v>8.6307754806262871</v>
      </c>
    </row>
    <row r="13" spans="1:28" ht="21.75" customHeight="1" x14ac:dyDescent="0.2">
      <c r="A13" s="16" t="s">
        <v>23</v>
      </c>
      <c r="B13" s="16"/>
      <c r="C13" s="16"/>
      <c r="E13" s="36">
        <v>874864</v>
      </c>
      <c r="F13" s="36"/>
      <c r="H13" s="30">
        <v>34677091474</v>
      </c>
      <c r="J13" s="30">
        <v>44542277768.676804</v>
      </c>
      <c r="L13" s="30">
        <v>0</v>
      </c>
      <c r="N13" s="30">
        <v>0</v>
      </c>
      <c r="P13" s="30">
        <v>0</v>
      </c>
      <c r="R13" s="30">
        <v>0</v>
      </c>
      <c r="T13" s="30">
        <v>874864</v>
      </c>
      <c r="V13" s="30">
        <v>60700</v>
      </c>
      <c r="X13" s="30">
        <v>34677091474</v>
      </c>
      <c r="Z13" s="30">
        <v>52693748987.695999</v>
      </c>
      <c r="AB13" s="31">
        <f t="shared" si="0"/>
        <v>3.639997441434232</v>
      </c>
    </row>
    <row r="14" spans="1:28" ht="21.75" customHeight="1" x14ac:dyDescent="0.2">
      <c r="A14" s="16" t="s">
        <v>24</v>
      </c>
      <c r="B14" s="16"/>
      <c r="C14" s="16"/>
      <c r="E14" s="36">
        <v>8641947</v>
      </c>
      <c r="F14" s="36"/>
      <c r="H14" s="30">
        <v>44095938579</v>
      </c>
      <c r="J14" s="30">
        <v>70230435499.961105</v>
      </c>
      <c r="L14" s="30">
        <v>0</v>
      </c>
      <c r="N14" s="30">
        <v>0</v>
      </c>
      <c r="P14" s="30">
        <v>0</v>
      </c>
      <c r="R14" s="30">
        <v>0</v>
      </c>
      <c r="T14" s="30">
        <v>8641947</v>
      </c>
      <c r="V14" s="30">
        <v>7460</v>
      </c>
      <c r="X14" s="30">
        <v>44095938579</v>
      </c>
      <c r="Z14" s="30">
        <v>63970579832.687401</v>
      </c>
      <c r="AB14" s="31">
        <f t="shared" si="0"/>
        <v>4.41898235353149</v>
      </c>
    </row>
    <row r="15" spans="1:28" ht="21.75" customHeight="1" x14ac:dyDescent="0.2">
      <c r="A15" s="16" t="s">
        <v>25</v>
      </c>
      <c r="B15" s="16"/>
      <c r="C15" s="16"/>
      <c r="E15" s="36">
        <v>1938966</v>
      </c>
      <c r="F15" s="36"/>
      <c r="H15" s="30">
        <v>5513187293</v>
      </c>
      <c r="J15" s="30">
        <v>15603459899.770201</v>
      </c>
      <c r="L15" s="30">
        <v>0</v>
      </c>
      <c r="N15" s="30">
        <v>0</v>
      </c>
      <c r="P15" s="30">
        <v>0</v>
      </c>
      <c r="R15" s="30">
        <v>0</v>
      </c>
      <c r="T15" s="30">
        <v>1938966</v>
      </c>
      <c r="V15" s="30">
        <v>9860</v>
      </c>
      <c r="X15" s="30">
        <v>5513187293</v>
      </c>
      <c r="Z15" s="30">
        <v>18970421037.2052</v>
      </c>
      <c r="AB15" s="31">
        <f t="shared" si="0"/>
        <v>1.3104454582360572</v>
      </c>
    </row>
    <row r="16" spans="1:28" ht="21.75" customHeight="1" x14ac:dyDescent="0.2">
      <c r="A16" s="16" t="s">
        <v>26</v>
      </c>
      <c r="B16" s="16"/>
      <c r="C16" s="16"/>
      <c r="E16" s="36">
        <v>7675839</v>
      </c>
      <c r="F16" s="36"/>
      <c r="H16" s="30">
        <v>34578521514</v>
      </c>
      <c r="J16" s="30">
        <v>55905144971.6502</v>
      </c>
      <c r="L16" s="30">
        <v>0</v>
      </c>
      <c r="N16" s="30">
        <v>0</v>
      </c>
      <c r="P16" s="30">
        <v>0</v>
      </c>
      <c r="R16" s="30">
        <v>0</v>
      </c>
      <c r="T16" s="30">
        <v>7675839</v>
      </c>
      <c r="V16" s="30">
        <v>6990</v>
      </c>
      <c r="X16" s="30">
        <v>34578521514</v>
      </c>
      <c r="Z16" s="30">
        <v>53239368304.064697</v>
      </c>
      <c r="AB16" s="31">
        <f t="shared" si="0"/>
        <v>3.6776879256706621</v>
      </c>
    </row>
    <row r="17" spans="1:28" ht="21.75" customHeight="1" x14ac:dyDescent="0.2">
      <c r="A17" s="16" t="s">
        <v>27</v>
      </c>
      <c r="B17" s="16"/>
      <c r="C17" s="16"/>
      <c r="E17" s="36">
        <v>562500</v>
      </c>
      <c r="F17" s="36"/>
      <c r="H17" s="30">
        <v>5269780618</v>
      </c>
      <c r="J17" s="30">
        <v>5575937231.25</v>
      </c>
      <c r="L17" s="30">
        <v>0</v>
      </c>
      <c r="N17" s="30">
        <v>0</v>
      </c>
      <c r="P17" s="30">
        <v>0</v>
      </c>
      <c r="R17" s="30">
        <v>0</v>
      </c>
      <c r="T17" s="30">
        <v>562500</v>
      </c>
      <c r="V17" s="30">
        <v>9810</v>
      </c>
      <c r="X17" s="30">
        <v>5269780618</v>
      </c>
      <c r="Z17" s="30">
        <v>5475469893.75</v>
      </c>
      <c r="AB17" s="31">
        <f t="shared" si="0"/>
        <v>0.37823644714582727</v>
      </c>
    </row>
    <row r="18" spans="1:28" ht="21.75" customHeight="1" x14ac:dyDescent="0.2">
      <c r="A18" s="16" t="s">
        <v>28</v>
      </c>
      <c r="B18" s="16"/>
      <c r="C18" s="16"/>
      <c r="E18" s="36">
        <v>4670431</v>
      </c>
      <c r="F18" s="36"/>
      <c r="H18" s="30">
        <v>23272325182</v>
      </c>
      <c r="J18" s="30">
        <v>40874777973.023399</v>
      </c>
      <c r="L18" s="30">
        <v>0</v>
      </c>
      <c r="N18" s="30">
        <v>0</v>
      </c>
      <c r="P18" s="30">
        <v>-2927873</v>
      </c>
      <c r="R18" s="30">
        <v>25245854341</v>
      </c>
      <c r="T18" s="30">
        <v>1742558</v>
      </c>
      <c r="V18" s="30">
        <v>8260</v>
      </c>
      <c r="X18" s="30">
        <v>8683005148</v>
      </c>
      <c r="Z18" s="30">
        <v>14282267100.211599</v>
      </c>
      <c r="AB18" s="31">
        <f t="shared" si="0"/>
        <v>0.98659550139029972</v>
      </c>
    </row>
    <row r="19" spans="1:28" ht="21.75" customHeight="1" x14ac:dyDescent="0.2">
      <c r="A19" s="16" t="s">
        <v>29</v>
      </c>
      <c r="B19" s="16"/>
      <c r="C19" s="16"/>
      <c r="E19" s="36">
        <v>8098207</v>
      </c>
      <c r="F19" s="36"/>
      <c r="H19" s="30">
        <v>29999088463</v>
      </c>
      <c r="J19" s="30">
        <v>45320828329.779602</v>
      </c>
      <c r="L19" s="30">
        <v>0</v>
      </c>
      <c r="N19" s="30">
        <v>0</v>
      </c>
      <c r="P19" s="30">
        <v>0</v>
      </c>
      <c r="R19" s="30">
        <v>0</v>
      </c>
      <c r="T19" s="30">
        <v>8098207</v>
      </c>
      <c r="V19" s="30">
        <v>5730</v>
      </c>
      <c r="X19" s="30">
        <v>29999088463</v>
      </c>
      <c r="Z19" s="30">
        <v>46044033037.169701</v>
      </c>
      <c r="AB19" s="31">
        <f t="shared" si="0"/>
        <v>3.1806460096006002</v>
      </c>
    </row>
    <row r="20" spans="1:28" ht="21.75" customHeight="1" x14ac:dyDescent="0.2">
      <c r="A20" s="16" t="s">
        <v>30</v>
      </c>
      <c r="B20" s="16"/>
      <c r="C20" s="16"/>
      <c r="E20" s="36">
        <v>2266796</v>
      </c>
      <c r="F20" s="36"/>
      <c r="H20" s="30">
        <v>50909946356</v>
      </c>
      <c r="J20" s="30">
        <v>47729587212.042397</v>
      </c>
      <c r="L20" s="30">
        <v>0</v>
      </c>
      <c r="N20" s="30">
        <v>0</v>
      </c>
      <c r="P20" s="30">
        <v>0</v>
      </c>
      <c r="R20" s="30">
        <v>0</v>
      </c>
      <c r="T20" s="30">
        <v>2266796</v>
      </c>
      <c r="V20" s="30">
        <v>24210</v>
      </c>
      <c r="X20" s="30">
        <v>50909946356</v>
      </c>
      <c r="Z20" s="30">
        <v>54454915476.133202</v>
      </c>
      <c r="AB20" s="31">
        <f t="shared" si="0"/>
        <v>3.7616559234175124</v>
      </c>
    </row>
    <row r="21" spans="1:28" ht="21.75" customHeight="1" x14ac:dyDescent="0.2">
      <c r="A21" s="16" t="s">
        <v>31</v>
      </c>
      <c r="B21" s="16"/>
      <c r="C21" s="16"/>
      <c r="E21" s="36">
        <v>2646231</v>
      </c>
      <c r="F21" s="36"/>
      <c r="H21" s="30">
        <v>30041716477</v>
      </c>
      <c r="J21" s="30">
        <v>37312271764.397697</v>
      </c>
      <c r="L21" s="30">
        <v>0</v>
      </c>
      <c r="N21" s="30">
        <v>0</v>
      </c>
      <c r="P21" s="30">
        <v>0</v>
      </c>
      <c r="R21" s="30">
        <v>0</v>
      </c>
      <c r="T21" s="30">
        <v>2646231</v>
      </c>
      <c r="V21" s="30">
        <v>16750</v>
      </c>
      <c r="X21" s="30">
        <v>30041716477</v>
      </c>
      <c r="Z21" s="30">
        <v>43981741875.697502</v>
      </c>
      <c r="AB21" s="31">
        <f t="shared" si="0"/>
        <v>3.0381863308822759</v>
      </c>
    </row>
    <row r="22" spans="1:28" ht="21.75" customHeight="1" x14ac:dyDescent="0.2">
      <c r="A22" s="16" t="s">
        <v>32</v>
      </c>
      <c r="B22" s="16"/>
      <c r="C22" s="16"/>
      <c r="E22" s="36">
        <v>446091</v>
      </c>
      <c r="F22" s="36"/>
      <c r="H22" s="30">
        <v>9938416882</v>
      </c>
      <c r="J22" s="30">
        <v>61301589817.779297</v>
      </c>
      <c r="L22" s="30">
        <v>0</v>
      </c>
      <c r="N22" s="30">
        <v>0</v>
      </c>
      <c r="P22" s="30">
        <v>0</v>
      </c>
      <c r="R22" s="30">
        <v>0</v>
      </c>
      <c r="T22" s="30">
        <v>446091</v>
      </c>
      <c r="V22" s="30">
        <v>137620</v>
      </c>
      <c r="X22" s="30">
        <v>9938416882</v>
      </c>
      <c r="Z22" s="30">
        <v>60916490654.363403</v>
      </c>
      <c r="AB22" s="31">
        <f t="shared" si="0"/>
        <v>4.2080109003975119</v>
      </c>
    </row>
    <row r="23" spans="1:28" ht="21.75" customHeight="1" x14ac:dyDescent="0.2">
      <c r="A23" s="16" t="s">
        <v>33</v>
      </c>
      <c r="B23" s="16"/>
      <c r="C23" s="16"/>
      <c r="E23" s="36">
        <v>14867661</v>
      </c>
      <c r="F23" s="36"/>
      <c r="H23" s="30">
        <v>41203133606</v>
      </c>
      <c r="J23" s="30">
        <v>63628541657.767097</v>
      </c>
      <c r="L23" s="30">
        <v>0</v>
      </c>
      <c r="N23" s="30">
        <v>0</v>
      </c>
      <c r="P23" s="30">
        <v>0</v>
      </c>
      <c r="R23" s="30">
        <v>0</v>
      </c>
      <c r="T23" s="30">
        <v>14867661</v>
      </c>
      <c r="V23" s="30">
        <v>4744</v>
      </c>
      <c r="X23" s="30">
        <v>41203133606</v>
      </c>
      <c r="Z23" s="30">
        <v>69986970003.349701</v>
      </c>
      <c r="AB23" s="31">
        <f t="shared" si="0"/>
        <v>4.8345846830031398</v>
      </c>
    </row>
    <row r="24" spans="1:28" ht="21.75" customHeight="1" x14ac:dyDescent="0.2">
      <c r="A24" s="16" t="s">
        <v>34</v>
      </c>
      <c r="B24" s="16"/>
      <c r="C24" s="16"/>
      <c r="E24" s="36">
        <v>1882479</v>
      </c>
      <c r="F24" s="36"/>
      <c r="H24" s="30">
        <v>21531184347</v>
      </c>
      <c r="J24" s="30">
        <v>27906835913.710201</v>
      </c>
      <c r="L24" s="30">
        <v>0</v>
      </c>
      <c r="N24" s="30">
        <v>0</v>
      </c>
      <c r="P24" s="30">
        <v>0</v>
      </c>
      <c r="R24" s="30">
        <v>0</v>
      </c>
      <c r="T24" s="30">
        <v>1882479</v>
      </c>
      <c r="V24" s="30">
        <v>16580</v>
      </c>
      <c r="X24" s="30">
        <v>21531184347</v>
      </c>
      <c r="Z24" s="30">
        <v>30970236910.9314</v>
      </c>
      <c r="AB24" s="31">
        <f t="shared" si="0"/>
        <v>2.1393729860201285</v>
      </c>
    </row>
    <row r="25" spans="1:28" ht="21.75" customHeight="1" x14ac:dyDescent="0.2">
      <c r="A25" s="16" t="s">
        <v>35</v>
      </c>
      <c r="B25" s="16"/>
      <c r="C25" s="16"/>
      <c r="E25" s="36">
        <v>22977831</v>
      </c>
      <c r="F25" s="36"/>
      <c r="H25" s="30">
        <v>56213263224</v>
      </c>
      <c r="J25" s="30">
        <v>88578825043.347397</v>
      </c>
      <c r="L25" s="30">
        <v>2407411</v>
      </c>
      <c r="N25" s="30">
        <v>10026693558</v>
      </c>
      <c r="P25" s="30">
        <v>0</v>
      </c>
      <c r="R25" s="30">
        <v>0</v>
      </c>
      <c r="T25" s="30">
        <v>25385242</v>
      </c>
      <c r="V25" s="30">
        <v>3992</v>
      </c>
      <c r="X25" s="30">
        <v>66239956782</v>
      </c>
      <c r="Z25" s="30">
        <v>100554544204.72501</v>
      </c>
      <c r="AB25" s="31">
        <f t="shared" si="0"/>
        <v>6.9461423918660588</v>
      </c>
    </row>
    <row r="26" spans="1:28" ht="21.75" customHeight="1" x14ac:dyDescent="0.2">
      <c r="A26" s="16" t="s">
        <v>36</v>
      </c>
      <c r="B26" s="16"/>
      <c r="C26" s="16"/>
      <c r="E26" s="36">
        <v>1427592</v>
      </c>
      <c r="F26" s="36"/>
      <c r="H26" s="30">
        <v>10648772356</v>
      </c>
      <c r="J26" s="30">
        <v>13995580332.739201</v>
      </c>
      <c r="L26" s="30">
        <v>0</v>
      </c>
      <c r="N26" s="30">
        <v>0</v>
      </c>
      <c r="P26" s="30">
        <v>0</v>
      </c>
      <c r="R26" s="30">
        <v>0</v>
      </c>
      <c r="T26" s="30">
        <v>1427592</v>
      </c>
      <c r="V26" s="30">
        <v>11220</v>
      </c>
      <c r="X26" s="30">
        <v>10648772356</v>
      </c>
      <c r="Z26" s="30">
        <v>15893766329.2848</v>
      </c>
      <c r="AB26" s="31">
        <f t="shared" si="0"/>
        <v>1.0979152154624443</v>
      </c>
    </row>
    <row r="27" spans="1:28" ht="21.75" customHeight="1" x14ac:dyDescent="0.2">
      <c r="A27" s="16" t="s">
        <v>37</v>
      </c>
      <c r="B27" s="16"/>
      <c r="C27" s="16"/>
      <c r="E27" s="36">
        <v>15571808</v>
      </c>
      <c r="F27" s="36"/>
      <c r="H27" s="30">
        <v>40634855069</v>
      </c>
      <c r="J27" s="30">
        <v>29450440683.449001</v>
      </c>
      <c r="L27" s="30">
        <v>0</v>
      </c>
      <c r="N27" s="30">
        <v>0</v>
      </c>
      <c r="P27" s="30">
        <v>0</v>
      </c>
      <c r="R27" s="30">
        <v>0</v>
      </c>
      <c r="T27" s="30">
        <v>15571808</v>
      </c>
      <c r="V27" s="30">
        <v>1889</v>
      </c>
      <c r="X27" s="30">
        <v>40634855069</v>
      </c>
      <c r="Z27" s="30">
        <v>29187766238.738201</v>
      </c>
      <c r="AB27" s="31">
        <f t="shared" si="0"/>
        <v>2.0162428460915804</v>
      </c>
    </row>
    <row r="28" spans="1:28" ht="21.75" customHeight="1" x14ac:dyDescent="0.2">
      <c r="A28" s="16" t="s">
        <v>38</v>
      </c>
      <c r="B28" s="16"/>
      <c r="C28" s="16"/>
      <c r="E28" s="36">
        <v>680073</v>
      </c>
      <c r="F28" s="36"/>
      <c r="H28" s="30">
        <v>9992536591</v>
      </c>
      <c r="J28" s="30">
        <v>13104927413.488199</v>
      </c>
      <c r="L28" s="30">
        <v>0</v>
      </c>
      <c r="N28" s="30">
        <v>0</v>
      </c>
      <c r="P28" s="30">
        <v>-680073</v>
      </c>
      <c r="R28" s="30">
        <v>12470600390</v>
      </c>
      <c r="T28" s="30">
        <v>0</v>
      </c>
      <c r="V28" s="30">
        <v>0</v>
      </c>
      <c r="X28" s="30">
        <v>0</v>
      </c>
      <c r="Z28" s="30">
        <v>0</v>
      </c>
      <c r="AB28" s="31">
        <f t="shared" si="0"/>
        <v>0</v>
      </c>
    </row>
    <row r="29" spans="1:28" ht="21.75" customHeight="1" x14ac:dyDescent="0.2">
      <c r="A29" s="16" t="s">
        <v>39</v>
      </c>
      <c r="B29" s="16"/>
      <c r="C29" s="16"/>
      <c r="E29" s="36">
        <v>2122000</v>
      </c>
      <c r="F29" s="36"/>
      <c r="H29" s="30">
        <v>28487972255</v>
      </c>
      <c r="J29" s="30">
        <v>40869636605.400002</v>
      </c>
      <c r="L29" s="30">
        <v>0</v>
      </c>
      <c r="N29" s="30">
        <v>0</v>
      </c>
      <c r="P29" s="30">
        <v>-938963</v>
      </c>
      <c r="R29" s="30">
        <v>17872777421</v>
      </c>
      <c r="T29" s="30">
        <v>1183037</v>
      </c>
      <c r="V29" s="30">
        <v>19670</v>
      </c>
      <c r="X29" s="30">
        <v>15882339882</v>
      </c>
      <c r="Z29" s="30">
        <v>23090458078.883301</v>
      </c>
      <c r="AB29" s="31">
        <f t="shared" si="0"/>
        <v>1.5950508351247721</v>
      </c>
    </row>
    <row r="30" spans="1:28" ht="21.75" customHeight="1" x14ac:dyDescent="0.2">
      <c r="A30" s="16" t="s">
        <v>40</v>
      </c>
      <c r="B30" s="16"/>
      <c r="C30" s="16"/>
      <c r="E30" s="36">
        <v>12571885</v>
      </c>
      <c r="F30" s="36"/>
      <c r="H30" s="30">
        <v>71214143085</v>
      </c>
      <c r="J30" s="30">
        <v>144332329085.952</v>
      </c>
      <c r="L30" s="30">
        <v>0</v>
      </c>
      <c r="N30" s="30">
        <v>0</v>
      </c>
      <c r="P30" s="30">
        <v>0</v>
      </c>
      <c r="R30" s="30">
        <v>0</v>
      </c>
      <c r="T30" s="30">
        <v>12571885</v>
      </c>
      <c r="V30" s="30">
        <v>15890</v>
      </c>
      <c r="X30" s="30">
        <v>71214143085</v>
      </c>
      <c r="Z30" s="30">
        <v>198223051787.01599</v>
      </c>
      <c r="AB30" s="31">
        <f t="shared" si="0"/>
        <v>13.692922124529444</v>
      </c>
    </row>
    <row r="31" spans="1:28" ht="21.75" customHeight="1" x14ac:dyDescent="0.2">
      <c r="A31" s="16" t="s">
        <v>41</v>
      </c>
      <c r="B31" s="16"/>
      <c r="C31" s="16"/>
      <c r="E31" s="36">
        <v>2004728</v>
      </c>
      <c r="F31" s="36"/>
      <c r="H31" s="30">
        <v>27291208892</v>
      </c>
      <c r="J31" s="30">
        <v>42032460592.592796</v>
      </c>
      <c r="L31" s="30">
        <v>0</v>
      </c>
      <c r="N31" s="30">
        <v>0</v>
      </c>
      <c r="P31" s="30">
        <v>0</v>
      </c>
      <c r="R31" s="30">
        <v>0</v>
      </c>
      <c r="T31" s="30">
        <v>2004728</v>
      </c>
      <c r="V31" s="30">
        <v>21440</v>
      </c>
      <c r="X31" s="30">
        <v>27291208892</v>
      </c>
      <c r="Z31" s="30">
        <v>42649122342.886398</v>
      </c>
      <c r="AB31" s="31">
        <f t="shared" si="0"/>
        <v>2.9461311671669299</v>
      </c>
    </row>
    <row r="32" spans="1:28" ht="21.75" customHeight="1" x14ac:dyDescent="0.2">
      <c r="A32" s="16" t="s">
        <v>42</v>
      </c>
      <c r="B32" s="16"/>
      <c r="C32" s="16"/>
      <c r="E32" s="36">
        <v>515000</v>
      </c>
      <c r="F32" s="36"/>
      <c r="H32" s="30">
        <v>8416695058</v>
      </c>
      <c r="J32" s="30">
        <v>10353245953</v>
      </c>
      <c r="L32" s="30">
        <v>0</v>
      </c>
      <c r="N32" s="30">
        <v>0</v>
      </c>
      <c r="P32" s="30">
        <v>-257500</v>
      </c>
      <c r="R32" s="30">
        <v>5556749230</v>
      </c>
      <c r="T32" s="30">
        <v>257500</v>
      </c>
      <c r="V32" s="30">
        <v>18810</v>
      </c>
      <c r="X32" s="30">
        <v>4208347525</v>
      </c>
      <c r="Z32" s="30">
        <v>4806134165.25</v>
      </c>
      <c r="AB32" s="31">
        <f t="shared" si="0"/>
        <v>0.33199983680767475</v>
      </c>
    </row>
    <row r="33" spans="1:28" ht="21.75" customHeight="1" x14ac:dyDescent="0.2">
      <c r="A33" s="16" t="s">
        <v>43</v>
      </c>
      <c r="B33" s="16"/>
      <c r="C33" s="16"/>
      <c r="E33" s="36">
        <v>3930664</v>
      </c>
      <c r="F33" s="36"/>
      <c r="H33" s="30">
        <v>45902928613</v>
      </c>
      <c r="J33" s="30">
        <v>58894227505.928001</v>
      </c>
      <c r="L33" s="30">
        <v>0</v>
      </c>
      <c r="N33" s="30">
        <v>0</v>
      </c>
      <c r="P33" s="30">
        <v>-1756530</v>
      </c>
      <c r="R33" s="30">
        <v>29629542894</v>
      </c>
      <c r="T33" s="30">
        <v>2174134</v>
      </c>
      <c r="V33" s="30">
        <v>16480</v>
      </c>
      <c r="X33" s="30">
        <v>25389887771</v>
      </c>
      <c r="Z33" s="30">
        <v>35552764520.086403</v>
      </c>
      <c r="AB33" s="31">
        <f t="shared" si="0"/>
        <v>2.4559264500092026</v>
      </c>
    </row>
    <row r="34" spans="1:28" ht="21.75" customHeight="1" x14ac:dyDescent="0.2">
      <c r="A34" s="16" t="s">
        <v>44</v>
      </c>
      <c r="B34" s="16"/>
      <c r="C34" s="16"/>
      <c r="E34" s="36">
        <v>6554085</v>
      </c>
      <c r="F34" s="36"/>
      <c r="H34" s="30">
        <v>20941723347</v>
      </c>
      <c r="J34" s="30">
        <v>26748574369.0933</v>
      </c>
      <c r="L34" s="30">
        <v>0</v>
      </c>
      <c r="N34" s="30">
        <v>0</v>
      </c>
      <c r="P34" s="30">
        <v>-315742</v>
      </c>
      <c r="R34" s="30">
        <v>1248160465</v>
      </c>
      <c r="T34" s="30">
        <v>6238343</v>
      </c>
      <c r="V34" s="30">
        <v>3970</v>
      </c>
      <c r="X34" s="30">
        <v>19932859164</v>
      </c>
      <c r="Z34" s="30">
        <v>24574778816.181702</v>
      </c>
      <c r="AB34" s="31">
        <f t="shared" si="0"/>
        <v>1.6975852683323152</v>
      </c>
    </row>
    <row r="35" spans="1:28" ht="21.75" customHeight="1" x14ac:dyDescent="0.2">
      <c r="A35" s="16" t="s">
        <v>45</v>
      </c>
      <c r="B35" s="16"/>
      <c r="C35" s="16"/>
      <c r="E35" s="36">
        <v>3088300</v>
      </c>
      <c r="F35" s="36"/>
      <c r="H35" s="30">
        <v>15361858123</v>
      </c>
      <c r="J35" s="30">
        <v>22983205807.5</v>
      </c>
      <c r="L35" s="30">
        <v>0</v>
      </c>
      <c r="N35" s="30">
        <v>0</v>
      </c>
      <c r="P35" s="30">
        <v>-1227398</v>
      </c>
      <c r="R35" s="30">
        <v>8848901792</v>
      </c>
      <c r="T35" s="30">
        <v>1860902</v>
      </c>
      <c r="V35" s="30">
        <v>7370</v>
      </c>
      <c r="X35" s="30">
        <v>9256520576</v>
      </c>
      <c r="Z35" s="30">
        <v>13608831966.969801</v>
      </c>
      <c r="AB35" s="31">
        <f t="shared" si="0"/>
        <v>0.94007571092057152</v>
      </c>
    </row>
    <row r="36" spans="1:28" ht="21.75" customHeight="1" x14ac:dyDescent="0.2">
      <c r="A36" s="16" t="s">
        <v>46</v>
      </c>
      <c r="B36" s="16"/>
      <c r="C36" s="16"/>
      <c r="E36" s="36">
        <v>6850000</v>
      </c>
      <c r="F36" s="36"/>
      <c r="H36" s="30">
        <v>22740179248</v>
      </c>
      <c r="J36" s="30">
        <v>31830582808</v>
      </c>
      <c r="L36" s="30">
        <v>0</v>
      </c>
      <c r="N36" s="30">
        <v>0</v>
      </c>
      <c r="P36" s="30">
        <v>0</v>
      </c>
      <c r="R36" s="30">
        <v>0</v>
      </c>
      <c r="T36" s="30">
        <v>6850000</v>
      </c>
      <c r="V36" s="30">
        <v>5910</v>
      </c>
      <c r="X36" s="30">
        <v>22740179234</v>
      </c>
      <c r="Z36" s="30">
        <v>40170562545</v>
      </c>
      <c r="AB36" s="31">
        <f t="shared" si="0"/>
        <v>2.7749163362606137</v>
      </c>
    </row>
    <row r="37" spans="1:28" ht="21.75" customHeight="1" x14ac:dyDescent="0.2">
      <c r="A37" s="16" t="s">
        <v>47</v>
      </c>
      <c r="B37" s="16"/>
      <c r="C37" s="16"/>
      <c r="E37" s="36">
        <v>360000</v>
      </c>
      <c r="F37" s="36"/>
      <c r="H37" s="30">
        <v>3549219768</v>
      </c>
      <c r="J37" s="30">
        <v>4543802784</v>
      </c>
      <c r="L37" s="30">
        <v>0</v>
      </c>
      <c r="N37" s="30">
        <v>0</v>
      </c>
      <c r="P37" s="30">
        <v>0</v>
      </c>
      <c r="R37" s="30">
        <v>0</v>
      </c>
      <c r="T37" s="30">
        <v>360000</v>
      </c>
      <c r="V37" s="30">
        <v>13000</v>
      </c>
      <c r="X37" s="30">
        <v>3549219768</v>
      </c>
      <c r="Z37" s="30">
        <v>4643823600</v>
      </c>
      <c r="AB37" s="31">
        <f t="shared" si="0"/>
        <v>0.32078769013794933</v>
      </c>
    </row>
    <row r="38" spans="1:28" ht="21.75" customHeight="1" x14ac:dyDescent="0.2">
      <c r="A38" s="16" t="s">
        <v>48</v>
      </c>
      <c r="B38" s="16"/>
      <c r="C38" s="16"/>
      <c r="E38" s="36">
        <v>267500</v>
      </c>
      <c r="F38" s="36"/>
      <c r="H38" s="30">
        <v>7643907195</v>
      </c>
      <c r="J38" s="30">
        <v>7883337082.5</v>
      </c>
      <c r="L38" s="30">
        <v>0</v>
      </c>
      <c r="N38" s="30">
        <v>0</v>
      </c>
      <c r="P38" s="30">
        <v>-133750</v>
      </c>
      <c r="R38" s="30">
        <v>4678243033</v>
      </c>
      <c r="T38" s="30">
        <v>133750</v>
      </c>
      <c r="V38" s="30">
        <v>41800</v>
      </c>
      <c r="X38" s="30">
        <v>3821953598</v>
      </c>
      <c r="Z38" s="30">
        <v>5547533502.5</v>
      </c>
      <c r="AB38" s="31">
        <f t="shared" si="0"/>
        <v>0.38321448261511543</v>
      </c>
    </row>
    <row r="39" spans="1:28" ht="21.75" customHeight="1" x14ac:dyDescent="0.2">
      <c r="A39" s="16" t="s">
        <v>49</v>
      </c>
      <c r="B39" s="16"/>
      <c r="C39" s="16"/>
      <c r="E39" s="36">
        <v>0</v>
      </c>
      <c r="F39" s="36"/>
      <c r="H39" s="30">
        <v>0</v>
      </c>
      <c r="J39" s="30">
        <v>0</v>
      </c>
      <c r="L39" s="30">
        <v>2513000</v>
      </c>
      <c r="N39" s="30">
        <v>15823366650</v>
      </c>
      <c r="P39" s="30">
        <v>0</v>
      </c>
      <c r="R39" s="30">
        <v>0</v>
      </c>
      <c r="T39" s="30">
        <v>2513000</v>
      </c>
      <c r="V39" s="30">
        <v>7340</v>
      </c>
      <c r="X39" s="30">
        <v>15823366650</v>
      </c>
      <c r="Z39" s="30">
        <v>18302836903.400002</v>
      </c>
      <c r="AB39" s="31">
        <f t="shared" si="0"/>
        <v>1.2643298451761396</v>
      </c>
    </row>
    <row r="40" spans="1:28" ht="21.75" customHeight="1" x14ac:dyDescent="0.2">
      <c r="A40" s="16" t="s">
        <v>50</v>
      </c>
      <c r="B40" s="16"/>
      <c r="C40" s="16"/>
      <c r="E40" s="36">
        <v>0</v>
      </c>
      <c r="F40" s="36"/>
      <c r="H40" s="30">
        <v>0</v>
      </c>
      <c r="J40" s="30">
        <v>0</v>
      </c>
      <c r="L40" s="30">
        <v>566007</v>
      </c>
      <c r="N40" s="30">
        <v>6892810051</v>
      </c>
      <c r="P40" s="30">
        <v>0</v>
      </c>
      <c r="R40" s="30">
        <v>0</v>
      </c>
      <c r="T40" s="30">
        <v>566007</v>
      </c>
      <c r="V40" s="30">
        <v>10420</v>
      </c>
      <c r="X40" s="30">
        <v>6892810065</v>
      </c>
      <c r="Z40" s="30">
        <v>5852203000.5738001</v>
      </c>
      <c r="AB40" s="31">
        <f t="shared" si="0"/>
        <v>0.4042605500287404</v>
      </c>
    </row>
    <row r="41" spans="1:28" ht="21.75" customHeight="1" x14ac:dyDescent="0.2">
      <c r="A41" s="17" t="s">
        <v>51</v>
      </c>
      <c r="B41" s="17"/>
      <c r="C41" s="17"/>
      <c r="D41" s="8"/>
      <c r="E41" s="36">
        <v>0</v>
      </c>
      <c r="F41" s="38"/>
      <c r="H41" s="32">
        <v>0</v>
      </c>
      <c r="J41" s="32">
        <v>0</v>
      </c>
      <c r="L41" s="37">
        <v>593897</v>
      </c>
      <c r="N41" s="32">
        <v>10026425244</v>
      </c>
      <c r="P41" s="37">
        <v>0</v>
      </c>
      <c r="R41" s="32">
        <v>0</v>
      </c>
      <c r="T41" s="37">
        <v>593897</v>
      </c>
      <c r="V41" s="37">
        <v>19180</v>
      </c>
      <c r="X41" s="32">
        <v>10026425244</v>
      </c>
      <c r="Z41" s="32">
        <v>11302892459.3242</v>
      </c>
      <c r="AB41" s="31">
        <f t="shared" si="0"/>
        <v>0.78078520551561337</v>
      </c>
    </row>
    <row r="42" spans="1:28" ht="21.75" customHeight="1" x14ac:dyDescent="0.2">
      <c r="A42" s="18" t="s">
        <v>52</v>
      </c>
      <c r="B42" s="18"/>
      <c r="C42" s="18"/>
      <c r="D42" s="18"/>
      <c r="F42" s="37"/>
      <c r="H42" s="33">
        <f>SUM(H9:H41)</f>
        <v>828701447314</v>
      </c>
      <c r="J42" s="33">
        <f>SUM(J9:J41)</f>
        <v>1289654242347.4185</v>
      </c>
      <c r="L42" s="37"/>
      <c r="N42" s="33">
        <v>42769295503</v>
      </c>
      <c r="P42" s="37"/>
      <c r="R42" s="33">
        <v>105550829566</v>
      </c>
      <c r="T42" s="37"/>
      <c r="U42" s="39"/>
      <c r="V42" s="37"/>
      <c r="X42" s="33">
        <f>SUM(X9:X41)</f>
        <v>798625710117</v>
      </c>
      <c r="Z42" s="33">
        <v>1419662572463.04</v>
      </c>
      <c r="AB42" s="34">
        <f>SUM(AB9:AB41)</f>
        <v>98.067953613853675</v>
      </c>
    </row>
    <row r="44" spans="1:28" x14ac:dyDescent="0.2">
      <c r="Z44" s="40"/>
    </row>
    <row r="45" spans="1:28" x14ac:dyDescent="0.2">
      <c r="J45" s="40"/>
      <c r="X45" s="40"/>
    </row>
    <row r="46" spans="1:28" x14ac:dyDescent="0.2">
      <c r="X46" s="40"/>
    </row>
    <row r="47" spans="1:28" x14ac:dyDescent="0.2">
      <c r="J47" s="40"/>
      <c r="X47" s="40"/>
      <c r="Z47" s="40"/>
    </row>
    <row r="48" spans="1:28" x14ac:dyDescent="0.2">
      <c r="X48" s="40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71093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3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53</v>
      </c>
      <c r="B5" s="12" t="s">
        <v>54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42" t="s">
        <v>9</v>
      </c>
      <c r="K6" s="42"/>
      <c r="L6" s="42"/>
    </row>
    <row r="7" spans="1:12" ht="14.45" customHeight="1" x14ac:dyDescent="0.2">
      <c r="D7" s="3"/>
      <c r="F7" s="3"/>
      <c r="G7" s="3"/>
      <c r="H7" s="3"/>
      <c r="J7" s="41"/>
    </row>
    <row r="8" spans="1:12" ht="14.45" customHeight="1" x14ac:dyDescent="0.2">
      <c r="A8" s="13" t="s">
        <v>55</v>
      </c>
      <c r="B8" s="13"/>
      <c r="D8" s="2" t="s">
        <v>56</v>
      </c>
      <c r="F8" s="2" t="s">
        <v>57</v>
      </c>
      <c r="H8" s="2" t="s">
        <v>58</v>
      </c>
      <c r="J8" s="2" t="s">
        <v>56</v>
      </c>
      <c r="L8" s="2" t="s">
        <v>18</v>
      </c>
    </row>
    <row r="9" spans="1:12" ht="21.75" customHeight="1" x14ac:dyDescent="0.2">
      <c r="A9" s="15" t="s">
        <v>100</v>
      </c>
      <c r="B9" s="15"/>
      <c r="D9" s="21">
        <v>919611983</v>
      </c>
      <c r="E9" s="20"/>
      <c r="F9" s="21">
        <v>93624279297</v>
      </c>
      <c r="G9" s="20"/>
      <c r="H9" s="21">
        <v>93709464516</v>
      </c>
      <c r="I9" s="20"/>
      <c r="J9" s="21">
        <v>834426764</v>
      </c>
      <c r="K9" s="20"/>
      <c r="L9" s="43">
        <f>J9/1447631484239*100</f>
        <v>5.7640827315844585E-2</v>
      </c>
    </row>
    <row r="10" spans="1:12" ht="21.75" customHeight="1" x14ac:dyDescent="0.2">
      <c r="A10" s="16" t="s">
        <v>101</v>
      </c>
      <c r="B10" s="16"/>
      <c r="D10" s="22">
        <v>386712013</v>
      </c>
      <c r="E10" s="20"/>
      <c r="F10" s="22">
        <v>37339901285</v>
      </c>
      <c r="G10" s="20"/>
      <c r="H10" s="22">
        <v>37174427260</v>
      </c>
      <c r="I10" s="20"/>
      <c r="J10" s="22">
        <v>552186038</v>
      </c>
      <c r="K10" s="20"/>
      <c r="L10" s="44">
        <f t="shared" ref="L10:L11" si="0">J10/1447631484239*100</f>
        <v>3.8144102557307713E-2</v>
      </c>
    </row>
    <row r="11" spans="1:12" ht="21.75" customHeight="1" x14ac:dyDescent="0.2">
      <c r="A11" s="17" t="s">
        <v>102</v>
      </c>
      <c r="B11" s="17"/>
      <c r="D11" s="23">
        <v>621136196</v>
      </c>
      <c r="E11" s="20"/>
      <c r="F11" s="23">
        <v>44370000000</v>
      </c>
      <c r="G11" s="20"/>
      <c r="H11" s="23">
        <v>44253387201</v>
      </c>
      <c r="I11" s="20"/>
      <c r="J11" s="23">
        <v>737748995</v>
      </c>
      <c r="K11" s="20"/>
      <c r="L11" s="44">
        <f t="shared" si="0"/>
        <v>5.0962486173601322E-2</v>
      </c>
    </row>
    <row r="12" spans="1:12" ht="21.75" customHeight="1" x14ac:dyDescent="0.2">
      <c r="A12" s="18" t="s">
        <v>52</v>
      </c>
      <c r="B12" s="18"/>
      <c r="D12" s="24">
        <v>1927460192</v>
      </c>
      <c r="E12" s="20"/>
      <c r="F12" s="24">
        <v>175334180582</v>
      </c>
      <c r="G12" s="20"/>
      <c r="H12" s="24">
        <v>175137278977</v>
      </c>
      <c r="I12" s="20"/>
      <c r="J12" s="24">
        <v>2124361797</v>
      </c>
      <c r="K12" s="20"/>
      <c r="L12" s="25">
        <f>SUM(L9:L11)</f>
        <v>0.14674741604675362</v>
      </c>
    </row>
  </sheetData>
  <mergeCells count="11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1"/>
  <sheetViews>
    <sheetView rightToLeft="1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4" bestFit="1" customWidth="1"/>
  </cols>
  <sheetData>
    <row r="1" spans="1:1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</row>
    <row r="3" spans="1:1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5" ht="14.45" customHeight="1" x14ac:dyDescent="0.2"/>
    <row r="5" spans="1:15" ht="29.1" customHeight="1" x14ac:dyDescent="0.2">
      <c r="A5" s="1" t="s">
        <v>62</v>
      </c>
      <c r="B5" s="12" t="s">
        <v>63</v>
      </c>
      <c r="C5" s="12"/>
      <c r="D5" s="12"/>
      <c r="E5" s="12"/>
      <c r="F5" s="12"/>
      <c r="G5" s="12"/>
      <c r="H5" s="12"/>
      <c r="I5" s="12"/>
      <c r="J5" s="12"/>
    </row>
    <row r="6" spans="1:15" ht="14.45" customHeight="1" x14ac:dyDescent="0.2"/>
    <row r="7" spans="1:15" ht="14.45" customHeight="1" x14ac:dyDescent="0.2">
      <c r="A7" s="13" t="s">
        <v>64</v>
      </c>
      <c r="B7" s="13"/>
      <c r="D7" s="2" t="s">
        <v>65</v>
      </c>
      <c r="F7" s="2" t="s">
        <v>56</v>
      </c>
      <c r="H7" s="2" t="s">
        <v>66</v>
      </c>
      <c r="J7" s="2" t="s">
        <v>67</v>
      </c>
    </row>
    <row r="8" spans="1:15" ht="21.75" customHeight="1" x14ac:dyDescent="0.2">
      <c r="A8" s="15" t="s">
        <v>68</v>
      </c>
      <c r="B8" s="15"/>
      <c r="D8" s="45" t="s">
        <v>69</v>
      </c>
      <c r="E8" s="26"/>
      <c r="F8" s="28">
        <f>'درآمد سرمایه گذاری در سهام'!J42</f>
        <v>192789864179</v>
      </c>
      <c r="G8" s="26"/>
      <c r="H8" s="29">
        <f>F8/F$11*100</f>
        <v>99.891365714026009</v>
      </c>
      <c r="I8" s="26"/>
      <c r="J8" s="29">
        <f>F8/1447631484239*100</f>
        <v>13.317606468081689</v>
      </c>
      <c r="O8" s="51"/>
    </row>
    <row r="9" spans="1:15" ht="21.75" customHeight="1" x14ac:dyDescent="0.2">
      <c r="A9" s="16" t="s">
        <v>70</v>
      </c>
      <c r="B9" s="16"/>
      <c r="D9" s="46" t="s">
        <v>71</v>
      </c>
      <c r="E9" s="26"/>
      <c r="F9" s="30">
        <f>'سود سپرده بانکی'!G10</f>
        <v>33608412</v>
      </c>
      <c r="G9" s="26"/>
      <c r="H9" s="53">
        <f t="shared" ref="H9:H10" si="0">F9/F$11*100</f>
        <v>1.7413727575649948E-2</v>
      </c>
      <c r="I9" s="26"/>
      <c r="J9" s="53">
        <f t="shared" ref="J9:J10" si="1">F9/1447631484239*100</f>
        <v>2.3216137785002293E-3</v>
      </c>
      <c r="O9" s="51"/>
    </row>
    <row r="10" spans="1:15" ht="21.75" customHeight="1" x14ac:dyDescent="0.2">
      <c r="A10" s="17" t="s">
        <v>72</v>
      </c>
      <c r="B10" s="17"/>
      <c r="D10" s="55" t="s">
        <v>73</v>
      </c>
      <c r="E10" s="26"/>
      <c r="F10" s="32">
        <f>'سایر درآمدها'!D11</f>
        <v>176055247</v>
      </c>
      <c r="G10" s="26"/>
      <c r="H10" s="53">
        <f t="shared" si="0"/>
        <v>9.1220558398348681E-2</v>
      </c>
      <c r="I10" s="26"/>
      <c r="J10" s="53">
        <f t="shared" si="1"/>
        <v>1.2161606660036814E-2</v>
      </c>
      <c r="O10" s="51"/>
    </row>
    <row r="11" spans="1:15" ht="21.75" customHeight="1" x14ac:dyDescent="0.2">
      <c r="A11" s="18" t="s">
        <v>52</v>
      </c>
      <c r="B11" s="18"/>
      <c r="D11" s="37"/>
      <c r="E11" s="26"/>
      <c r="F11" s="33">
        <f>SUM(F8:F10)</f>
        <v>192999527838</v>
      </c>
      <c r="G11" s="26"/>
      <c r="H11" s="34">
        <f>SUM(H8:H10)</f>
        <v>100</v>
      </c>
      <c r="I11" s="26"/>
      <c r="J11" s="34">
        <f>SUM(J8:J10)</f>
        <v>13.332089688520226</v>
      </c>
      <c r="O11" s="51"/>
    </row>
    <row r="12" spans="1:15" x14ac:dyDescent="0.2">
      <c r="D12" s="26"/>
      <c r="E12" s="26"/>
      <c r="F12" s="26"/>
      <c r="G12" s="26"/>
      <c r="H12" s="26"/>
      <c r="I12" s="26"/>
      <c r="J12" s="26"/>
      <c r="O12" s="51"/>
    </row>
    <row r="13" spans="1:15" x14ac:dyDescent="0.2">
      <c r="O13" s="51"/>
    </row>
    <row r="14" spans="1:15" x14ac:dyDescent="0.2">
      <c r="O14" s="51"/>
    </row>
    <row r="15" spans="1:15" x14ac:dyDescent="0.2">
      <c r="O15" s="51"/>
    </row>
    <row r="18" spans="6:6" x14ac:dyDescent="0.2">
      <c r="F18" s="51"/>
    </row>
    <row r="19" spans="6:6" x14ac:dyDescent="0.2">
      <c r="F19" s="51"/>
    </row>
    <row r="20" spans="6:6" x14ac:dyDescent="0.2">
      <c r="F20" s="51"/>
    </row>
    <row r="21" spans="6:6" x14ac:dyDescent="0.2">
      <c r="F21" s="5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7"/>
  <sheetViews>
    <sheetView rightToLeft="1" workbookViewId="0">
      <selection activeCell="Z7" sqref="Z7:Z1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3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" bestFit="1" customWidth="1"/>
    <col min="18" max="18" width="1.28515625" customWidth="1"/>
    <col min="19" max="19" width="13.855468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  <col min="26" max="26" width="16.14062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74</v>
      </c>
      <c r="B5" s="12" t="s">
        <v>75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76</v>
      </c>
      <c r="E6" s="13"/>
      <c r="F6" s="13"/>
      <c r="G6" s="13"/>
      <c r="H6" s="13"/>
      <c r="I6" s="13"/>
      <c r="J6" s="13"/>
      <c r="K6" s="13"/>
      <c r="L6" s="13"/>
      <c r="N6" s="13" t="s">
        <v>77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52</v>
      </c>
      <c r="K7" s="14"/>
      <c r="L7" s="14"/>
      <c r="N7" s="3"/>
      <c r="O7" s="3"/>
      <c r="P7" s="3"/>
      <c r="Q7" s="3"/>
      <c r="R7" s="3"/>
      <c r="S7" s="3"/>
      <c r="T7" s="3"/>
      <c r="U7" s="14" t="s">
        <v>52</v>
      </c>
      <c r="V7" s="14"/>
      <c r="W7" s="14"/>
    </row>
    <row r="8" spans="1:26" ht="18.75" customHeight="1" x14ac:dyDescent="0.2">
      <c r="A8" s="13" t="s">
        <v>78</v>
      </c>
      <c r="B8" s="13"/>
      <c r="D8" s="2" t="s">
        <v>79</v>
      </c>
      <c r="F8" s="2" t="s">
        <v>80</v>
      </c>
      <c r="H8" s="2" t="s">
        <v>81</v>
      </c>
      <c r="J8" s="4" t="s">
        <v>56</v>
      </c>
      <c r="K8" s="3"/>
      <c r="L8" s="4" t="s">
        <v>66</v>
      </c>
      <c r="N8" s="2" t="s">
        <v>79</v>
      </c>
      <c r="P8" s="13" t="s">
        <v>80</v>
      </c>
      <c r="Q8" s="13"/>
      <c r="S8" s="2" t="s">
        <v>81</v>
      </c>
      <c r="U8" s="4" t="s">
        <v>56</v>
      </c>
      <c r="V8" s="3"/>
      <c r="W8" s="4" t="s">
        <v>66</v>
      </c>
    </row>
    <row r="9" spans="1:26" ht="21.75" customHeight="1" x14ac:dyDescent="0.2">
      <c r="A9" s="15" t="s">
        <v>43</v>
      </c>
      <c r="B9" s="15"/>
      <c r="D9" s="28">
        <v>0</v>
      </c>
      <c r="E9" s="26"/>
      <c r="F9" s="28">
        <v>2977112557</v>
      </c>
      <c r="G9" s="26"/>
      <c r="H9" s="28">
        <v>3310967352</v>
      </c>
      <c r="I9" s="26"/>
      <c r="J9" s="28">
        <f>D9+F9+H9</f>
        <v>6288079909</v>
      </c>
      <c r="K9" s="26"/>
      <c r="L9" s="29">
        <f>J9/192999527838*100</f>
        <v>3.2580804623926802</v>
      </c>
      <c r="M9" s="26"/>
      <c r="N9" s="28">
        <v>0</v>
      </c>
      <c r="O9" s="26"/>
      <c r="P9" s="47">
        <v>2977112557</v>
      </c>
      <c r="Q9" s="47"/>
      <c r="R9" s="26"/>
      <c r="S9" s="28">
        <v>3310967352</v>
      </c>
      <c r="T9" s="26"/>
      <c r="U9" s="28">
        <f>N9+P9+S9</f>
        <v>6288079909</v>
      </c>
      <c r="V9" s="26"/>
      <c r="W9" s="29">
        <f>U9/192999527838*100</f>
        <v>3.2580804623926802</v>
      </c>
      <c r="Z9" s="30"/>
    </row>
    <row r="10" spans="1:26" ht="21.75" customHeight="1" x14ac:dyDescent="0.2">
      <c r="A10" s="16" t="s">
        <v>28</v>
      </c>
      <c r="B10" s="16"/>
      <c r="D10" s="30">
        <v>0</v>
      </c>
      <c r="E10" s="26"/>
      <c r="F10" s="30">
        <v>-968289287</v>
      </c>
      <c r="G10" s="26"/>
      <c r="H10" s="30">
        <v>-378367244</v>
      </c>
      <c r="I10" s="26"/>
      <c r="J10" s="30">
        <f>D10+F10+H10</f>
        <v>-1346656531</v>
      </c>
      <c r="K10" s="26"/>
      <c r="L10" s="53">
        <f t="shared" ref="L10:L41" si="0">J10/192999527838*100</f>
        <v>-0.69775120493059284</v>
      </c>
      <c r="M10" s="26"/>
      <c r="N10" s="30">
        <v>0</v>
      </c>
      <c r="O10" s="26"/>
      <c r="P10" s="48">
        <v>-968289287</v>
      </c>
      <c r="Q10" s="48"/>
      <c r="R10" s="26"/>
      <c r="S10" s="30">
        <v>-378367244</v>
      </c>
      <c r="T10" s="26"/>
      <c r="U10" s="30">
        <f>N10+P10+S10</f>
        <v>-1346656531</v>
      </c>
      <c r="V10" s="26"/>
      <c r="W10" s="53">
        <f t="shared" ref="W10:W41" si="1">U10/192999527838*100</f>
        <v>-0.69775120493059284</v>
      </c>
    </row>
    <row r="11" spans="1:26" ht="21.75" customHeight="1" x14ac:dyDescent="0.2">
      <c r="A11" s="16" t="s">
        <v>44</v>
      </c>
      <c r="B11" s="16"/>
      <c r="D11" s="30">
        <v>0</v>
      </c>
      <c r="E11" s="26"/>
      <c r="F11" s="30">
        <v>-885187290</v>
      </c>
      <c r="G11" s="26"/>
      <c r="H11" s="30">
        <v>-40447797</v>
      </c>
      <c r="I11" s="26"/>
      <c r="J11" s="30">
        <f t="shared" ref="J11:J41" si="2">D11+F11+H11</f>
        <v>-925635087</v>
      </c>
      <c r="K11" s="26"/>
      <c r="L11" s="53">
        <f t="shared" si="0"/>
        <v>-0.47960484534291697</v>
      </c>
      <c r="M11" s="26"/>
      <c r="N11" s="30">
        <v>0</v>
      </c>
      <c r="O11" s="26"/>
      <c r="P11" s="48">
        <v>-885187290</v>
      </c>
      <c r="Q11" s="48"/>
      <c r="R11" s="26"/>
      <c r="S11" s="30">
        <v>-40447797</v>
      </c>
      <c r="T11" s="26"/>
      <c r="U11" s="30">
        <f t="shared" ref="U11:U41" si="3">N11+P11+S11</f>
        <v>-925635087</v>
      </c>
      <c r="V11" s="26"/>
      <c r="W11" s="53">
        <f t="shared" si="1"/>
        <v>-0.47960484534291697</v>
      </c>
    </row>
    <row r="12" spans="1:26" ht="21.75" customHeight="1" x14ac:dyDescent="0.2">
      <c r="A12" s="16" t="s">
        <v>39</v>
      </c>
      <c r="B12" s="16"/>
      <c r="D12" s="30">
        <v>0</v>
      </c>
      <c r="E12" s="26"/>
      <c r="F12" s="30">
        <v>305211927</v>
      </c>
      <c r="G12" s="26"/>
      <c r="H12" s="30">
        <v>-211613033</v>
      </c>
      <c r="I12" s="26"/>
      <c r="J12" s="30">
        <f t="shared" si="2"/>
        <v>93598894</v>
      </c>
      <c r="K12" s="26"/>
      <c r="L12" s="53">
        <f t="shared" si="0"/>
        <v>4.8496954914089258E-2</v>
      </c>
      <c r="M12" s="26"/>
      <c r="N12" s="30">
        <v>0</v>
      </c>
      <c r="O12" s="26"/>
      <c r="P12" s="48">
        <v>305211927</v>
      </c>
      <c r="Q12" s="48"/>
      <c r="R12" s="26"/>
      <c r="S12" s="30">
        <v>-211613033</v>
      </c>
      <c r="T12" s="26"/>
      <c r="U12" s="30">
        <f t="shared" si="3"/>
        <v>93598894</v>
      </c>
      <c r="V12" s="26"/>
      <c r="W12" s="53">
        <f t="shared" si="1"/>
        <v>4.8496954914089258E-2</v>
      </c>
    </row>
    <row r="13" spans="1:26" ht="21.75" customHeight="1" x14ac:dyDescent="0.2">
      <c r="A13" s="16" t="s">
        <v>42</v>
      </c>
      <c r="B13" s="16"/>
      <c r="D13" s="30">
        <v>0</v>
      </c>
      <c r="E13" s="26"/>
      <c r="F13" s="30">
        <v>-370488810</v>
      </c>
      <c r="G13" s="26"/>
      <c r="H13" s="30">
        <v>380126253</v>
      </c>
      <c r="I13" s="26"/>
      <c r="J13" s="30">
        <f t="shared" si="2"/>
        <v>9637443</v>
      </c>
      <c r="K13" s="26"/>
      <c r="L13" s="53">
        <f t="shared" si="0"/>
        <v>4.9935059986724317E-3</v>
      </c>
      <c r="M13" s="26"/>
      <c r="N13" s="30">
        <v>0</v>
      </c>
      <c r="O13" s="26"/>
      <c r="P13" s="48">
        <v>-370488810</v>
      </c>
      <c r="Q13" s="48"/>
      <c r="R13" s="26"/>
      <c r="S13" s="30">
        <v>380126253</v>
      </c>
      <c r="T13" s="26"/>
      <c r="U13" s="30">
        <f t="shared" si="3"/>
        <v>9637443</v>
      </c>
      <c r="V13" s="26"/>
      <c r="W13" s="53">
        <f t="shared" si="1"/>
        <v>4.9935059986724317E-3</v>
      </c>
    </row>
    <row r="14" spans="1:26" ht="21.75" customHeight="1" x14ac:dyDescent="0.2">
      <c r="A14" s="16" t="s">
        <v>45</v>
      </c>
      <c r="B14" s="16"/>
      <c r="D14" s="30">
        <v>0</v>
      </c>
      <c r="E14" s="26"/>
      <c r="F14" s="30">
        <v>-240047372</v>
      </c>
      <c r="G14" s="26"/>
      <c r="H14" s="30">
        <v>-285424676</v>
      </c>
      <c r="I14" s="26"/>
      <c r="J14" s="30">
        <f t="shared" si="2"/>
        <v>-525472048</v>
      </c>
      <c r="K14" s="26"/>
      <c r="L14" s="53">
        <f t="shared" si="0"/>
        <v>-0.27226597592563589</v>
      </c>
      <c r="M14" s="26"/>
      <c r="N14" s="30">
        <v>0</v>
      </c>
      <c r="O14" s="26"/>
      <c r="P14" s="48">
        <v>-240047372</v>
      </c>
      <c r="Q14" s="48"/>
      <c r="R14" s="26"/>
      <c r="S14" s="30">
        <v>-285424676</v>
      </c>
      <c r="T14" s="26"/>
      <c r="U14" s="30">
        <f t="shared" si="3"/>
        <v>-525472048</v>
      </c>
      <c r="V14" s="26"/>
      <c r="W14" s="53">
        <f t="shared" si="1"/>
        <v>-0.27226597592563589</v>
      </c>
    </row>
    <row r="15" spans="1:26" ht="21.75" customHeight="1" x14ac:dyDescent="0.2">
      <c r="A15" s="16" t="s">
        <v>48</v>
      </c>
      <c r="B15" s="16"/>
      <c r="D15" s="30">
        <v>0</v>
      </c>
      <c r="E15" s="26"/>
      <c r="F15" s="30">
        <v>1605864961</v>
      </c>
      <c r="G15" s="26"/>
      <c r="H15" s="30">
        <v>736574492</v>
      </c>
      <c r="I15" s="26"/>
      <c r="J15" s="30">
        <f t="shared" si="2"/>
        <v>2342439453</v>
      </c>
      <c r="K15" s="26"/>
      <c r="L15" s="53">
        <f t="shared" si="0"/>
        <v>1.2137021676893414</v>
      </c>
      <c r="M15" s="26"/>
      <c r="N15" s="30">
        <v>0</v>
      </c>
      <c r="O15" s="26"/>
      <c r="P15" s="48">
        <v>1605864961</v>
      </c>
      <c r="Q15" s="48"/>
      <c r="R15" s="26"/>
      <c r="S15" s="30">
        <v>736574492</v>
      </c>
      <c r="T15" s="26"/>
      <c r="U15" s="30">
        <f t="shared" si="3"/>
        <v>2342439453</v>
      </c>
      <c r="V15" s="26"/>
      <c r="W15" s="53">
        <f t="shared" si="1"/>
        <v>1.2137021676893414</v>
      </c>
    </row>
    <row r="16" spans="1:26" ht="21.75" customHeight="1" x14ac:dyDescent="0.2">
      <c r="A16" s="16" t="s">
        <v>38</v>
      </c>
      <c r="B16" s="16"/>
      <c r="D16" s="30">
        <v>0</v>
      </c>
      <c r="E16" s="26"/>
      <c r="F16" s="30">
        <v>0</v>
      </c>
      <c r="G16" s="26"/>
      <c r="H16" s="30">
        <v>-634327023</v>
      </c>
      <c r="I16" s="26"/>
      <c r="J16" s="30">
        <f t="shared" si="2"/>
        <v>-634327023</v>
      </c>
      <c r="K16" s="26"/>
      <c r="L16" s="53">
        <f t="shared" si="0"/>
        <v>-0.32866765535946885</v>
      </c>
      <c r="M16" s="26"/>
      <c r="N16" s="30">
        <v>0</v>
      </c>
      <c r="O16" s="26"/>
      <c r="P16" s="48">
        <v>0</v>
      </c>
      <c r="Q16" s="48"/>
      <c r="R16" s="26"/>
      <c r="S16" s="30">
        <v>-634327023</v>
      </c>
      <c r="T16" s="26"/>
      <c r="U16" s="30">
        <f t="shared" si="3"/>
        <v>-634327023</v>
      </c>
      <c r="V16" s="26"/>
      <c r="W16" s="53">
        <f t="shared" si="1"/>
        <v>-0.32866765535946885</v>
      </c>
    </row>
    <row r="17" spans="1:23" ht="21.75" customHeight="1" x14ac:dyDescent="0.2">
      <c r="A17" s="16" t="s">
        <v>26</v>
      </c>
      <c r="B17" s="16"/>
      <c r="D17" s="30">
        <v>0</v>
      </c>
      <c r="E17" s="26"/>
      <c r="F17" s="30">
        <v>-2665776666</v>
      </c>
      <c r="G17" s="26"/>
      <c r="H17" s="30">
        <v>0</v>
      </c>
      <c r="I17" s="26"/>
      <c r="J17" s="30">
        <f t="shared" si="2"/>
        <v>-2665776666</v>
      </c>
      <c r="K17" s="26"/>
      <c r="L17" s="53">
        <f t="shared" si="0"/>
        <v>-1.3812348122621319</v>
      </c>
      <c r="M17" s="26"/>
      <c r="N17" s="30">
        <v>0</v>
      </c>
      <c r="O17" s="26"/>
      <c r="P17" s="48">
        <v>-2665776666</v>
      </c>
      <c r="Q17" s="48"/>
      <c r="R17" s="26"/>
      <c r="S17" s="30">
        <v>0</v>
      </c>
      <c r="T17" s="26"/>
      <c r="U17" s="30">
        <f t="shared" si="3"/>
        <v>-2665776666</v>
      </c>
      <c r="V17" s="26"/>
      <c r="W17" s="53">
        <f t="shared" si="1"/>
        <v>-1.3812348122621319</v>
      </c>
    </row>
    <row r="18" spans="1:23" ht="21.75" customHeight="1" x14ac:dyDescent="0.2">
      <c r="A18" s="16" t="s">
        <v>19</v>
      </c>
      <c r="B18" s="16"/>
      <c r="D18" s="30">
        <v>0</v>
      </c>
      <c r="E18" s="26"/>
      <c r="F18" s="30">
        <v>1560319838</v>
      </c>
      <c r="G18" s="26"/>
      <c r="H18" s="30">
        <v>0</v>
      </c>
      <c r="I18" s="26"/>
      <c r="J18" s="30">
        <f t="shared" si="2"/>
        <v>1560319838</v>
      </c>
      <c r="K18" s="26"/>
      <c r="L18" s="53">
        <f t="shared" si="0"/>
        <v>0.80845785245117385</v>
      </c>
      <c r="M18" s="26"/>
      <c r="N18" s="30">
        <v>0</v>
      </c>
      <c r="O18" s="26"/>
      <c r="P18" s="48">
        <v>1560319838</v>
      </c>
      <c r="Q18" s="48"/>
      <c r="R18" s="26"/>
      <c r="S18" s="30">
        <v>0</v>
      </c>
      <c r="T18" s="26"/>
      <c r="U18" s="30">
        <f t="shared" si="3"/>
        <v>1560319838</v>
      </c>
      <c r="V18" s="26"/>
      <c r="W18" s="53">
        <f t="shared" si="1"/>
        <v>0.80845785245117385</v>
      </c>
    </row>
    <row r="19" spans="1:23" ht="21.75" customHeight="1" x14ac:dyDescent="0.2">
      <c r="A19" s="16" t="s">
        <v>34</v>
      </c>
      <c r="B19" s="16"/>
      <c r="D19" s="30">
        <v>0</v>
      </c>
      <c r="E19" s="26"/>
      <c r="F19" s="30">
        <v>3063400997</v>
      </c>
      <c r="G19" s="26"/>
      <c r="H19" s="30">
        <v>0</v>
      </c>
      <c r="I19" s="26"/>
      <c r="J19" s="30">
        <f t="shared" si="2"/>
        <v>3063400997</v>
      </c>
      <c r="K19" s="26"/>
      <c r="L19" s="53">
        <f t="shared" si="0"/>
        <v>1.5872582857152677</v>
      </c>
      <c r="M19" s="26"/>
      <c r="N19" s="30">
        <v>0</v>
      </c>
      <c r="O19" s="26"/>
      <c r="P19" s="48">
        <v>3063400997</v>
      </c>
      <c r="Q19" s="48"/>
      <c r="R19" s="26"/>
      <c r="S19" s="30">
        <v>0</v>
      </c>
      <c r="T19" s="26"/>
      <c r="U19" s="30">
        <f t="shared" si="3"/>
        <v>3063400997</v>
      </c>
      <c r="V19" s="26"/>
      <c r="W19" s="53">
        <f t="shared" si="1"/>
        <v>1.5872582857152677</v>
      </c>
    </row>
    <row r="20" spans="1:23" ht="21.75" customHeight="1" x14ac:dyDescent="0.2">
      <c r="A20" s="16" t="s">
        <v>46</v>
      </c>
      <c r="B20" s="16"/>
      <c r="D20" s="30">
        <v>0</v>
      </c>
      <c r="E20" s="26"/>
      <c r="F20" s="30">
        <v>8339979736</v>
      </c>
      <c r="G20" s="26"/>
      <c r="H20" s="30">
        <v>0</v>
      </c>
      <c r="I20" s="26"/>
      <c r="J20" s="30">
        <f t="shared" si="2"/>
        <v>8339979736</v>
      </c>
      <c r="K20" s="26"/>
      <c r="L20" s="53">
        <f t="shared" si="0"/>
        <v>4.3212435954767798</v>
      </c>
      <c r="M20" s="26"/>
      <c r="N20" s="30">
        <v>0</v>
      </c>
      <c r="O20" s="26"/>
      <c r="P20" s="48">
        <v>8339979736</v>
      </c>
      <c r="Q20" s="48"/>
      <c r="R20" s="26"/>
      <c r="S20" s="30">
        <v>0</v>
      </c>
      <c r="T20" s="26"/>
      <c r="U20" s="30">
        <f t="shared" si="3"/>
        <v>8339979736</v>
      </c>
      <c r="V20" s="26"/>
      <c r="W20" s="53">
        <f t="shared" si="1"/>
        <v>4.3212435954767798</v>
      </c>
    </row>
    <row r="21" spans="1:23" ht="21.75" customHeight="1" x14ac:dyDescent="0.2">
      <c r="A21" s="16" t="s">
        <v>23</v>
      </c>
      <c r="B21" s="16"/>
      <c r="D21" s="30">
        <v>0</v>
      </c>
      <c r="E21" s="26"/>
      <c r="F21" s="30">
        <v>8151471219</v>
      </c>
      <c r="G21" s="26"/>
      <c r="H21" s="30">
        <v>0</v>
      </c>
      <c r="I21" s="26"/>
      <c r="J21" s="30">
        <f t="shared" si="2"/>
        <v>8151471219</v>
      </c>
      <c r="K21" s="26"/>
      <c r="L21" s="53">
        <f t="shared" si="0"/>
        <v>4.2235705497902485</v>
      </c>
      <c r="M21" s="26"/>
      <c r="N21" s="30">
        <v>0</v>
      </c>
      <c r="O21" s="26"/>
      <c r="P21" s="48">
        <v>8151471219</v>
      </c>
      <c r="Q21" s="48"/>
      <c r="R21" s="26"/>
      <c r="S21" s="30">
        <v>0</v>
      </c>
      <c r="T21" s="26"/>
      <c r="U21" s="30">
        <f t="shared" si="3"/>
        <v>8151471219</v>
      </c>
      <c r="V21" s="26"/>
      <c r="W21" s="53">
        <f t="shared" si="1"/>
        <v>4.2235705497902485</v>
      </c>
    </row>
    <row r="22" spans="1:23" ht="21.75" customHeight="1" x14ac:dyDescent="0.2">
      <c r="A22" s="16" t="s">
        <v>47</v>
      </c>
      <c r="B22" s="16"/>
      <c r="D22" s="30">
        <v>0</v>
      </c>
      <c r="E22" s="26"/>
      <c r="F22" s="30">
        <v>100020815</v>
      </c>
      <c r="G22" s="26"/>
      <c r="H22" s="30">
        <v>0</v>
      </c>
      <c r="I22" s="26"/>
      <c r="J22" s="30">
        <f t="shared" si="2"/>
        <v>100020815</v>
      </c>
      <c r="K22" s="26"/>
      <c r="L22" s="53">
        <f t="shared" si="0"/>
        <v>5.1824383261681081E-2</v>
      </c>
      <c r="M22" s="26"/>
      <c r="N22" s="30">
        <v>0</v>
      </c>
      <c r="O22" s="26"/>
      <c r="P22" s="48">
        <v>100020815</v>
      </c>
      <c r="Q22" s="48"/>
      <c r="R22" s="26"/>
      <c r="S22" s="30">
        <v>0</v>
      </c>
      <c r="T22" s="26"/>
      <c r="U22" s="30">
        <f t="shared" si="3"/>
        <v>100020815</v>
      </c>
      <c r="V22" s="26"/>
      <c r="W22" s="53">
        <f t="shared" si="1"/>
        <v>5.1824383261681081E-2</v>
      </c>
    </row>
    <row r="23" spans="1:23" ht="21.75" customHeight="1" x14ac:dyDescent="0.2">
      <c r="A23" s="16" t="s">
        <v>29</v>
      </c>
      <c r="B23" s="16"/>
      <c r="D23" s="30">
        <v>0</v>
      </c>
      <c r="E23" s="26"/>
      <c r="F23" s="30">
        <v>723204708</v>
      </c>
      <c r="G23" s="26"/>
      <c r="H23" s="30">
        <v>0</v>
      </c>
      <c r="I23" s="26"/>
      <c r="J23" s="30">
        <f t="shared" si="2"/>
        <v>723204708</v>
      </c>
      <c r="K23" s="26"/>
      <c r="L23" s="53">
        <f t="shared" si="0"/>
        <v>0.37471838200922636</v>
      </c>
      <c r="M23" s="26"/>
      <c r="N23" s="30">
        <v>0</v>
      </c>
      <c r="O23" s="26"/>
      <c r="P23" s="48">
        <v>723204708</v>
      </c>
      <c r="Q23" s="48"/>
      <c r="R23" s="26"/>
      <c r="S23" s="30">
        <v>0</v>
      </c>
      <c r="T23" s="26"/>
      <c r="U23" s="30">
        <f t="shared" si="3"/>
        <v>723204708</v>
      </c>
      <c r="V23" s="26"/>
      <c r="W23" s="53">
        <f t="shared" si="1"/>
        <v>0.37471838200922636</v>
      </c>
    </row>
    <row r="24" spans="1:23" ht="21.75" customHeight="1" x14ac:dyDescent="0.2">
      <c r="A24" s="16" t="s">
        <v>32</v>
      </c>
      <c r="B24" s="16"/>
      <c r="D24" s="30">
        <v>0</v>
      </c>
      <c r="E24" s="26"/>
      <c r="F24" s="30">
        <v>-385099162</v>
      </c>
      <c r="G24" s="26"/>
      <c r="H24" s="30">
        <v>0</v>
      </c>
      <c r="I24" s="26"/>
      <c r="J24" s="30">
        <f t="shared" si="2"/>
        <v>-385099162</v>
      </c>
      <c r="K24" s="26"/>
      <c r="L24" s="53">
        <f t="shared" si="0"/>
        <v>-0.19953373270593938</v>
      </c>
      <c r="M24" s="26"/>
      <c r="N24" s="30">
        <v>0</v>
      </c>
      <c r="O24" s="26"/>
      <c r="P24" s="48">
        <v>-385099162</v>
      </c>
      <c r="Q24" s="48"/>
      <c r="R24" s="26"/>
      <c r="S24" s="30">
        <v>0</v>
      </c>
      <c r="T24" s="26"/>
      <c r="U24" s="30">
        <f t="shared" si="3"/>
        <v>-385099162</v>
      </c>
      <c r="V24" s="26"/>
      <c r="W24" s="53">
        <f t="shared" si="1"/>
        <v>-0.19953373270593938</v>
      </c>
    </row>
    <row r="25" spans="1:23" ht="21.75" customHeight="1" x14ac:dyDescent="0.2">
      <c r="A25" s="16" t="s">
        <v>22</v>
      </c>
      <c r="B25" s="16"/>
      <c r="D25" s="30">
        <v>0</v>
      </c>
      <c r="E25" s="26"/>
      <c r="F25" s="30">
        <v>44400240192</v>
      </c>
      <c r="G25" s="26"/>
      <c r="H25" s="30">
        <v>0</v>
      </c>
      <c r="I25" s="26"/>
      <c r="J25" s="30">
        <f t="shared" si="2"/>
        <v>44400240192</v>
      </c>
      <c r="K25" s="26"/>
      <c r="L25" s="53">
        <f t="shared" si="0"/>
        <v>23.005362080092077</v>
      </c>
      <c r="M25" s="26"/>
      <c r="N25" s="30">
        <v>0</v>
      </c>
      <c r="O25" s="26"/>
      <c r="P25" s="48">
        <v>44400240192</v>
      </c>
      <c r="Q25" s="48"/>
      <c r="R25" s="26"/>
      <c r="S25" s="30">
        <v>0</v>
      </c>
      <c r="T25" s="26"/>
      <c r="U25" s="30">
        <f t="shared" si="3"/>
        <v>44400240192</v>
      </c>
      <c r="V25" s="26"/>
      <c r="W25" s="53">
        <f t="shared" si="1"/>
        <v>23.005362080092077</v>
      </c>
    </row>
    <row r="26" spans="1:23" ht="21.75" customHeight="1" x14ac:dyDescent="0.2">
      <c r="A26" s="16" t="s">
        <v>50</v>
      </c>
      <c r="B26" s="16"/>
      <c r="D26" s="30">
        <v>0</v>
      </c>
      <c r="E26" s="26"/>
      <c r="F26" s="30">
        <v>-1040607050</v>
      </c>
      <c r="G26" s="26"/>
      <c r="H26" s="30">
        <v>0</v>
      </c>
      <c r="I26" s="26"/>
      <c r="J26" s="30">
        <f t="shared" si="2"/>
        <v>-1040607050</v>
      </c>
      <c r="K26" s="26"/>
      <c r="L26" s="53">
        <f t="shared" si="0"/>
        <v>-0.53917595636475601</v>
      </c>
      <c r="M26" s="26"/>
      <c r="N26" s="30">
        <v>0</v>
      </c>
      <c r="O26" s="26"/>
      <c r="P26" s="48">
        <v>-1040607050</v>
      </c>
      <c r="Q26" s="48"/>
      <c r="R26" s="26"/>
      <c r="S26" s="30">
        <v>0</v>
      </c>
      <c r="T26" s="26"/>
      <c r="U26" s="30">
        <f t="shared" si="3"/>
        <v>-1040607050</v>
      </c>
      <c r="V26" s="26"/>
      <c r="W26" s="53">
        <f t="shared" si="1"/>
        <v>-0.53917595636475601</v>
      </c>
    </row>
    <row r="27" spans="1:23" ht="21.75" customHeight="1" x14ac:dyDescent="0.2">
      <c r="A27" s="16" t="s">
        <v>35</v>
      </c>
      <c r="B27" s="16"/>
      <c r="D27" s="30">
        <v>0</v>
      </c>
      <c r="E27" s="26"/>
      <c r="F27" s="30">
        <v>1949025603</v>
      </c>
      <c r="G27" s="26"/>
      <c r="H27" s="30">
        <v>0</v>
      </c>
      <c r="I27" s="26"/>
      <c r="J27" s="30">
        <f t="shared" si="2"/>
        <v>1949025603</v>
      </c>
      <c r="K27" s="26"/>
      <c r="L27" s="53">
        <f t="shared" si="0"/>
        <v>1.0098602959464096</v>
      </c>
      <c r="M27" s="26"/>
      <c r="N27" s="30">
        <v>0</v>
      </c>
      <c r="O27" s="26"/>
      <c r="P27" s="48">
        <v>1949025603</v>
      </c>
      <c r="Q27" s="48"/>
      <c r="R27" s="26"/>
      <c r="S27" s="30">
        <v>0</v>
      </c>
      <c r="T27" s="26"/>
      <c r="U27" s="30">
        <f t="shared" si="3"/>
        <v>1949025603</v>
      </c>
      <c r="V27" s="26"/>
      <c r="W27" s="53">
        <f t="shared" si="1"/>
        <v>1.0098602959464096</v>
      </c>
    </row>
    <row r="28" spans="1:23" ht="21.75" customHeight="1" x14ac:dyDescent="0.2">
      <c r="A28" s="16" t="s">
        <v>33</v>
      </c>
      <c r="B28" s="16"/>
      <c r="D28" s="30">
        <v>0</v>
      </c>
      <c r="E28" s="26"/>
      <c r="F28" s="30">
        <v>6358428346</v>
      </c>
      <c r="G28" s="26"/>
      <c r="H28" s="30">
        <v>0</v>
      </c>
      <c r="I28" s="26"/>
      <c r="J28" s="30">
        <f t="shared" si="2"/>
        <v>6358428346</v>
      </c>
      <c r="K28" s="26"/>
      <c r="L28" s="53">
        <f t="shared" si="0"/>
        <v>3.2945305189228962</v>
      </c>
      <c r="M28" s="26"/>
      <c r="N28" s="30">
        <v>0</v>
      </c>
      <c r="O28" s="26"/>
      <c r="P28" s="48">
        <v>6358428346</v>
      </c>
      <c r="Q28" s="48"/>
      <c r="R28" s="26"/>
      <c r="S28" s="30">
        <v>0</v>
      </c>
      <c r="T28" s="26"/>
      <c r="U28" s="30">
        <f t="shared" si="3"/>
        <v>6358428346</v>
      </c>
      <c r="V28" s="26"/>
      <c r="W28" s="53">
        <f t="shared" si="1"/>
        <v>3.2945305189228962</v>
      </c>
    </row>
    <row r="29" spans="1:23" ht="21.75" customHeight="1" x14ac:dyDescent="0.2">
      <c r="A29" s="16" t="s">
        <v>40</v>
      </c>
      <c r="B29" s="16"/>
      <c r="D29" s="30">
        <v>0</v>
      </c>
      <c r="E29" s="26"/>
      <c r="F29" s="30">
        <v>53890722702</v>
      </c>
      <c r="G29" s="26"/>
      <c r="H29" s="30">
        <v>0</v>
      </c>
      <c r="I29" s="26"/>
      <c r="J29" s="30">
        <f t="shared" si="2"/>
        <v>53890722702</v>
      </c>
      <c r="K29" s="26"/>
      <c r="L29" s="53">
        <f t="shared" si="0"/>
        <v>27.922722560873208</v>
      </c>
      <c r="M29" s="26"/>
      <c r="N29" s="30">
        <v>0</v>
      </c>
      <c r="O29" s="26"/>
      <c r="P29" s="48">
        <v>53890722702</v>
      </c>
      <c r="Q29" s="48"/>
      <c r="R29" s="26"/>
      <c r="S29" s="30">
        <v>0</v>
      </c>
      <c r="T29" s="26"/>
      <c r="U29" s="30">
        <f t="shared" si="3"/>
        <v>53890722702</v>
      </c>
      <c r="V29" s="26"/>
      <c r="W29" s="53">
        <f t="shared" si="1"/>
        <v>27.922722560873208</v>
      </c>
    </row>
    <row r="30" spans="1:23" ht="21.75" customHeight="1" x14ac:dyDescent="0.2">
      <c r="A30" s="16" t="s">
        <v>20</v>
      </c>
      <c r="B30" s="16"/>
      <c r="D30" s="30">
        <v>0</v>
      </c>
      <c r="E30" s="26"/>
      <c r="F30" s="30">
        <v>26933573451</v>
      </c>
      <c r="G30" s="26"/>
      <c r="H30" s="30">
        <v>0</v>
      </c>
      <c r="I30" s="26"/>
      <c r="J30" s="30">
        <f t="shared" si="2"/>
        <v>26933573451</v>
      </c>
      <c r="K30" s="26"/>
      <c r="L30" s="53">
        <f t="shared" si="0"/>
        <v>13.955253545287174</v>
      </c>
      <c r="M30" s="26"/>
      <c r="N30" s="30">
        <v>0</v>
      </c>
      <c r="O30" s="26"/>
      <c r="P30" s="48">
        <v>26933573451</v>
      </c>
      <c r="Q30" s="48"/>
      <c r="R30" s="26"/>
      <c r="S30" s="30">
        <v>0</v>
      </c>
      <c r="T30" s="26"/>
      <c r="U30" s="30">
        <f t="shared" si="3"/>
        <v>26933573451</v>
      </c>
      <c r="V30" s="26"/>
      <c r="W30" s="53">
        <f t="shared" si="1"/>
        <v>13.955253545287174</v>
      </c>
    </row>
    <row r="31" spans="1:23" ht="21.75" customHeight="1" x14ac:dyDescent="0.2">
      <c r="A31" s="16" t="s">
        <v>21</v>
      </c>
      <c r="B31" s="16"/>
      <c r="D31" s="30">
        <v>0</v>
      </c>
      <c r="E31" s="26"/>
      <c r="F31" s="30">
        <v>19699747167</v>
      </c>
      <c r="G31" s="26"/>
      <c r="H31" s="30">
        <v>0</v>
      </c>
      <c r="I31" s="26"/>
      <c r="J31" s="30">
        <f t="shared" si="2"/>
        <v>19699747167</v>
      </c>
      <c r="K31" s="26"/>
      <c r="L31" s="53">
        <f t="shared" si="0"/>
        <v>10.207147855582102</v>
      </c>
      <c r="M31" s="26"/>
      <c r="N31" s="30">
        <v>0</v>
      </c>
      <c r="O31" s="26"/>
      <c r="P31" s="48">
        <v>19699747167</v>
      </c>
      <c r="Q31" s="48"/>
      <c r="R31" s="26"/>
      <c r="S31" s="30">
        <v>0</v>
      </c>
      <c r="T31" s="26"/>
      <c r="U31" s="30">
        <f t="shared" si="3"/>
        <v>19699747167</v>
      </c>
      <c r="V31" s="26"/>
      <c r="W31" s="53">
        <f t="shared" si="1"/>
        <v>10.207147855582102</v>
      </c>
    </row>
    <row r="32" spans="1:23" ht="21.75" customHeight="1" x14ac:dyDescent="0.2">
      <c r="A32" s="16" t="s">
        <v>51</v>
      </c>
      <c r="B32" s="16"/>
      <c r="D32" s="30">
        <v>0</v>
      </c>
      <c r="E32" s="26"/>
      <c r="F32" s="30">
        <v>1276467215</v>
      </c>
      <c r="G32" s="26"/>
      <c r="H32" s="30">
        <v>0</v>
      </c>
      <c r="I32" s="26"/>
      <c r="J32" s="30">
        <f t="shared" si="2"/>
        <v>1276467215</v>
      </c>
      <c r="K32" s="26"/>
      <c r="L32" s="53">
        <f t="shared" si="0"/>
        <v>0.66138359471606656</v>
      </c>
      <c r="M32" s="26"/>
      <c r="N32" s="30">
        <v>0</v>
      </c>
      <c r="O32" s="26"/>
      <c r="P32" s="48">
        <v>1276467215</v>
      </c>
      <c r="Q32" s="48"/>
      <c r="R32" s="26"/>
      <c r="S32" s="30">
        <v>0</v>
      </c>
      <c r="T32" s="26"/>
      <c r="U32" s="30">
        <f t="shared" si="3"/>
        <v>1276467215</v>
      </c>
      <c r="V32" s="26"/>
      <c r="W32" s="53">
        <f t="shared" si="1"/>
        <v>0.66138359471606656</v>
      </c>
    </row>
    <row r="33" spans="1:23" ht="21.75" customHeight="1" x14ac:dyDescent="0.2">
      <c r="A33" s="16" t="s">
        <v>27</v>
      </c>
      <c r="B33" s="16"/>
      <c r="D33" s="30">
        <v>0</v>
      </c>
      <c r="E33" s="26"/>
      <c r="F33" s="30">
        <v>-100467337</v>
      </c>
      <c r="G33" s="26"/>
      <c r="H33" s="30">
        <v>0</v>
      </c>
      <c r="I33" s="26"/>
      <c r="J33" s="30">
        <f t="shared" si="2"/>
        <v>-100467337</v>
      </c>
      <c r="K33" s="26"/>
      <c r="L33" s="53">
        <f t="shared" si="0"/>
        <v>-5.2055742376908978E-2</v>
      </c>
      <c r="M33" s="26"/>
      <c r="N33" s="30">
        <v>0</v>
      </c>
      <c r="O33" s="26"/>
      <c r="P33" s="48">
        <v>-100467337</v>
      </c>
      <c r="Q33" s="48"/>
      <c r="R33" s="26"/>
      <c r="S33" s="30">
        <v>0</v>
      </c>
      <c r="T33" s="26"/>
      <c r="U33" s="30">
        <f t="shared" si="3"/>
        <v>-100467337</v>
      </c>
      <c r="V33" s="26"/>
      <c r="W33" s="53">
        <f t="shared" si="1"/>
        <v>-5.2055742376908978E-2</v>
      </c>
    </row>
    <row r="34" spans="1:23" ht="21.75" customHeight="1" x14ac:dyDescent="0.2">
      <c r="A34" s="16" t="s">
        <v>41</v>
      </c>
      <c r="B34" s="16"/>
      <c r="D34" s="30">
        <v>0</v>
      </c>
      <c r="E34" s="26"/>
      <c r="F34" s="30">
        <v>616661750</v>
      </c>
      <c r="G34" s="26"/>
      <c r="H34" s="30">
        <v>0</v>
      </c>
      <c r="I34" s="26"/>
      <c r="J34" s="30">
        <f t="shared" si="2"/>
        <v>616661750</v>
      </c>
      <c r="K34" s="26"/>
      <c r="L34" s="53">
        <f t="shared" si="0"/>
        <v>0.31951464177550409</v>
      </c>
      <c r="M34" s="26"/>
      <c r="N34" s="30">
        <v>0</v>
      </c>
      <c r="O34" s="26"/>
      <c r="P34" s="48">
        <v>616661750</v>
      </c>
      <c r="Q34" s="48"/>
      <c r="R34" s="26"/>
      <c r="S34" s="30">
        <v>0</v>
      </c>
      <c r="T34" s="26"/>
      <c r="U34" s="30">
        <f t="shared" si="3"/>
        <v>616661750</v>
      </c>
      <c r="V34" s="26"/>
      <c r="W34" s="53">
        <f t="shared" si="1"/>
        <v>0.31951464177550409</v>
      </c>
    </row>
    <row r="35" spans="1:23" ht="21.75" customHeight="1" x14ac:dyDescent="0.2">
      <c r="A35" s="16" t="s">
        <v>31</v>
      </c>
      <c r="B35" s="16"/>
      <c r="D35" s="30">
        <v>0</v>
      </c>
      <c r="E35" s="26"/>
      <c r="F35" s="30">
        <v>6669470111</v>
      </c>
      <c r="G35" s="26"/>
      <c r="H35" s="30">
        <v>0</v>
      </c>
      <c r="I35" s="26"/>
      <c r="J35" s="30">
        <f t="shared" si="2"/>
        <v>6669470111</v>
      </c>
      <c r="K35" s="26"/>
      <c r="L35" s="53">
        <f t="shared" si="0"/>
        <v>3.4556924494645509</v>
      </c>
      <c r="M35" s="26"/>
      <c r="N35" s="30">
        <v>0</v>
      </c>
      <c r="O35" s="26"/>
      <c r="P35" s="48">
        <v>6669470111</v>
      </c>
      <c r="Q35" s="48"/>
      <c r="R35" s="26"/>
      <c r="S35" s="30">
        <v>0</v>
      </c>
      <c r="T35" s="26"/>
      <c r="U35" s="30">
        <f t="shared" si="3"/>
        <v>6669470111</v>
      </c>
      <c r="V35" s="26"/>
      <c r="W35" s="53">
        <f t="shared" si="1"/>
        <v>3.4556924494645509</v>
      </c>
    </row>
    <row r="36" spans="1:23" ht="21.75" customHeight="1" x14ac:dyDescent="0.2">
      <c r="A36" s="16" t="s">
        <v>25</v>
      </c>
      <c r="B36" s="16"/>
      <c r="D36" s="30">
        <v>0</v>
      </c>
      <c r="E36" s="26"/>
      <c r="F36" s="30">
        <v>3366961130</v>
      </c>
      <c r="G36" s="26"/>
      <c r="H36" s="30">
        <v>0</v>
      </c>
      <c r="I36" s="26"/>
      <c r="J36" s="30">
        <f t="shared" si="2"/>
        <v>3366961130</v>
      </c>
      <c r="K36" s="26"/>
      <c r="L36" s="53">
        <f t="shared" si="0"/>
        <v>1.7445437135090613</v>
      </c>
      <c r="M36" s="26"/>
      <c r="N36" s="30">
        <v>0</v>
      </c>
      <c r="O36" s="26"/>
      <c r="P36" s="48">
        <v>3366961130</v>
      </c>
      <c r="Q36" s="48"/>
      <c r="R36" s="26"/>
      <c r="S36" s="30">
        <v>0</v>
      </c>
      <c r="T36" s="26"/>
      <c r="U36" s="30">
        <f t="shared" si="3"/>
        <v>3366961130</v>
      </c>
      <c r="V36" s="26"/>
      <c r="W36" s="53">
        <f t="shared" si="1"/>
        <v>1.7445437135090613</v>
      </c>
    </row>
    <row r="37" spans="1:23" ht="21.75" customHeight="1" x14ac:dyDescent="0.2">
      <c r="A37" s="16" t="s">
        <v>36</v>
      </c>
      <c r="B37" s="16"/>
      <c r="D37" s="30">
        <v>0</v>
      </c>
      <c r="E37" s="26"/>
      <c r="F37" s="30">
        <v>1898185997</v>
      </c>
      <c r="G37" s="26"/>
      <c r="H37" s="30">
        <v>0</v>
      </c>
      <c r="I37" s="26"/>
      <c r="J37" s="30">
        <f t="shared" si="2"/>
        <v>1898185997</v>
      </c>
      <c r="K37" s="26"/>
      <c r="L37" s="53">
        <f t="shared" si="0"/>
        <v>0.98351846673599108</v>
      </c>
      <c r="M37" s="26"/>
      <c r="N37" s="30">
        <v>0</v>
      </c>
      <c r="O37" s="26"/>
      <c r="P37" s="48">
        <v>1898185997</v>
      </c>
      <c r="Q37" s="48"/>
      <c r="R37" s="26"/>
      <c r="S37" s="30">
        <v>0</v>
      </c>
      <c r="T37" s="26"/>
      <c r="U37" s="30">
        <f t="shared" si="3"/>
        <v>1898185997</v>
      </c>
      <c r="V37" s="26"/>
      <c r="W37" s="53">
        <f t="shared" si="1"/>
        <v>0.98351846673599108</v>
      </c>
    </row>
    <row r="38" spans="1:23" ht="21.75" customHeight="1" x14ac:dyDescent="0.2">
      <c r="A38" s="16" t="s">
        <v>24</v>
      </c>
      <c r="B38" s="16"/>
      <c r="D38" s="30">
        <v>0</v>
      </c>
      <c r="E38" s="26"/>
      <c r="F38" s="30">
        <v>-6259855666</v>
      </c>
      <c r="G38" s="26"/>
      <c r="H38" s="30">
        <v>0</v>
      </c>
      <c r="I38" s="26"/>
      <c r="J38" s="30">
        <f t="shared" si="2"/>
        <v>-6259855666</v>
      </c>
      <c r="K38" s="26"/>
      <c r="L38" s="53">
        <f t="shared" si="0"/>
        <v>-3.2434564665123946</v>
      </c>
      <c r="M38" s="26"/>
      <c r="N38" s="30">
        <v>0</v>
      </c>
      <c r="O38" s="26"/>
      <c r="P38" s="48">
        <v>-6259855666</v>
      </c>
      <c r="Q38" s="48"/>
      <c r="R38" s="26"/>
      <c r="S38" s="30">
        <v>0</v>
      </c>
      <c r="T38" s="26"/>
      <c r="U38" s="30">
        <f t="shared" si="3"/>
        <v>-6259855666</v>
      </c>
      <c r="V38" s="26"/>
      <c r="W38" s="53">
        <f t="shared" si="1"/>
        <v>-3.2434564665123946</v>
      </c>
    </row>
    <row r="39" spans="1:23" ht="21.75" customHeight="1" x14ac:dyDescent="0.2">
      <c r="A39" s="16" t="s">
        <v>30</v>
      </c>
      <c r="B39" s="16"/>
      <c r="D39" s="30">
        <v>0</v>
      </c>
      <c r="E39" s="26"/>
      <c r="F39" s="30">
        <v>6725328264</v>
      </c>
      <c r="G39" s="26"/>
      <c r="H39" s="30">
        <v>0</v>
      </c>
      <c r="I39" s="26"/>
      <c r="J39" s="30">
        <f t="shared" si="2"/>
        <v>6725328264</v>
      </c>
      <c r="K39" s="26"/>
      <c r="L39" s="53">
        <f t="shared" si="0"/>
        <v>3.4846345684560993</v>
      </c>
      <c r="M39" s="26"/>
      <c r="N39" s="30">
        <v>0</v>
      </c>
      <c r="O39" s="26"/>
      <c r="P39" s="48">
        <v>6725328264</v>
      </c>
      <c r="Q39" s="48"/>
      <c r="R39" s="26"/>
      <c r="S39" s="30">
        <v>0</v>
      </c>
      <c r="T39" s="26"/>
      <c r="U39" s="30">
        <f t="shared" si="3"/>
        <v>6725328264</v>
      </c>
      <c r="V39" s="26"/>
      <c r="W39" s="53">
        <f t="shared" si="1"/>
        <v>3.4846345684560993</v>
      </c>
    </row>
    <row r="40" spans="1:23" ht="21.75" customHeight="1" x14ac:dyDescent="0.2">
      <c r="A40" s="16" t="s">
        <v>37</v>
      </c>
      <c r="B40" s="16"/>
      <c r="D40" s="30">
        <v>0</v>
      </c>
      <c r="E40" s="26"/>
      <c r="F40" s="30">
        <v>-262674444</v>
      </c>
      <c r="G40" s="26"/>
      <c r="H40" s="30">
        <v>0</v>
      </c>
      <c r="I40" s="26"/>
      <c r="J40" s="30">
        <f t="shared" si="2"/>
        <v>-262674444</v>
      </c>
      <c r="K40" s="26"/>
      <c r="L40" s="53">
        <f t="shared" si="0"/>
        <v>-0.13610108114900868</v>
      </c>
      <c r="M40" s="26"/>
      <c r="N40" s="30">
        <v>0</v>
      </c>
      <c r="O40" s="26"/>
      <c r="P40" s="48">
        <v>-262674444</v>
      </c>
      <c r="Q40" s="48"/>
      <c r="R40" s="26"/>
      <c r="S40" s="30">
        <v>0</v>
      </c>
      <c r="T40" s="26"/>
      <c r="U40" s="30">
        <f t="shared" si="3"/>
        <v>-262674444</v>
      </c>
      <c r="V40" s="26"/>
      <c r="W40" s="53">
        <f t="shared" si="1"/>
        <v>-0.13610108114900868</v>
      </c>
    </row>
    <row r="41" spans="1:23" ht="21.75" customHeight="1" x14ac:dyDescent="0.2">
      <c r="A41" s="17" t="s">
        <v>49</v>
      </c>
      <c r="B41" s="17"/>
      <c r="D41" s="32">
        <v>0</v>
      </c>
      <c r="E41" s="26"/>
      <c r="F41" s="32">
        <v>2479470253</v>
      </c>
      <c r="G41" s="26"/>
      <c r="H41" s="32">
        <v>0</v>
      </c>
      <c r="I41" s="26"/>
      <c r="J41" s="30">
        <f t="shared" si="2"/>
        <v>2479470253</v>
      </c>
      <c r="K41" s="26"/>
      <c r="L41" s="53">
        <f t="shared" si="0"/>
        <v>1.284702755895454</v>
      </c>
      <c r="M41" s="26"/>
      <c r="N41" s="32">
        <v>0</v>
      </c>
      <c r="O41" s="26"/>
      <c r="P41" s="48">
        <v>2479470253</v>
      </c>
      <c r="Q41" s="49"/>
      <c r="R41" s="26"/>
      <c r="S41" s="32">
        <v>0</v>
      </c>
      <c r="T41" s="26"/>
      <c r="U41" s="30">
        <f t="shared" si="3"/>
        <v>2479470253</v>
      </c>
      <c r="V41" s="26"/>
      <c r="W41" s="53">
        <f t="shared" si="1"/>
        <v>1.284702755895454</v>
      </c>
    </row>
    <row r="42" spans="1:23" ht="21.75" customHeight="1" x14ac:dyDescent="0.2">
      <c r="A42" s="18" t="s">
        <v>52</v>
      </c>
      <c r="B42" s="18"/>
      <c r="D42" s="33">
        <v>0</v>
      </c>
      <c r="E42" s="26"/>
      <c r="F42" s="33">
        <f>SUM(F9:F41)</f>
        <v>189912375855</v>
      </c>
      <c r="G42" s="26"/>
      <c r="H42" s="33">
        <v>2877488324</v>
      </c>
      <c r="I42" s="26"/>
      <c r="J42" s="33">
        <f>SUM(J9:J41)</f>
        <v>192789864179</v>
      </c>
      <c r="K42" s="26"/>
      <c r="L42" s="34">
        <f>SUM(L9:L41)</f>
        <v>99.891365714026009</v>
      </c>
      <c r="M42" s="26"/>
      <c r="N42" s="33">
        <v>0</v>
      </c>
      <c r="O42" s="26"/>
      <c r="P42" s="26"/>
      <c r="Q42" s="33">
        <f>SUM(P9:Q41)</f>
        <v>189912375855</v>
      </c>
      <c r="R42" s="26"/>
      <c r="S42" s="33">
        <f>SUM(S9:S41)</f>
        <v>2877488324</v>
      </c>
      <c r="T42" s="26"/>
      <c r="U42" s="33">
        <f>SUM(U9:U41)</f>
        <v>192789864179</v>
      </c>
      <c r="V42" s="26"/>
      <c r="W42" s="34">
        <f>SUM(W9:W41)</f>
        <v>99.891365714026009</v>
      </c>
    </row>
    <row r="44" spans="1:23" x14ac:dyDescent="0.2">
      <c r="H44" s="51"/>
    </row>
    <row r="45" spans="1:23" x14ac:dyDescent="0.2">
      <c r="F45" s="51"/>
    </row>
    <row r="46" spans="1:23" x14ac:dyDescent="0.2">
      <c r="H46" s="51"/>
    </row>
    <row r="47" spans="1:23" x14ac:dyDescent="0.2">
      <c r="F47" s="51"/>
    </row>
  </sheetData>
  <mergeCells count="77">
    <mergeCell ref="A40:B40"/>
    <mergeCell ref="P40:Q40"/>
    <mergeCell ref="A41:B41"/>
    <mergeCell ref="P41:Q41"/>
    <mergeCell ref="A42:B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1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14.45" customHeight="1" x14ac:dyDescent="0.2"/>
    <row r="5" spans="1:11" ht="14.45" customHeight="1" x14ac:dyDescent="0.2">
      <c r="A5" s="1" t="s">
        <v>82</v>
      </c>
      <c r="B5" s="12" t="s">
        <v>83</v>
      </c>
      <c r="C5" s="12"/>
      <c r="D5" s="12"/>
      <c r="E5" s="12"/>
      <c r="F5" s="12"/>
      <c r="G5" s="12"/>
      <c r="H5" s="12"/>
      <c r="I5" s="12"/>
      <c r="J5" s="12"/>
    </row>
    <row r="6" spans="1:11" ht="14.45" customHeight="1" x14ac:dyDescent="0.2">
      <c r="D6" s="13" t="s">
        <v>76</v>
      </c>
      <c r="E6" s="13"/>
      <c r="F6" s="13"/>
      <c r="H6" s="13" t="s">
        <v>77</v>
      </c>
      <c r="I6" s="13"/>
      <c r="J6" s="13"/>
    </row>
    <row r="7" spans="1:11" ht="36.4" customHeight="1" x14ac:dyDescent="0.2">
      <c r="A7" s="13" t="s">
        <v>84</v>
      </c>
      <c r="B7" s="13"/>
      <c r="D7" s="10" t="s">
        <v>85</v>
      </c>
      <c r="E7" s="3"/>
      <c r="F7" s="10" t="s">
        <v>86</v>
      </c>
      <c r="H7" s="10" t="s">
        <v>85</v>
      </c>
      <c r="I7" s="3"/>
      <c r="J7" s="10" t="s">
        <v>86</v>
      </c>
    </row>
    <row r="8" spans="1:11" ht="21.75" customHeight="1" x14ac:dyDescent="0.2">
      <c r="A8" s="15" t="s">
        <v>59</v>
      </c>
      <c r="B8" s="15"/>
      <c r="D8" s="28">
        <v>152590</v>
      </c>
      <c r="E8" s="26"/>
      <c r="F8" s="29">
        <f>D8/D$10*100</f>
        <v>0.45402323680154832</v>
      </c>
      <c r="G8" s="26"/>
      <c r="H8" s="28">
        <v>152590</v>
      </c>
      <c r="I8" s="26"/>
      <c r="J8" s="29">
        <f>H8/H$10*100</f>
        <v>0.45402323680154832</v>
      </c>
      <c r="K8" s="26"/>
    </row>
    <row r="9" spans="1:11" ht="21.75" customHeight="1" x14ac:dyDescent="0.2">
      <c r="A9" s="17" t="s">
        <v>60</v>
      </c>
      <c r="B9" s="17"/>
      <c r="D9" s="32">
        <v>33455822</v>
      </c>
      <c r="E9" s="26"/>
      <c r="F9" s="54">
        <f>D9/D$10*100</f>
        <v>99.545976763198453</v>
      </c>
      <c r="G9" s="26"/>
      <c r="H9" s="32">
        <v>33455822</v>
      </c>
      <c r="I9" s="26"/>
      <c r="J9" s="54">
        <f>H9/H$10*100</f>
        <v>99.545976763198453</v>
      </c>
      <c r="K9" s="26"/>
    </row>
    <row r="10" spans="1:11" ht="21.75" customHeight="1" x14ac:dyDescent="0.2">
      <c r="A10" s="18" t="s">
        <v>52</v>
      </c>
      <c r="B10" s="18"/>
      <c r="D10" s="33">
        <f>SUM(D8:D9)</f>
        <v>33608412</v>
      </c>
      <c r="E10" s="26"/>
      <c r="F10" s="52">
        <f>SUM(F8:F9)</f>
        <v>100</v>
      </c>
      <c r="G10" s="26"/>
      <c r="H10" s="33">
        <f>SUM(H8:H9)</f>
        <v>33608412</v>
      </c>
      <c r="I10" s="26"/>
      <c r="J10" s="52">
        <f>SUM(J8:J9)</f>
        <v>100</v>
      </c>
      <c r="K10" s="26"/>
    </row>
    <row r="11" spans="1:11" x14ac:dyDescent="0.2">
      <c r="D11" s="26"/>
      <c r="E11" s="26"/>
      <c r="F11" s="26"/>
      <c r="G11" s="26"/>
      <c r="H11" s="26"/>
      <c r="I11" s="26"/>
      <c r="J11" s="26"/>
      <c r="K11" s="26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8.42578125" customWidth="1"/>
    <col min="5" max="5" width="1.28515625" customWidth="1"/>
    <col min="6" max="6" width="16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61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87</v>
      </c>
      <c r="B5" s="12" t="s">
        <v>72</v>
      </c>
      <c r="C5" s="12"/>
      <c r="D5" s="12"/>
      <c r="E5" s="12"/>
      <c r="F5" s="12"/>
    </row>
    <row r="6" spans="1:6" ht="14.45" customHeight="1" x14ac:dyDescent="0.2">
      <c r="D6" s="2" t="s">
        <v>76</v>
      </c>
      <c r="F6" s="2" t="s">
        <v>9</v>
      </c>
    </row>
    <row r="7" spans="1:6" ht="14.45" customHeight="1" x14ac:dyDescent="0.2">
      <c r="A7" s="13" t="s">
        <v>72</v>
      </c>
      <c r="B7" s="13"/>
      <c r="D7" s="4" t="s">
        <v>56</v>
      </c>
      <c r="F7" s="4" t="s">
        <v>56</v>
      </c>
    </row>
    <row r="8" spans="1:6" ht="21.75" customHeight="1" x14ac:dyDescent="0.2">
      <c r="A8" s="15" t="s">
        <v>72</v>
      </c>
      <c r="B8" s="15"/>
      <c r="D8" s="28">
        <v>122476622</v>
      </c>
      <c r="E8" s="26"/>
      <c r="F8" s="28">
        <v>122476622</v>
      </c>
    </row>
    <row r="9" spans="1:6" ht="21.75" customHeight="1" x14ac:dyDescent="0.2">
      <c r="A9" s="16" t="s">
        <v>88</v>
      </c>
      <c r="B9" s="16"/>
      <c r="D9" s="30">
        <v>1621402</v>
      </c>
      <c r="E9" s="26"/>
      <c r="F9" s="30">
        <v>1621402</v>
      </c>
    </row>
    <row r="10" spans="1:6" ht="21.75" customHeight="1" x14ac:dyDescent="0.2">
      <c r="A10" s="17" t="s">
        <v>89</v>
      </c>
      <c r="B10" s="17"/>
      <c r="D10" s="32">
        <v>51957223</v>
      </c>
      <c r="E10" s="26"/>
      <c r="F10" s="32">
        <v>51957223</v>
      </c>
    </row>
    <row r="11" spans="1:6" ht="21.75" customHeight="1" x14ac:dyDescent="0.2">
      <c r="A11" s="18" t="s">
        <v>52</v>
      </c>
      <c r="B11" s="18"/>
      <c r="D11" s="33">
        <v>176055247</v>
      </c>
      <c r="E11" s="26"/>
      <c r="F11" s="33">
        <v>176055247</v>
      </c>
    </row>
    <row r="12" spans="1:6" x14ac:dyDescent="0.2">
      <c r="D12" s="26"/>
      <c r="E12" s="26"/>
      <c r="F12" s="26"/>
    </row>
    <row r="13" spans="1:6" x14ac:dyDescent="0.2">
      <c r="D13" s="26"/>
      <c r="E13" s="26"/>
      <c r="F13" s="26"/>
    </row>
    <row r="14" spans="1:6" x14ac:dyDescent="0.2">
      <c r="D14" s="26"/>
      <c r="E14" s="26"/>
      <c r="F14" s="26"/>
    </row>
    <row r="15" spans="1:6" x14ac:dyDescent="0.2">
      <c r="D15" s="26"/>
      <c r="E15" s="26"/>
      <c r="F15" s="2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workbookViewId="0">
      <selection activeCell="G8" sqref="G8:G9"/>
    </sheetView>
  </sheetViews>
  <sheetFormatPr defaultRowHeight="12.75" x14ac:dyDescent="0.2"/>
  <cols>
    <col min="1" max="1" width="39" customWidth="1"/>
    <col min="2" max="2" width="1.28515625" customWidth="1"/>
    <col min="3" max="3" width="14.28515625" style="26" customWidth="1"/>
    <col min="4" max="4" width="1.28515625" style="26" customWidth="1"/>
    <col min="5" max="5" width="10.42578125" style="26" customWidth="1"/>
    <col min="6" max="6" width="1.28515625" style="26" customWidth="1"/>
    <col min="7" max="7" width="15.5703125" style="26" customWidth="1"/>
    <col min="8" max="8" width="1.28515625" style="26" customWidth="1"/>
    <col min="9" max="9" width="14.28515625" style="26" customWidth="1"/>
    <col min="10" max="10" width="1.28515625" style="26" customWidth="1"/>
    <col min="11" max="11" width="10.42578125" style="26" customWidth="1"/>
    <col min="12" max="12" width="1.28515625" style="26" customWidth="1"/>
    <col min="13" max="13" width="15.5703125" style="26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93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64</v>
      </c>
      <c r="C6" s="13" t="s">
        <v>76</v>
      </c>
      <c r="D6" s="13"/>
      <c r="E6" s="13"/>
      <c r="F6" s="13"/>
      <c r="G6" s="13"/>
      <c r="I6" s="13" t="s">
        <v>77</v>
      </c>
      <c r="J6" s="13"/>
      <c r="K6" s="13"/>
      <c r="L6" s="13"/>
      <c r="M6" s="13"/>
    </row>
    <row r="7" spans="1:13" ht="29.1" customHeight="1" x14ac:dyDescent="0.2">
      <c r="A7" s="13"/>
      <c r="C7" s="10" t="s">
        <v>91</v>
      </c>
      <c r="D7" s="27"/>
      <c r="E7" s="10" t="s">
        <v>90</v>
      </c>
      <c r="F7" s="27"/>
      <c r="G7" s="10" t="s">
        <v>92</v>
      </c>
      <c r="I7" s="10" t="s">
        <v>91</v>
      </c>
      <c r="J7" s="27"/>
      <c r="K7" s="10" t="s">
        <v>90</v>
      </c>
      <c r="L7" s="27"/>
      <c r="M7" s="10" t="s">
        <v>92</v>
      </c>
    </row>
    <row r="8" spans="1:13" ht="21.75" customHeight="1" x14ac:dyDescent="0.2">
      <c r="A8" s="5" t="s">
        <v>102</v>
      </c>
      <c r="C8" s="28">
        <v>152590</v>
      </c>
      <c r="E8" s="28">
        <v>0</v>
      </c>
      <c r="G8" s="28">
        <v>152590</v>
      </c>
      <c r="I8" s="28">
        <v>152590</v>
      </c>
      <c r="K8" s="28">
        <v>0</v>
      </c>
      <c r="M8" s="28">
        <v>152590</v>
      </c>
    </row>
    <row r="9" spans="1:13" ht="21.75" customHeight="1" x14ac:dyDescent="0.2">
      <c r="A9" s="7" t="s">
        <v>103</v>
      </c>
      <c r="C9" s="32">
        <v>35326975</v>
      </c>
      <c r="E9" s="32">
        <v>1871153</v>
      </c>
      <c r="G9" s="32">
        <f>C9-E9</f>
        <v>33455822</v>
      </c>
      <c r="I9" s="32">
        <v>35326975</v>
      </c>
      <c r="K9" s="32">
        <v>1871153</v>
      </c>
      <c r="M9" s="32">
        <f>I9-K9</f>
        <v>33455822</v>
      </c>
    </row>
    <row r="10" spans="1:13" ht="21.75" customHeight="1" x14ac:dyDescent="0.2">
      <c r="A10" s="9" t="s">
        <v>52</v>
      </c>
      <c r="C10" s="33">
        <f>SUM(C8:C9)</f>
        <v>35479565</v>
      </c>
      <c r="E10" s="33">
        <f>SUM(E8:E9)</f>
        <v>1871153</v>
      </c>
      <c r="G10" s="33">
        <f>SUM(G8:G9)</f>
        <v>33608412</v>
      </c>
      <c r="I10" s="33">
        <f>SUM(I8:I9)</f>
        <v>35479565</v>
      </c>
      <c r="K10" s="33">
        <f>SUM(K8:K9)</f>
        <v>1871153</v>
      </c>
      <c r="M10" s="33">
        <f>SUM(M8:M9)</f>
        <v>33608412</v>
      </c>
    </row>
    <row r="15" spans="1:13" x14ac:dyDescent="0.2">
      <c r="C15" s="40"/>
    </row>
    <row r="21" spans="3:3" x14ac:dyDescent="0.2">
      <c r="C21" s="4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1"/>
  <sheetViews>
    <sheetView rightToLeft="1" workbookViewId="0">
      <selection activeCell="E20" sqref="E20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5.8554687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1.85546875" bestFit="1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1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1" ht="14.45" customHeight="1" x14ac:dyDescent="0.2"/>
    <row r="5" spans="1:21" ht="14.45" customHeight="1" x14ac:dyDescent="0.2">
      <c r="A5" s="12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1" ht="14.45" customHeight="1" x14ac:dyDescent="0.2">
      <c r="A6" s="13" t="s">
        <v>64</v>
      </c>
      <c r="C6" s="13" t="s">
        <v>76</v>
      </c>
      <c r="D6" s="13"/>
      <c r="E6" s="13"/>
      <c r="F6" s="13"/>
      <c r="G6" s="13"/>
      <c r="H6" s="13"/>
      <c r="I6" s="13"/>
      <c r="K6" s="13" t="s">
        <v>77</v>
      </c>
      <c r="L6" s="13"/>
      <c r="M6" s="13"/>
      <c r="N6" s="13"/>
      <c r="O6" s="13"/>
      <c r="P6" s="13"/>
      <c r="Q6" s="13"/>
      <c r="R6" s="13"/>
    </row>
    <row r="7" spans="1:21" ht="43.5" customHeight="1" x14ac:dyDescent="0.2">
      <c r="A7" s="13"/>
      <c r="C7" s="10" t="s">
        <v>13</v>
      </c>
      <c r="D7" s="3"/>
      <c r="E7" s="10" t="s">
        <v>95</v>
      </c>
      <c r="F7" s="3"/>
      <c r="G7" s="10" t="s">
        <v>96</v>
      </c>
      <c r="H7" s="3"/>
      <c r="I7" s="10" t="s">
        <v>97</v>
      </c>
      <c r="K7" s="10" t="s">
        <v>13</v>
      </c>
      <c r="L7" s="3"/>
      <c r="M7" s="10" t="s">
        <v>95</v>
      </c>
      <c r="N7" s="3"/>
      <c r="O7" s="10" t="s">
        <v>96</v>
      </c>
      <c r="P7" s="3"/>
      <c r="Q7" s="19" t="s">
        <v>97</v>
      </c>
      <c r="R7" s="19"/>
    </row>
    <row r="8" spans="1:21" ht="21.75" customHeight="1" x14ac:dyDescent="0.2">
      <c r="A8" s="5" t="s">
        <v>43</v>
      </c>
      <c r="C8" s="28">
        <v>1756530</v>
      </c>
      <c r="D8" s="26"/>
      <c r="E8" s="28">
        <v>29629542894</v>
      </c>
      <c r="F8" s="26"/>
      <c r="G8" s="28">
        <v>26318575542</v>
      </c>
      <c r="H8" s="26"/>
      <c r="I8" s="28">
        <v>3310967352</v>
      </c>
      <c r="J8" s="26"/>
      <c r="K8" s="28">
        <v>1756530</v>
      </c>
      <c r="L8" s="26"/>
      <c r="M8" s="28">
        <v>29629542894</v>
      </c>
      <c r="N8" s="26"/>
      <c r="O8" s="28">
        <v>26318575542</v>
      </c>
      <c r="P8" s="26"/>
      <c r="Q8" s="47">
        <v>3310967352</v>
      </c>
      <c r="R8" s="47"/>
      <c r="S8" s="26"/>
      <c r="T8" s="26"/>
      <c r="U8" s="26"/>
    </row>
    <row r="9" spans="1:21" ht="21.75" customHeight="1" x14ac:dyDescent="0.2">
      <c r="A9" s="6" t="s">
        <v>28</v>
      </c>
      <c r="C9" s="30">
        <v>2927873</v>
      </c>
      <c r="D9" s="26"/>
      <c r="E9" s="30">
        <v>25245854341</v>
      </c>
      <c r="F9" s="26"/>
      <c r="G9" s="30">
        <v>25624221585</v>
      </c>
      <c r="H9" s="26"/>
      <c r="I9" s="30">
        <v>-378367244</v>
      </c>
      <c r="J9" s="26"/>
      <c r="K9" s="30">
        <v>2927873</v>
      </c>
      <c r="L9" s="26"/>
      <c r="M9" s="30">
        <v>25245854341</v>
      </c>
      <c r="N9" s="26"/>
      <c r="O9" s="30">
        <v>25624221585</v>
      </c>
      <c r="P9" s="26"/>
      <c r="Q9" s="48">
        <v>-378367244</v>
      </c>
      <c r="R9" s="48"/>
      <c r="S9" s="26"/>
      <c r="T9" s="26"/>
      <c r="U9" s="26"/>
    </row>
    <row r="10" spans="1:21" ht="21.75" customHeight="1" x14ac:dyDescent="0.2">
      <c r="A10" s="6" t="s">
        <v>44</v>
      </c>
      <c r="C10" s="30">
        <v>315742</v>
      </c>
      <c r="D10" s="26"/>
      <c r="E10" s="30">
        <v>1248160465</v>
      </c>
      <c r="F10" s="26"/>
      <c r="G10" s="30">
        <v>1288608262</v>
      </c>
      <c r="H10" s="26"/>
      <c r="I10" s="30">
        <v>-40447797</v>
      </c>
      <c r="J10" s="26"/>
      <c r="K10" s="30">
        <v>315742</v>
      </c>
      <c r="L10" s="26"/>
      <c r="M10" s="30">
        <v>1248160465</v>
      </c>
      <c r="N10" s="26"/>
      <c r="O10" s="30">
        <v>1288608262</v>
      </c>
      <c r="P10" s="26"/>
      <c r="Q10" s="48">
        <v>-40447797</v>
      </c>
      <c r="R10" s="48"/>
      <c r="S10" s="26"/>
      <c r="T10" s="26"/>
      <c r="U10" s="26"/>
    </row>
    <row r="11" spans="1:21" ht="21.75" customHeight="1" x14ac:dyDescent="0.2">
      <c r="A11" s="6" t="s">
        <v>39</v>
      </c>
      <c r="C11" s="30">
        <v>938963</v>
      </c>
      <c r="D11" s="26"/>
      <c r="E11" s="30">
        <v>17872777421</v>
      </c>
      <c r="F11" s="26"/>
      <c r="G11" s="30">
        <v>18084390454</v>
      </c>
      <c r="H11" s="26"/>
      <c r="I11" s="30">
        <v>-211613033</v>
      </c>
      <c r="J11" s="26"/>
      <c r="K11" s="30">
        <v>938963</v>
      </c>
      <c r="L11" s="26"/>
      <c r="M11" s="30">
        <v>17872777421</v>
      </c>
      <c r="N11" s="26"/>
      <c r="O11" s="30">
        <v>18084390454</v>
      </c>
      <c r="P11" s="26"/>
      <c r="Q11" s="48">
        <v>-211613033</v>
      </c>
      <c r="R11" s="48"/>
      <c r="S11" s="26"/>
      <c r="T11" s="26"/>
      <c r="U11" s="40"/>
    </row>
    <row r="12" spans="1:21" ht="21.75" customHeight="1" x14ac:dyDescent="0.2">
      <c r="A12" s="6" t="s">
        <v>42</v>
      </c>
      <c r="C12" s="30">
        <v>257500</v>
      </c>
      <c r="D12" s="26"/>
      <c r="E12" s="30">
        <v>5556749230</v>
      </c>
      <c r="F12" s="26"/>
      <c r="G12" s="30">
        <v>5176622977</v>
      </c>
      <c r="H12" s="26"/>
      <c r="I12" s="30">
        <v>380126253</v>
      </c>
      <c r="J12" s="26"/>
      <c r="K12" s="30">
        <v>257500</v>
      </c>
      <c r="L12" s="26"/>
      <c r="M12" s="30">
        <v>5556749230</v>
      </c>
      <c r="N12" s="26"/>
      <c r="O12" s="30">
        <v>5176622977</v>
      </c>
      <c r="P12" s="26"/>
      <c r="Q12" s="48">
        <v>380126253</v>
      </c>
      <c r="R12" s="48"/>
      <c r="S12" s="26"/>
      <c r="T12" s="26"/>
      <c r="U12" s="40"/>
    </row>
    <row r="13" spans="1:21" ht="21.75" customHeight="1" x14ac:dyDescent="0.2">
      <c r="A13" s="6" t="s">
        <v>45</v>
      </c>
      <c r="C13" s="30">
        <v>1227398</v>
      </c>
      <c r="D13" s="26"/>
      <c r="E13" s="30">
        <v>8848901792</v>
      </c>
      <c r="F13" s="26"/>
      <c r="G13" s="30">
        <v>9134326468</v>
      </c>
      <c r="H13" s="26"/>
      <c r="I13" s="30">
        <v>-285424676</v>
      </c>
      <c r="J13" s="26"/>
      <c r="K13" s="30">
        <v>1227398</v>
      </c>
      <c r="L13" s="26"/>
      <c r="M13" s="30">
        <v>8848901792</v>
      </c>
      <c r="N13" s="26"/>
      <c r="O13" s="30">
        <v>9134326468</v>
      </c>
      <c r="P13" s="26"/>
      <c r="Q13" s="48">
        <v>-285424676</v>
      </c>
      <c r="R13" s="48"/>
      <c r="S13" s="26"/>
      <c r="T13" s="26"/>
      <c r="U13" s="40"/>
    </row>
    <row r="14" spans="1:21" ht="21.75" customHeight="1" x14ac:dyDescent="0.2">
      <c r="A14" s="6" t="s">
        <v>48</v>
      </c>
      <c r="C14" s="30">
        <v>133750</v>
      </c>
      <c r="D14" s="26"/>
      <c r="E14" s="30">
        <v>4678243033</v>
      </c>
      <c r="F14" s="26"/>
      <c r="G14" s="30">
        <v>3941668541</v>
      </c>
      <c r="H14" s="26"/>
      <c r="I14" s="30">
        <v>736574492</v>
      </c>
      <c r="J14" s="26"/>
      <c r="K14" s="30">
        <v>133750</v>
      </c>
      <c r="L14" s="26"/>
      <c r="M14" s="30">
        <v>4678243033</v>
      </c>
      <c r="N14" s="26"/>
      <c r="O14" s="30">
        <v>3941668541</v>
      </c>
      <c r="P14" s="26"/>
      <c r="Q14" s="48">
        <v>736574492</v>
      </c>
      <c r="R14" s="48"/>
      <c r="S14" s="26"/>
      <c r="T14" s="26"/>
      <c r="U14" s="40"/>
    </row>
    <row r="15" spans="1:21" ht="21.75" customHeight="1" x14ac:dyDescent="0.2">
      <c r="A15" s="7" t="s">
        <v>38</v>
      </c>
      <c r="C15" s="37">
        <v>680073</v>
      </c>
      <c r="D15" s="26"/>
      <c r="E15" s="32">
        <v>12470600390</v>
      </c>
      <c r="F15" s="26"/>
      <c r="G15" s="32">
        <v>13104927413</v>
      </c>
      <c r="H15" s="26"/>
      <c r="I15" s="32">
        <v>-634327023</v>
      </c>
      <c r="J15" s="26"/>
      <c r="K15" s="37">
        <v>680073</v>
      </c>
      <c r="L15" s="26"/>
      <c r="M15" s="32">
        <v>12470600390</v>
      </c>
      <c r="N15" s="26"/>
      <c r="O15" s="32">
        <v>13104927413</v>
      </c>
      <c r="P15" s="26"/>
      <c r="Q15" s="49">
        <v>-634327023</v>
      </c>
      <c r="R15" s="49"/>
      <c r="S15" s="26"/>
      <c r="T15" s="26"/>
      <c r="U15" s="26"/>
    </row>
    <row r="16" spans="1:21" ht="21.75" customHeight="1" x14ac:dyDescent="0.2">
      <c r="A16" s="9" t="s">
        <v>52</v>
      </c>
      <c r="C16" s="37"/>
      <c r="D16" s="26"/>
      <c r="E16" s="33">
        <v>105550829566</v>
      </c>
      <c r="F16" s="26"/>
      <c r="G16" s="33">
        <v>102673341242</v>
      </c>
      <c r="H16" s="26"/>
      <c r="I16" s="33">
        <v>2877488324</v>
      </c>
      <c r="J16" s="26"/>
      <c r="K16" s="37"/>
      <c r="L16" s="26"/>
      <c r="M16" s="33">
        <v>105550829566</v>
      </c>
      <c r="N16" s="26"/>
      <c r="O16" s="33">
        <v>102673341242</v>
      </c>
      <c r="P16" s="26"/>
      <c r="Q16" s="50">
        <v>2877488324</v>
      </c>
      <c r="R16" s="50"/>
      <c r="S16" s="26"/>
      <c r="T16" s="26"/>
      <c r="U16" s="26"/>
    </row>
    <row r="17" spans="3:21" x14ac:dyDescent="0.2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"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</sheetData>
  <mergeCells count="17">
    <mergeCell ref="Q13:R13"/>
    <mergeCell ref="Q14:R14"/>
    <mergeCell ref="Q15:R15"/>
    <mergeCell ref="Q16:R16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0"/>
  <sheetViews>
    <sheetView rightToLeft="1" tabSelected="1" workbookViewId="0">
      <selection activeCell="I41" sqref="I41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  <col min="21" max="21" width="14" bestFit="1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98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64</v>
      </c>
      <c r="C6" s="13" t="s">
        <v>76</v>
      </c>
      <c r="D6" s="13"/>
      <c r="E6" s="13"/>
      <c r="F6" s="13"/>
      <c r="G6" s="13"/>
      <c r="H6" s="13"/>
      <c r="I6" s="13"/>
      <c r="K6" s="13" t="s">
        <v>77</v>
      </c>
      <c r="L6" s="13"/>
      <c r="M6" s="13"/>
      <c r="N6" s="13"/>
      <c r="O6" s="13"/>
      <c r="P6" s="13"/>
      <c r="Q6" s="13"/>
      <c r="R6" s="13"/>
    </row>
    <row r="7" spans="1:18" ht="35.25" customHeight="1" x14ac:dyDescent="0.2">
      <c r="A7" s="13"/>
      <c r="C7" s="10" t="s">
        <v>13</v>
      </c>
      <c r="D7" s="3"/>
      <c r="E7" s="10" t="s">
        <v>15</v>
      </c>
      <c r="F7" s="3"/>
      <c r="G7" s="10" t="s">
        <v>96</v>
      </c>
      <c r="H7" s="3"/>
      <c r="I7" s="10" t="s">
        <v>99</v>
      </c>
      <c r="K7" s="10" t="s">
        <v>13</v>
      </c>
      <c r="L7" s="3"/>
      <c r="M7" s="10" t="s">
        <v>15</v>
      </c>
      <c r="N7" s="3"/>
      <c r="O7" s="10" t="s">
        <v>96</v>
      </c>
      <c r="P7" s="3"/>
      <c r="Q7" s="19" t="s">
        <v>99</v>
      </c>
      <c r="R7" s="19"/>
    </row>
    <row r="8" spans="1:18" ht="21.75" customHeight="1" x14ac:dyDescent="0.2">
      <c r="A8" s="5" t="s">
        <v>26</v>
      </c>
      <c r="C8" s="28">
        <v>7675839</v>
      </c>
      <c r="D8" s="26"/>
      <c r="E8" s="28">
        <v>53239368304</v>
      </c>
      <c r="F8" s="26"/>
      <c r="G8" s="28">
        <v>55905144971</v>
      </c>
      <c r="H8" s="26"/>
      <c r="I8" s="28">
        <v>-2665776666</v>
      </c>
      <c r="J8" s="26"/>
      <c r="K8" s="28">
        <v>7675839</v>
      </c>
      <c r="L8" s="26"/>
      <c r="M8" s="28">
        <v>53239368304</v>
      </c>
      <c r="N8" s="26"/>
      <c r="O8" s="28">
        <v>55905144971</v>
      </c>
      <c r="P8" s="26"/>
      <c r="Q8" s="47">
        <v>-2665776666</v>
      </c>
      <c r="R8" s="47"/>
    </row>
    <row r="9" spans="1:18" ht="21.75" customHeight="1" x14ac:dyDescent="0.2">
      <c r="A9" s="6" t="s">
        <v>39</v>
      </c>
      <c r="C9" s="30">
        <v>1183037</v>
      </c>
      <c r="D9" s="26"/>
      <c r="E9" s="30">
        <v>23090458078</v>
      </c>
      <c r="F9" s="26"/>
      <c r="G9" s="30">
        <v>22785246151</v>
      </c>
      <c r="H9" s="26"/>
      <c r="I9" s="30">
        <v>305211927</v>
      </c>
      <c r="J9" s="26"/>
      <c r="K9" s="30">
        <v>1183037</v>
      </c>
      <c r="L9" s="26"/>
      <c r="M9" s="30">
        <v>23090458078</v>
      </c>
      <c r="N9" s="26"/>
      <c r="O9" s="30">
        <v>22785246151</v>
      </c>
      <c r="P9" s="26"/>
      <c r="Q9" s="48">
        <v>305211927</v>
      </c>
      <c r="R9" s="48"/>
    </row>
    <row r="10" spans="1:18" ht="21.75" customHeight="1" x14ac:dyDescent="0.2">
      <c r="A10" s="6" t="s">
        <v>19</v>
      </c>
      <c r="C10" s="30">
        <v>10043355</v>
      </c>
      <c r="D10" s="26"/>
      <c r="E10" s="30">
        <v>22263418180</v>
      </c>
      <c r="F10" s="26"/>
      <c r="G10" s="30">
        <v>20703098342</v>
      </c>
      <c r="H10" s="26"/>
      <c r="I10" s="30">
        <v>1560319838</v>
      </c>
      <c r="J10" s="26"/>
      <c r="K10" s="30">
        <v>10043355</v>
      </c>
      <c r="L10" s="26"/>
      <c r="M10" s="30">
        <v>22263418180</v>
      </c>
      <c r="N10" s="26"/>
      <c r="O10" s="30">
        <v>20703098342</v>
      </c>
      <c r="P10" s="26"/>
      <c r="Q10" s="48">
        <v>1560319838</v>
      </c>
      <c r="R10" s="48"/>
    </row>
    <row r="11" spans="1:18" ht="21.75" customHeight="1" x14ac:dyDescent="0.2">
      <c r="A11" s="6" t="s">
        <v>34</v>
      </c>
      <c r="C11" s="30">
        <v>1882479</v>
      </c>
      <c r="D11" s="26"/>
      <c r="E11" s="30">
        <v>30970236910</v>
      </c>
      <c r="F11" s="26"/>
      <c r="G11" s="30">
        <v>27906835913</v>
      </c>
      <c r="H11" s="26"/>
      <c r="I11" s="30">
        <v>3063400997</v>
      </c>
      <c r="J11" s="26"/>
      <c r="K11" s="30">
        <v>1882479</v>
      </c>
      <c r="L11" s="26"/>
      <c r="M11" s="30">
        <v>30970236910</v>
      </c>
      <c r="N11" s="26"/>
      <c r="O11" s="30">
        <v>27906835913</v>
      </c>
      <c r="P11" s="26"/>
      <c r="Q11" s="48">
        <v>3063400997</v>
      </c>
      <c r="R11" s="48"/>
    </row>
    <row r="12" spans="1:18" ht="21.75" customHeight="1" x14ac:dyDescent="0.2">
      <c r="A12" s="6" t="s">
        <v>46</v>
      </c>
      <c r="C12" s="30">
        <v>6850000</v>
      </c>
      <c r="D12" s="26"/>
      <c r="E12" s="30">
        <v>40170562545</v>
      </c>
      <c r="F12" s="26"/>
      <c r="G12" s="30">
        <v>31830582808</v>
      </c>
      <c r="H12" s="26"/>
      <c r="I12" s="30">
        <v>8339979736</v>
      </c>
      <c r="J12" s="26"/>
      <c r="K12" s="30">
        <v>6850000</v>
      </c>
      <c r="L12" s="26"/>
      <c r="M12" s="30">
        <v>40170562545</v>
      </c>
      <c r="N12" s="26"/>
      <c r="O12" s="30">
        <v>31830582808</v>
      </c>
      <c r="P12" s="26"/>
      <c r="Q12" s="48">
        <v>8339979736</v>
      </c>
      <c r="R12" s="48"/>
    </row>
    <row r="13" spans="1:18" ht="21.75" customHeight="1" x14ac:dyDescent="0.2">
      <c r="A13" s="6" t="s">
        <v>23</v>
      </c>
      <c r="C13" s="30">
        <v>874864</v>
      </c>
      <c r="D13" s="26"/>
      <c r="E13" s="30">
        <v>52693748987</v>
      </c>
      <c r="F13" s="26"/>
      <c r="G13" s="30">
        <v>44542277768</v>
      </c>
      <c r="H13" s="26"/>
      <c r="I13" s="30">
        <v>8151471219</v>
      </c>
      <c r="J13" s="26"/>
      <c r="K13" s="30">
        <v>874864</v>
      </c>
      <c r="L13" s="26"/>
      <c r="M13" s="30">
        <v>52693748987</v>
      </c>
      <c r="N13" s="26"/>
      <c r="O13" s="30">
        <v>44542277768</v>
      </c>
      <c r="P13" s="26"/>
      <c r="Q13" s="48">
        <v>8151471219</v>
      </c>
      <c r="R13" s="48"/>
    </row>
    <row r="14" spans="1:18" ht="21.75" customHeight="1" x14ac:dyDescent="0.2">
      <c r="A14" s="6" t="s">
        <v>47</v>
      </c>
      <c r="C14" s="30">
        <v>360000</v>
      </c>
      <c r="D14" s="26"/>
      <c r="E14" s="30">
        <v>4643823600</v>
      </c>
      <c r="F14" s="26"/>
      <c r="G14" s="30">
        <v>4543802784</v>
      </c>
      <c r="H14" s="26"/>
      <c r="I14" s="30">
        <v>100020815</v>
      </c>
      <c r="J14" s="26"/>
      <c r="K14" s="30">
        <v>360000</v>
      </c>
      <c r="L14" s="26"/>
      <c r="M14" s="30">
        <v>4643823600</v>
      </c>
      <c r="N14" s="26"/>
      <c r="O14" s="30">
        <v>4543802784</v>
      </c>
      <c r="P14" s="26"/>
      <c r="Q14" s="48">
        <v>100020815</v>
      </c>
      <c r="R14" s="48"/>
    </row>
    <row r="15" spans="1:18" ht="21.75" customHeight="1" x14ac:dyDescent="0.2">
      <c r="A15" s="6" t="s">
        <v>29</v>
      </c>
      <c r="C15" s="30">
        <v>8098207</v>
      </c>
      <c r="D15" s="26"/>
      <c r="E15" s="30">
        <v>46044033037</v>
      </c>
      <c r="F15" s="26"/>
      <c r="G15" s="30">
        <v>45320828329</v>
      </c>
      <c r="H15" s="26"/>
      <c r="I15" s="30">
        <v>723204708</v>
      </c>
      <c r="J15" s="26"/>
      <c r="K15" s="30">
        <v>8098207</v>
      </c>
      <c r="L15" s="26"/>
      <c r="M15" s="30">
        <v>46044033037</v>
      </c>
      <c r="N15" s="26"/>
      <c r="O15" s="30">
        <v>45320828329</v>
      </c>
      <c r="P15" s="26"/>
      <c r="Q15" s="48">
        <v>723204708</v>
      </c>
      <c r="R15" s="48"/>
    </row>
    <row r="16" spans="1:18" ht="21.75" customHeight="1" x14ac:dyDescent="0.2">
      <c r="A16" s="6" t="s">
        <v>32</v>
      </c>
      <c r="C16" s="30">
        <v>446091</v>
      </c>
      <c r="D16" s="26"/>
      <c r="E16" s="30">
        <v>60916490654</v>
      </c>
      <c r="F16" s="26"/>
      <c r="G16" s="30">
        <v>61301589817</v>
      </c>
      <c r="H16" s="26"/>
      <c r="I16" s="30">
        <v>-385099162</v>
      </c>
      <c r="J16" s="26"/>
      <c r="K16" s="30">
        <v>446091</v>
      </c>
      <c r="L16" s="26"/>
      <c r="M16" s="30">
        <v>60916490654</v>
      </c>
      <c r="N16" s="26"/>
      <c r="O16" s="30">
        <v>61301589817</v>
      </c>
      <c r="P16" s="26"/>
      <c r="Q16" s="48">
        <v>-385099162</v>
      </c>
      <c r="R16" s="48"/>
    </row>
    <row r="17" spans="1:18" ht="21.75" customHeight="1" x14ac:dyDescent="0.2">
      <c r="A17" s="6" t="s">
        <v>22</v>
      </c>
      <c r="C17" s="30">
        <v>205512</v>
      </c>
      <c r="D17" s="26"/>
      <c r="E17" s="30">
        <v>124941823191</v>
      </c>
      <c r="F17" s="26"/>
      <c r="G17" s="30">
        <v>80541582999</v>
      </c>
      <c r="H17" s="26"/>
      <c r="I17" s="30">
        <v>44400240192</v>
      </c>
      <c r="J17" s="26"/>
      <c r="K17" s="30">
        <v>205512</v>
      </c>
      <c r="L17" s="26"/>
      <c r="M17" s="30">
        <v>124941823191</v>
      </c>
      <c r="N17" s="26"/>
      <c r="O17" s="30">
        <v>80541582999</v>
      </c>
      <c r="P17" s="26"/>
      <c r="Q17" s="48">
        <v>44400240192</v>
      </c>
      <c r="R17" s="48"/>
    </row>
    <row r="18" spans="1:18" ht="21.75" customHeight="1" x14ac:dyDescent="0.2">
      <c r="A18" s="6" t="s">
        <v>50</v>
      </c>
      <c r="C18" s="30">
        <v>566007</v>
      </c>
      <c r="D18" s="26"/>
      <c r="E18" s="30">
        <v>5852203000</v>
      </c>
      <c r="F18" s="26"/>
      <c r="G18" s="30">
        <v>6892810051</v>
      </c>
      <c r="H18" s="26"/>
      <c r="I18" s="30">
        <v>-1040607050</v>
      </c>
      <c r="J18" s="26"/>
      <c r="K18" s="30">
        <v>566007</v>
      </c>
      <c r="L18" s="26"/>
      <c r="M18" s="30">
        <v>5852203000</v>
      </c>
      <c r="N18" s="26"/>
      <c r="O18" s="30">
        <v>6892810051</v>
      </c>
      <c r="P18" s="26"/>
      <c r="Q18" s="48">
        <v>-1040607050</v>
      </c>
      <c r="R18" s="48"/>
    </row>
    <row r="19" spans="1:18" ht="21.75" customHeight="1" x14ac:dyDescent="0.2">
      <c r="A19" s="6" t="s">
        <v>35</v>
      </c>
      <c r="C19" s="30">
        <v>25385242</v>
      </c>
      <c r="D19" s="26"/>
      <c r="E19" s="30">
        <v>100554544204</v>
      </c>
      <c r="F19" s="26"/>
      <c r="G19" s="30">
        <v>98605518601</v>
      </c>
      <c r="H19" s="26"/>
      <c r="I19" s="30">
        <v>1949025603</v>
      </c>
      <c r="J19" s="26"/>
      <c r="K19" s="30">
        <v>25385242</v>
      </c>
      <c r="L19" s="26"/>
      <c r="M19" s="30">
        <v>100554544204</v>
      </c>
      <c r="N19" s="26"/>
      <c r="O19" s="30">
        <v>98605518601</v>
      </c>
      <c r="P19" s="26"/>
      <c r="Q19" s="48">
        <v>1949025603</v>
      </c>
      <c r="R19" s="48"/>
    </row>
    <row r="20" spans="1:18" ht="21.75" customHeight="1" x14ac:dyDescent="0.2">
      <c r="A20" s="6" t="s">
        <v>33</v>
      </c>
      <c r="C20" s="30">
        <v>14867661</v>
      </c>
      <c r="D20" s="26"/>
      <c r="E20" s="30">
        <v>69986970003</v>
      </c>
      <c r="F20" s="26"/>
      <c r="G20" s="30">
        <v>63628541657</v>
      </c>
      <c r="H20" s="26"/>
      <c r="I20" s="30">
        <v>6358428346</v>
      </c>
      <c r="J20" s="26"/>
      <c r="K20" s="30">
        <v>14867661</v>
      </c>
      <c r="L20" s="26"/>
      <c r="M20" s="30">
        <v>69986970003</v>
      </c>
      <c r="N20" s="26"/>
      <c r="O20" s="30">
        <v>63628541657</v>
      </c>
      <c r="P20" s="26"/>
      <c r="Q20" s="48">
        <v>6358428346</v>
      </c>
      <c r="R20" s="48"/>
    </row>
    <row r="21" spans="1:18" ht="21.75" customHeight="1" x14ac:dyDescent="0.2">
      <c r="A21" s="6" t="s">
        <v>40</v>
      </c>
      <c r="C21" s="30">
        <v>12571885</v>
      </c>
      <c r="D21" s="26"/>
      <c r="E21" s="30">
        <v>198223051787</v>
      </c>
      <c r="F21" s="26"/>
      <c r="G21" s="30">
        <v>144332329085</v>
      </c>
      <c r="H21" s="26"/>
      <c r="I21" s="30">
        <v>53890722702</v>
      </c>
      <c r="J21" s="26"/>
      <c r="K21" s="30">
        <v>12571885</v>
      </c>
      <c r="L21" s="26"/>
      <c r="M21" s="30">
        <v>198223051787</v>
      </c>
      <c r="N21" s="26"/>
      <c r="O21" s="30">
        <v>144332329085</v>
      </c>
      <c r="P21" s="26"/>
      <c r="Q21" s="48">
        <v>53890722702</v>
      </c>
      <c r="R21" s="48"/>
    </row>
    <row r="22" spans="1:18" ht="21.75" customHeight="1" x14ac:dyDescent="0.2">
      <c r="A22" s="6" t="s">
        <v>20</v>
      </c>
      <c r="C22" s="30">
        <v>14361583</v>
      </c>
      <c r="D22" s="26"/>
      <c r="E22" s="30">
        <v>115572106183</v>
      </c>
      <c r="F22" s="26"/>
      <c r="G22" s="30">
        <v>88638532732</v>
      </c>
      <c r="H22" s="26"/>
      <c r="I22" s="30">
        <v>26933573451</v>
      </c>
      <c r="J22" s="26"/>
      <c r="K22" s="30">
        <v>14361583</v>
      </c>
      <c r="L22" s="26"/>
      <c r="M22" s="30">
        <v>115572106183</v>
      </c>
      <c r="N22" s="26"/>
      <c r="O22" s="30">
        <v>88638532732</v>
      </c>
      <c r="P22" s="26"/>
      <c r="Q22" s="48">
        <v>26933573451</v>
      </c>
      <c r="R22" s="48"/>
    </row>
    <row r="23" spans="1:18" ht="21.75" customHeight="1" x14ac:dyDescent="0.2">
      <c r="A23" s="6" t="s">
        <v>45</v>
      </c>
      <c r="C23" s="30">
        <v>1860902</v>
      </c>
      <c r="D23" s="26"/>
      <c r="E23" s="30">
        <v>13608831966</v>
      </c>
      <c r="F23" s="26"/>
      <c r="G23" s="30">
        <v>13848879339</v>
      </c>
      <c r="H23" s="26"/>
      <c r="I23" s="30">
        <v>-240047372</v>
      </c>
      <c r="J23" s="26"/>
      <c r="K23" s="30">
        <v>1860902</v>
      </c>
      <c r="L23" s="26"/>
      <c r="M23" s="30">
        <v>13608831966</v>
      </c>
      <c r="N23" s="26"/>
      <c r="O23" s="30">
        <v>13848879339</v>
      </c>
      <c r="P23" s="26"/>
      <c r="Q23" s="48">
        <v>-240047372</v>
      </c>
      <c r="R23" s="48"/>
    </row>
    <row r="24" spans="1:18" ht="21.75" customHeight="1" x14ac:dyDescent="0.2">
      <c r="A24" s="6" t="s">
        <v>21</v>
      </c>
      <c r="C24" s="30">
        <v>7548750</v>
      </c>
      <c r="D24" s="26"/>
      <c r="E24" s="30">
        <v>67937911333</v>
      </c>
      <c r="F24" s="26"/>
      <c r="G24" s="30">
        <v>48238164166</v>
      </c>
      <c r="H24" s="26"/>
      <c r="I24" s="30">
        <v>19699747167</v>
      </c>
      <c r="J24" s="26"/>
      <c r="K24" s="30">
        <v>7548750</v>
      </c>
      <c r="L24" s="26"/>
      <c r="M24" s="30">
        <v>67937911333</v>
      </c>
      <c r="N24" s="26"/>
      <c r="O24" s="30">
        <v>48238164166</v>
      </c>
      <c r="P24" s="26"/>
      <c r="Q24" s="48">
        <v>19699747167</v>
      </c>
      <c r="R24" s="48"/>
    </row>
    <row r="25" spans="1:18" ht="21.75" customHeight="1" x14ac:dyDescent="0.2">
      <c r="A25" s="6" t="s">
        <v>51</v>
      </c>
      <c r="C25" s="30">
        <v>593897</v>
      </c>
      <c r="D25" s="26"/>
      <c r="E25" s="30">
        <v>11302892459</v>
      </c>
      <c r="F25" s="26"/>
      <c r="G25" s="30">
        <v>10026425244</v>
      </c>
      <c r="H25" s="26"/>
      <c r="I25" s="30">
        <v>1276467215</v>
      </c>
      <c r="J25" s="26"/>
      <c r="K25" s="30">
        <v>593897</v>
      </c>
      <c r="L25" s="26"/>
      <c r="M25" s="30">
        <v>11302892459</v>
      </c>
      <c r="N25" s="26"/>
      <c r="O25" s="30">
        <v>10026425244</v>
      </c>
      <c r="P25" s="26"/>
      <c r="Q25" s="48">
        <v>1276467215</v>
      </c>
      <c r="R25" s="48"/>
    </row>
    <row r="26" spans="1:18" ht="21.75" customHeight="1" x14ac:dyDescent="0.2">
      <c r="A26" s="6" t="s">
        <v>27</v>
      </c>
      <c r="C26" s="30">
        <v>562500</v>
      </c>
      <c r="D26" s="26"/>
      <c r="E26" s="30">
        <v>5475469893</v>
      </c>
      <c r="F26" s="26"/>
      <c r="G26" s="30">
        <v>5575937231</v>
      </c>
      <c r="H26" s="26"/>
      <c r="I26" s="30">
        <v>-100467337</v>
      </c>
      <c r="J26" s="26"/>
      <c r="K26" s="30">
        <v>562500</v>
      </c>
      <c r="L26" s="26"/>
      <c r="M26" s="30">
        <v>5475469893</v>
      </c>
      <c r="N26" s="26"/>
      <c r="O26" s="30">
        <v>5575937231</v>
      </c>
      <c r="P26" s="26"/>
      <c r="Q26" s="48">
        <v>-100467337</v>
      </c>
      <c r="R26" s="48"/>
    </row>
    <row r="27" spans="1:18" ht="21.75" customHeight="1" x14ac:dyDescent="0.2">
      <c r="A27" s="6" t="s">
        <v>41</v>
      </c>
      <c r="C27" s="30">
        <v>2004728</v>
      </c>
      <c r="D27" s="26"/>
      <c r="E27" s="30">
        <v>42649122342</v>
      </c>
      <c r="F27" s="26"/>
      <c r="G27" s="30">
        <v>42032460592</v>
      </c>
      <c r="H27" s="26"/>
      <c r="I27" s="30">
        <v>616661750</v>
      </c>
      <c r="J27" s="26"/>
      <c r="K27" s="30">
        <v>2004728</v>
      </c>
      <c r="L27" s="26"/>
      <c r="M27" s="30">
        <v>42649122342</v>
      </c>
      <c r="N27" s="26"/>
      <c r="O27" s="30">
        <v>42032460592</v>
      </c>
      <c r="P27" s="26"/>
      <c r="Q27" s="48">
        <v>616661750</v>
      </c>
      <c r="R27" s="48"/>
    </row>
    <row r="28" spans="1:18" ht="21.75" customHeight="1" x14ac:dyDescent="0.2">
      <c r="A28" s="6" t="s">
        <v>31</v>
      </c>
      <c r="C28" s="30">
        <v>2646231</v>
      </c>
      <c r="D28" s="26"/>
      <c r="E28" s="30">
        <v>43981741875</v>
      </c>
      <c r="F28" s="26"/>
      <c r="G28" s="30">
        <v>37312271764</v>
      </c>
      <c r="H28" s="26"/>
      <c r="I28" s="30">
        <v>6669470111</v>
      </c>
      <c r="J28" s="26"/>
      <c r="K28" s="30">
        <v>2646231</v>
      </c>
      <c r="L28" s="26"/>
      <c r="M28" s="30">
        <v>43981741875</v>
      </c>
      <c r="N28" s="26"/>
      <c r="O28" s="30">
        <v>37312271764</v>
      </c>
      <c r="P28" s="26"/>
      <c r="Q28" s="48">
        <v>6669470111</v>
      </c>
      <c r="R28" s="48"/>
    </row>
    <row r="29" spans="1:18" ht="21.75" customHeight="1" x14ac:dyDescent="0.2">
      <c r="A29" s="6" t="s">
        <v>42</v>
      </c>
      <c r="C29" s="30">
        <v>257500</v>
      </c>
      <c r="D29" s="26"/>
      <c r="E29" s="30">
        <v>4806134165</v>
      </c>
      <c r="F29" s="26"/>
      <c r="G29" s="30">
        <v>5176622976</v>
      </c>
      <c r="H29" s="26"/>
      <c r="I29" s="30">
        <v>-370488810</v>
      </c>
      <c r="J29" s="26"/>
      <c r="K29" s="30">
        <v>257500</v>
      </c>
      <c r="L29" s="26"/>
      <c r="M29" s="30">
        <v>4806134165</v>
      </c>
      <c r="N29" s="26"/>
      <c r="O29" s="30">
        <v>5176622976</v>
      </c>
      <c r="P29" s="26"/>
      <c r="Q29" s="48">
        <v>-370488810</v>
      </c>
      <c r="R29" s="48"/>
    </row>
    <row r="30" spans="1:18" ht="21.75" customHeight="1" x14ac:dyDescent="0.2">
      <c r="A30" s="6" t="s">
        <v>25</v>
      </c>
      <c r="C30" s="30">
        <v>1938966</v>
      </c>
      <c r="D30" s="26"/>
      <c r="E30" s="30">
        <v>18970421037</v>
      </c>
      <c r="F30" s="26"/>
      <c r="G30" s="30">
        <v>15603459899</v>
      </c>
      <c r="H30" s="26"/>
      <c r="I30" s="30">
        <v>3366961138</v>
      </c>
      <c r="J30" s="26"/>
      <c r="K30" s="30">
        <v>1938966</v>
      </c>
      <c r="L30" s="26"/>
      <c r="M30" s="30">
        <v>18970421037</v>
      </c>
      <c r="N30" s="26"/>
      <c r="O30" s="30">
        <v>15603459899</v>
      </c>
      <c r="P30" s="26"/>
      <c r="Q30" s="48">
        <v>3366961138</v>
      </c>
      <c r="R30" s="48"/>
    </row>
    <row r="31" spans="1:18" ht="21.75" customHeight="1" x14ac:dyDescent="0.2">
      <c r="A31" s="6" t="s">
        <v>28</v>
      </c>
      <c r="C31" s="30">
        <v>1742558</v>
      </c>
      <c r="D31" s="26"/>
      <c r="E31" s="30">
        <v>14282267100</v>
      </c>
      <c r="F31" s="26"/>
      <c r="G31" s="30">
        <v>15250556388</v>
      </c>
      <c r="H31" s="26"/>
      <c r="I31" s="30">
        <v>-968289287</v>
      </c>
      <c r="J31" s="26"/>
      <c r="K31" s="30">
        <v>1742558</v>
      </c>
      <c r="L31" s="26"/>
      <c r="M31" s="30">
        <v>14282267100</v>
      </c>
      <c r="N31" s="26"/>
      <c r="O31" s="30">
        <v>15250556388</v>
      </c>
      <c r="P31" s="26"/>
      <c r="Q31" s="48">
        <v>-968289287</v>
      </c>
      <c r="R31" s="48"/>
    </row>
    <row r="32" spans="1:18" ht="21.75" customHeight="1" x14ac:dyDescent="0.2">
      <c r="A32" s="6" t="s">
        <v>36</v>
      </c>
      <c r="C32" s="30">
        <v>1427592</v>
      </c>
      <c r="D32" s="26"/>
      <c r="E32" s="30">
        <v>15893766329</v>
      </c>
      <c r="F32" s="26"/>
      <c r="G32" s="30">
        <v>13995580332</v>
      </c>
      <c r="H32" s="26"/>
      <c r="I32" s="30">
        <v>1898185997</v>
      </c>
      <c r="J32" s="26"/>
      <c r="K32" s="30">
        <v>1427592</v>
      </c>
      <c r="L32" s="26"/>
      <c r="M32" s="30">
        <v>15893766329</v>
      </c>
      <c r="N32" s="26"/>
      <c r="O32" s="30">
        <v>13995580332</v>
      </c>
      <c r="P32" s="26"/>
      <c r="Q32" s="48">
        <v>1898185997</v>
      </c>
      <c r="R32" s="48"/>
    </row>
    <row r="33" spans="1:21" ht="21.75" customHeight="1" x14ac:dyDescent="0.2">
      <c r="A33" s="6" t="s">
        <v>44</v>
      </c>
      <c r="C33" s="30">
        <v>6238343</v>
      </c>
      <c r="D33" s="26"/>
      <c r="E33" s="30">
        <v>24574778816</v>
      </c>
      <c r="F33" s="26"/>
      <c r="G33" s="30">
        <v>25459966107</v>
      </c>
      <c r="H33" s="26"/>
      <c r="I33" s="30">
        <v>-885187290</v>
      </c>
      <c r="J33" s="26"/>
      <c r="K33" s="30">
        <v>6238343</v>
      </c>
      <c r="L33" s="26"/>
      <c r="M33" s="30">
        <v>24574778816</v>
      </c>
      <c r="N33" s="26"/>
      <c r="O33" s="30">
        <v>25459966107</v>
      </c>
      <c r="P33" s="26"/>
      <c r="Q33" s="48">
        <v>-885187290</v>
      </c>
      <c r="R33" s="48"/>
    </row>
    <row r="34" spans="1:21" ht="21.75" customHeight="1" x14ac:dyDescent="0.2">
      <c r="A34" s="6" t="s">
        <v>24</v>
      </c>
      <c r="C34" s="30">
        <v>8641947</v>
      </c>
      <c r="D34" s="26"/>
      <c r="E34" s="30">
        <v>63970579832</v>
      </c>
      <c r="F34" s="26"/>
      <c r="G34" s="30">
        <v>70230435499</v>
      </c>
      <c r="H34" s="26"/>
      <c r="I34" s="30">
        <v>-6259855666</v>
      </c>
      <c r="J34" s="26"/>
      <c r="K34" s="30">
        <v>8641947</v>
      </c>
      <c r="L34" s="26"/>
      <c r="M34" s="30">
        <v>63970579832</v>
      </c>
      <c r="N34" s="26"/>
      <c r="O34" s="30">
        <v>70230435499</v>
      </c>
      <c r="P34" s="26"/>
      <c r="Q34" s="48">
        <v>-6259855666</v>
      </c>
      <c r="R34" s="48"/>
    </row>
    <row r="35" spans="1:21" ht="21.75" customHeight="1" x14ac:dyDescent="0.2">
      <c r="A35" s="6" t="s">
        <v>48</v>
      </c>
      <c r="C35" s="30">
        <v>133750</v>
      </c>
      <c r="D35" s="26"/>
      <c r="E35" s="30">
        <v>5547533502</v>
      </c>
      <c r="F35" s="26"/>
      <c r="G35" s="30">
        <v>3941668541</v>
      </c>
      <c r="H35" s="26"/>
      <c r="I35" s="30">
        <v>1605864961</v>
      </c>
      <c r="J35" s="26"/>
      <c r="K35" s="30">
        <v>133750</v>
      </c>
      <c r="L35" s="26"/>
      <c r="M35" s="30">
        <v>5547533502</v>
      </c>
      <c r="N35" s="26"/>
      <c r="O35" s="30">
        <v>3941668541</v>
      </c>
      <c r="P35" s="26"/>
      <c r="Q35" s="48">
        <v>1605864961</v>
      </c>
      <c r="R35" s="48"/>
    </row>
    <row r="36" spans="1:21" ht="21.75" customHeight="1" x14ac:dyDescent="0.2">
      <c r="A36" s="6" t="s">
        <v>30</v>
      </c>
      <c r="C36" s="30">
        <v>2266796</v>
      </c>
      <c r="D36" s="26"/>
      <c r="E36" s="30">
        <v>54454915476</v>
      </c>
      <c r="F36" s="26"/>
      <c r="G36" s="30">
        <v>47729587212</v>
      </c>
      <c r="H36" s="26"/>
      <c r="I36" s="30">
        <f>6725328264-8</f>
        <v>6725328256</v>
      </c>
      <c r="J36" s="26"/>
      <c r="K36" s="30">
        <v>2266796</v>
      </c>
      <c r="L36" s="26"/>
      <c r="M36" s="30">
        <v>54454915476</v>
      </c>
      <c r="N36" s="26"/>
      <c r="O36" s="30">
        <v>47729587212</v>
      </c>
      <c r="P36" s="26"/>
      <c r="Q36" s="48">
        <f>6725328264-8</f>
        <v>6725328256</v>
      </c>
      <c r="R36" s="48"/>
    </row>
    <row r="37" spans="1:21" ht="21.75" customHeight="1" x14ac:dyDescent="0.2">
      <c r="A37" s="6" t="s">
        <v>37</v>
      </c>
      <c r="C37" s="30">
        <v>15571808</v>
      </c>
      <c r="D37" s="26"/>
      <c r="E37" s="30">
        <v>29187766238</v>
      </c>
      <c r="F37" s="26"/>
      <c r="G37" s="30">
        <v>29450440683</v>
      </c>
      <c r="H37" s="26"/>
      <c r="I37" s="30">
        <v>-262674444</v>
      </c>
      <c r="J37" s="26"/>
      <c r="K37" s="30">
        <v>15571808</v>
      </c>
      <c r="L37" s="26"/>
      <c r="M37" s="30">
        <v>29187766238</v>
      </c>
      <c r="N37" s="26"/>
      <c r="O37" s="30">
        <v>29450440683</v>
      </c>
      <c r="P37" s="26"/>
      <c r="Q37" s="48">
        <v>-262674444</v>
      </c>
      <c r="R37" s="48"/>
    </row>
    <row r="38" spans="1:21" ht="21.75" customHeight="1" x14ac:dyDescent="0.2">
      <c r="A38" s="6" t="s">
        <v>43</v>
      </c>
      <c r="C38" s="30">
        <v>2174134</v>
      </c>
      <c r="D38" s="26"/>
      <c r="E38" s="30">
        <v>35552764520</v>
      </c>
      <c r="F38" s="26"/>
      <c r="G38" s="30">
        <v>32575651963</v>
      </c>
      <c r="H38" s="26"/>
      <c r="I38" s="30">
        <v>2977112557</v>
      </c>
      <c r="J38" s="26"/>
      <c r="K38" s="30">
        <v>2174134</v>
      </c>
      <c r="L38" s="26"/>
      <c r="M38" s="30">
        <v>35552764520</v>
      </c>
      <c r="N38" s="26"/>
      <c r="O38" s="30">
        <v>32575651963</v>
      </c>
      <c r="P38" s="26"/>
      <c r="Q38" s="48">
        <v>2977112557</v>
      </c>
      <c r="R38" s="48"/>
      <c r="U38" s="51"/>
    </row>
    <row r="39" spans="1:21" ht="21.75" customHeight="1" x14ac:dyDescent="0.2">
      <c r="A39" s="7" t="s">
        <v>49</v>
      </c>
      <c r="C39" s="37">
        <v>2513000</v>
      </c>
      <c r="D39" s="26"/>
      <c r="E39" s="32">
        <v>18302836903</v>
      </c>
      <c r="F39" s="26"/>
      <c r="G39" s="32">
        <v>15823366650</v>
      </c>
      <c r="H39" s="26"/>
      <c r="I39" s="32">
        <v>2479470253</v>
      </c>
      <c r="J39" s="26"/>
      <c r="K39" s="37">
        <v>2513000</v>
      </c>
      <c r="L39" s="26"/>
      <c r="M39" s="32">
        <v>18302836903</v>
      </c>
      <c r="N39" s="26"/>
      <c r="O39" s="32">
        <v>15823366650</v>
      </c>
      <c r="P39" s="26"/>
      <c r="Q39" s="49">
        <v>2479470253</v>
      </c>
      <c r="R39" s="49"/>
      <c r="U39" s="51"/>
    </row>
    <row r="40" spans="1:21" ht="21.75" customHeight="1" x14ac:dyDescent="0.2">
      <c r="A40" s="9" t="s">
        <v>52</v>
      </c>
      <c r="C40" s="37"/>
      <c r="D40" s="26"/>
      <c r="E40" s="33">
        <v>1419662572449</v>
      </c>
      <c r="F40" s="26"/>
      <c r="G40" s="33">
        <v>1229750196594</v>
      </c>
      <c r="H40" s="26"/>
      <c r="I40" s="33">
        <f>SUM(I8:I39)</f>
        <v>189912375855</v>
      </c>
      <c r="J40" s="26"/>
      <c r="K40" s="37"/>
      <c r="L40" s="26"/>
      <c r="M40" s="33">
        <v>1419662572449</v>
      </c>
      <c r="N40" s="26"/>
      <c r="O40" s="33">
        <v>1229750196594</v>
      </c>
      <c r="P40" s="26"/>
      <c r="Q40" s="50">
        <f>SUM(Q8:R39)</f>
        <v>189912375855</v>
      </c>
      <c r="R40" s="50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2026-01-21T07:23:15Z</dcterms:created>
  <dcterms:modified xsi:type="dcterms:W3CDTF">2026-01-21T08:27:57Z</dcterms:modified>
</cp:coreProperties>
</file>