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سهام بزرگ کاردان\گزارش افشا پرتفو\1405\"/>
    </mc:Choice>
  </mc:AlternateContent>
  <xr:revisionPtr revIDLastSave="0" documentId="13_ncr:1_{3A90AC85-8D6D-490C-8DBB-29BB2C024B0C}" xr6:coauthVersionLast="47" xr6:coauthVersionMax="47" xr10:uidLastSave="{00000000-0000-0000-0000-000000000000}"/>
  <bookViews>
    <workbookView xWindow="-120" yWindow="-120" windowWidth="29040" windowHeight="15720" firstSheet="5" activeTab="10" xr2:uid="{00000000-000D-0000-FFFF-FFFF00000000}"/>
  </bookViews>
  <sheets>
    <sheet name="سهام" sheetId="2" r:id="rId1"/>
    <sheet name="تعدیل قیمت" sheetId="6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'تعدیل قیمت'!$A$1:$N$42</definedName>
    <definedName name="_xlnm.Print_Area" localSheetId="3">درآمد!$A$1:$K$11</definedName>
    <definedName name="_xlnm.Print_Area" localSheetId="5">'درآمد سپرده بانکی'!$A$1:$K$10</definedName>
    <definedName name="_xlnm.Print_Area" localSheetId="4">'درآمد سرمایه گذاری در سهام'!$A$1:$X$45</definedName>
    <definedName name="_xlnm.Print_Area" localSheetId="7">'درآمد سود سهام'!$A$1:$T$12</definedName>
    <definedName name="_xlnm.Print_Area" localSheetId="10">'درآمد ناشی از تغییر قیمت اوراق'!$A$1:$S$41</definedName>
    <definedName name="_xlnm.Print_Area" localSheetId="9">'درآمد ناشی از فروش'!$A$1:$S$21</definedName>
    <definedName name="_xlnm.Print_Area" localSheetId="6">'سایر درآمدها'!$A$1:$G$11</definedName>
    <definedName name="_xlnm.Print_Area" localSheetId="2">سپرده!$A$1:$M$11</definedName>
    <definedName name="_xlnm.Print_Area" localSheetId="8">'سود سپرده بانکی'!$A$1:$N$10</definedName>
    <definedName name="_xlnm.Print_Area" localSheetId="0">سهام!$A$1:$AC$42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8" l="1"/>
  <c r="H42" i="2"/>
  <c r="H39" i="2"/>
  <c r="X42" i="2"/>
  <c r="X39" i="2"/>
  <c r="W24" i="9"/>
  <c r="W40" i="9"/>
  <c r="L11" i="7"/>
  <c r="L10" i="7"/>
  <c r="L9" i="7"/>
  <c r="H11" i="7"/>
  <c r="U10" i="9"/>
  <c r="W10" i="9" s="1"/>
  <c r="U11" i="9"/>
  <c r="W11" i="9" s="1"/>
  <c r="U12" i="9"/>
  <c r="W12" i="9" s="1"/>
  <c r="U13" i="9"/>
  <c r="W13" i="9" s="1"/>
  <c r="U14" i="9"/>
  <c r="W14" i="9" s="1"/>
  <c r="U15" i="9"/>
  <c r="W15" i="9" s="1"/>
  <c r="U16" i="9"/>
  <c r="W16" i="9" s="1"/>
  <c r="U17" i="9"/>
  <c r="W17" i="9" s="1"/>
  <c r="U18" i="9"/>
  <c r="W18" i="9" s="1"/>
  <c r="U19" i="9"/>
  <c r="W19" i="9" s="1"/>
  <c r="U20" i="9"/>
  <c r="W20" i="9" s="1"/>
  <c r="U21" i="9"/>
  <c r="W21" i="9" s="1"/>
  <c r="U22" i="9"/>
  <c r="W22" i="9" s="1"/>
  <c r="U23" i="9"/>
  <c r="W23" i="9" s="1"/>
  <c r="U24" i="9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5" i="9"/>
  <c r="W35" i="9" s="1"/>
  <c r="U36" i="9"/>
  <c r="W36" i="9" s="1"/>
  <c r="U37" i="9"/>
  <c r="W37" i="9" s="1"/>
  <c r="U38" i="9"/>
  <c r="W38" i="9" s="1"/>
  <c r="U39" i="9"/>
  <c r="W39" i="9" s="1"/>
  <c r="U40" i="9"/>
  <c r="U41" i="9"/>
  <c r="W41" i="9" s="1"/>
  <c r="U42" i="9"/>
  <c r="W42" i="9" s="1"/>
  <c r="U43" i="9"/>
  <c r="W43" i="9" s="1"/>
  <c r="U44" i="9"/>
  <c r="W44" i="9" s="1"/>
  <c r="U9" i="9"/>
  <c r="U45" i="9" s="1"/>
  <c r="Q45" i="9"/>
  <c r="P44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9" i="9"/>
  <c r="F44" i="9"/>
  <c r="J44" i="9" s="1"/>
  <c r="I41" i="21"/>
  <c r="Q41" i="21"/>
  <c r="G9" i="18"/>
  <c r="G8" i="18"/>
  <c r="G10" i="18" s="1"/>
  <c r="F9" i="8" s="1"/>
  <c r="E10" i="18"/>
  <c r="M9" i="18"/>
  <c r="M8" i="18"/>
  <c r="M10" i="18" s="1"/>
  <c r="K10" i="18"/>
  <c r="J10" i="13"/>
  <c r="J9" i="13"/>
  <c r="J8" i="13"/>
  <c r="F8" i="13"/>
  <c r="F10" i="13" s="1"/>
  <c r="F9" i="13"/>
  <c r="J10" i="8"/>
  <c r="J11" i="7"/>
  <c r="F11" i="7"/>
  <c r="D11" i="7"/>
  <c r="K42" i="6"/>
  <c r="J42" i="2"/>
  <c r="Z42" i="2"/>
  <c r="J9" i="8" l="1"/>
  <c r="J45" i="9"/>
  <c r="F8" i="8" s="1"/>
  <c r="F45" i="9"/>
  <c r="W9" i="9"/>
  <c r="W45" i="9" s="1"/>
  <c r="J8" i="8" l="1"/>
  <c r="J11" i="8" s="1"/>
  <c r="L27" i="9" l="1"/>
  <c r="H10" i="8"/>
  <c r="L19" i="9"/>
  <c r="L43" i="9"/>
  <c r="L11" i="9"/>
  <c r="L35" i="9"/>
  <c r="L38" i="9"/>
  <c r="L20" i="9"/>
  <c r="L10" i="9"/>
  <c r="L24" i="9"/>
  <c r="L15" i="9"/>
  <c r="L44" i="9"/>
  <c r="L14" i="9"/>
  <c r="L41" i="9"/>
  <c r="L42" i="9"/>
  <c r="L9" i="9"/>
  <c r="L25" i="9"/>
  <c r="L26" i="9"/>
  <c r="L18" i="9"/>
  <c r="L22" i="9"/>
  <c r="L12" i="9"/>
  <c r="L16" i="9"/>
  <c r="L17" i="9"/>
  <c r="L30" i="9"/>
  <c r="H9" i="8"/>
  <c r="L33" i="9"/>
  <c r="L34" i="9"/>
  <c r="L36" i="9"/>
  <c r="L31" i="9"/>
  <c r="L32" i="9"/>
  <c r="L37" i="9"/>
  <c r="L13" i="9"/>
  <c r="L29" i="9"/>
  <c r="L21" i="9"/>
  <c r="L39" i="9"/>
  <c r="L40" i="9"/>
  <c r="L28" i="9"/>
  <c r="L23" i="9"/>
  <c r="H8" i="8"/>
  <c r="L45" i="9" l="1"/>
  <c r="H11" i="8"/>
</calcChain>
</file>

<file path=xl/sharedStrings.xml><?xml version="1.0" encoding="utf-8"?>
<sst xmlns="http://schemas.openxmlformats.org/spreadsheetml/2006/main" count="379" uniqueCount="123">
  <si>
    <t>صندوق سرمایه‌گذاری سهام بزرگ کاردان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</si>
  <si>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</si>
  <si>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</si>
  <si>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</si>
  <si>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</si>
  <si>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</si>
  <si>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</si>
  <si>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</si>
  <si>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</si>
  <si>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</si>
  <si>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</si>
  <si>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</si>
  <si>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</si>
  <si>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</si>
  <si>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</si>
  <si>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</si>
  <si>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</si>
  <si>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</si>
  <si>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</si>
  <si>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</si>
  <si>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</si>
  <si>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</si>
  <si>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</si>
  <si>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</si>
  <si>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</si>
  <si>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</si>
  <si>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</si>
  <si>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داروسازی‌ اکسیر</t>
  </si>
  <si>
    <t>داروسازی‌ فارابی‌</t>
  </si>
  <si>
    <t>س. صنایع‌شیمیایی‌ایران</t>
  </si>
  <si>
    <t>س. و توسعه صنایع لاستیک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</si>
  <si>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</si>
  <si>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</si>
  <si>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</si>
  <si>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</si>
  <si>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سیمان‌ صوفیان‌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</si>
  <si>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</si>
  <si>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</si>
  <si>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</si>
  <si>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</si>
  <si>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</si>
  <si>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کاشی و سنگ پرسپولیس یزد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</si>
  <si>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</si>
  <si>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</si>
  <si>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</si>
  <si>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</si>
  <si>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</si>
  <si>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کارخانجات تولیدی نیروترانسفو</t>
  </si>
  <si>
    <t>کاشی‌ الوند</t>
  </si>
  <si>
    <t>کشت و دامداری فکا</t>
  </si>
  <si>
    <t>کشت وصنعت و دامپروری پگاه فارس</t>
  </si>
  <si>
    <t>کیمیا کالای رازی</t>
  </si>
  <si>
    <t>جمع</t>
  </si>
  <si>
    <t>نام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</si>
  <si>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</si>
  <si>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</si>
  <si>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</si>
  <si>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</si>
  <si>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</si>
  <si>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</si>
  <si>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</si>
  <si>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</si>
  <si>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</si>
  <si>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</si>
  <si>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</si>
  <si>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</si>
  <si>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</si>
  <si>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</si>
  <si>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</si>
  <si>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</si>
  <si>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</si>
  <si>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</si>
  <si>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</si>
  <si>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</si>
  <si>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</si>
  <si>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</si>
  <si>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</si>
  <si>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</si>
  <si>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</si>
  <si>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</si>
  <si>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</si>
  <si>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</si>
  <si>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</si>
  <si>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</si>
  <si>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</si>
  <si>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</si>
  <si>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</si>
  <si>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</si>
  <si>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</si>
  <si>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</si>
  <si>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گروه توسعه ملی</t>
  </si>
  <si>
    <t>مدیریت نیروگاهی ایرانیان مپنا</t>
  </si>
  <si>
    <t>کربن‌ ایران‌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</si>
  <si>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</si>
  <si>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</si>
  <si>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</si>
  <si>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</si>
  <si>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</si>
  <si>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</si>
  <si>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</si>
  <si>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</si>
  <si>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</si>
  <si>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</si>
  <si>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</si>
  <si>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</si>
  <si>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</si>
  <si>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</si>
  <si>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</si>
  <si>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1404/12/03</t>
  </si>
  <si>
    <t>1404/12/10</t>
  </si>
  <si>
    <t>1404/11/21</t>
  </si>
  <si>
    <t>1405/01/30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</si>
  <si>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</si>
  <si>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</si>
  <si>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</si>
  <si>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</si>
  <si>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</si>
  <si>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</si>
  <si>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</si>
  <si>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</si>
  <si>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</si>
  <si>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</si>
  <si>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>بانک اقتصاد نوین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</si>
</sst>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1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6"/>
  <sheetViews>
    <sheetView rightToLeft="1" topLeftCell="A23" workbookViewId="0">
      <selection activeCell="AB27" sqref="AB2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style="9" customWidth="1"/>
    <col min="6" max="6" width="11.7109375" style="9" customWidth="1"/>
    <col min="7" max="7" width="1.28515625" style="9" customWidth="1"/>
    <col min="8" max="8" width="15.5703125" style="9" customWidth="1"/>
    <col min="9" max="9" width="1.28515625" style="9" customWidth="1"/>
    <col min="10" max="10" width="17.85546875" style="9" bestFit="1" customWidth="1"/>
    <col min="11" max="11" width="1.28515625" style="9" customWidth="1"/>
    <col min="12" max="12" width="14.28515625" style="9" customWidth="1"/>
    <col min="13" max="13" width="1.28515625" style="9" customWidth="1"/>
    <col min="14" max="14" width="14.28515625" style="9" customWidth="1"/>
    <col min="15" max="15" width="1.28515625" style="9" customWidth="1"/>
    <col min="16" max="16" width="14.28515625" style="9" customWidth="1"/>
    <col min="17" max="17" width="1.28515625" style="9" customWidth="1"/>
    <col min="18" max="18" width="14.28515625" style="9" customWidth="1"/>
    <col min="19" max="19" width="1.28515625" style="9" customWidth="1"/>
    <col min="20" max="20" width="15.5703125" style="9" customWidth="1"/>
    <col min="21" max="21" width="1.28515625" style="9" customWidth="1"/>
    <col min="22" max="22" width="15.5703125" style="9" customWidth="1"/>
    <col min="23" max="23" width="1.28515625" style="9" customWidth="1"/>
    <col min="24" max="24" width="15.85546875" style="9" bestFit="1" customWidth="1"/>
    <col min="25" max="25" width="1.28515625" style="9" customWidth="1"/>
    <col min="26" max="26" width="16.85546875" style="9" customWidth="1"/>
    <col min="27" max="27" width="1.28515625" style="9" customWidth="1"/>
    <col min="28" max="28" width="15.5703125" style="9" customWidth="1"/>
    <col min="29" max="29" width="0.28515625" style="9" customWidth="1"/>
    <col min="30" max="30" width="9.140625" style="9"/>
  </cols>
  <sheetData>
    <row r="1" spans="1:2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14.45" customHeight="1" x14ac:dyDescent="0.2">
      <c r="A4" s="1" t="s">
        <v>3</v>
      </c>
      <c r="B4" s="28" t="s">
        <v>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ht="14.45" customHeight="1" x14ac:dyDescent="0.2">
      <c r="A5" s="28" t="s">
        <v>5</v>
      </c>
      <c r="B5" s="28"/>
      <c r="C5" s="28" t="s">
        <v>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ht="21" customHeight="1" x14ac:dyDescent="0.2">
      <c r="F6" s="29" t="s">
        <v>7</v>
      </c>
      <c r="G6" s="29"/>
      <c r="H6" s="29"/>
      <c r="I6" s="29"/>
      <c r="J6" s="29"/>
      <c r="L6" s="29" t="s">
        <v>8</v>
      </c>
      <c r="M6" s="29"/>
      <c r="N6" s="29"/>
      <c r="O6" s="29"/>
      <c r="P6" s="29"/>
      <c r="Q6" s="29"/>
      <c r="R6" s="29"/>
      <c r="T6" s="29" t="s">
        <v>9</v>
      </c>
      <c r="U6" s="29"/>
      <c r="V6" s="29"/>
      <c r="W6" s="29"/>
      <c r="X6" s="29"/>
      <c r="Y6" s="29"/>
      <c r="Z6" s="29"/>
      <c r="AA6" s="29"/>
      <c r="AB6" s="29"/>
    </row>
    <row r="7" spans="1:28" ht="14.45" customHeight="1" x14ac:dyDescent="0.2">
      <c r="F7" s="10"/>
      <c r="G7" s="10"/>
      <c r="H7" s="10"/>
      <c r="I7" s="10"/>
      <c r="J7" s="10"/>
      <c r="L7" s="30" t="s">
        <v>10</v>
      </c>
      <c r="M7" s="30"/>
      <c r="N7" s="30"/>
      <c r="O7" s="10"/>
      <c r="P7" s="30" t="s">
        <v>11</v>
      </c>
      <c r="Q7" s="30"/>
      <c r="R7" s="30"/>
      <c r="T7" s="10"/>
      <c r="U7" s="10"/>
      <c r="V7" s="10"/>
      <c r="W7" s="10"/>
      <c r="X7" s="10"/>
      <c r="Y7" s="10"/>
      <c r="Z7" s="10"/>
      <c r="AA7" s="10"/>
      <c r="AB7" s="10"/>
    </row>
    <row r="8" spans="1:28" ht="14.45" customHeight="1" x14ac:dyDescent="0.2">
      <c r="A8" s="29" t="s">
        <v>12</v>
      </c>
      <c r="B8" s="29"/>
      <c r="C8" s="29"/>
      <c r="E8" s="29" t="s">
        <v>13</v>
      </c>
      <c r="F8" s="29"/>
      <c r="H8" s="2" t="s">
        <v>14</v>
      </c>
      <c r="J8" s="2" t="s">
        <v>15</v>
      </c>
      <c r="L8" s="3" t="s">
        <v>13</v>
      </c>
      <c r="M8" s="10"/>
      <c r="N8" s="3" t="s">
        <v>14</v>
      </c>
      <c r="P8" s="3" t="s">
        <v>13</v>
      </c>
      <c r="Q8" s="10"/>
      <c r="R8" s="3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1" t="s">
        <v>19</v>
      </c>
      <c r="B9" s="31"/>
      <c r="C9" s="31"/>
      <c r="E9" s="32">
        <v>10043355</v>
      </c>
      <c r="F9" s="32"/>
      <c r="H9" s="11">
        <v>20244963806</v>
      </c>
      <c r="J9" s="11">
        <v>20170617008.4804</v>
      </c>
      <c r="L9" s="11">
        <v>0</v>
      </c>
      <c r="N9" s="11">
        <v>0</v>
      </c>
      <c r="P9" s="11">
        <v>0</v>
      </c>
      <c r="R9" s="11">
        <v>0</v>
      </c>
      <c r="T9" s="11">
        <v>10043355</v>
      </c>
      <c r="V9" s="11">
        <v>1620</v>
      </c>
      <c r="X9" s="11">
        <v>20244963806</v>
      </c>
      <c r="Z9" s="11">
        <v>16144466182.677</v>
      </c>
      <c r="AB9" s="12">
        <v>1.69</v>
      </c>
    </row>
    <row r="10" spans="1:28" ht="21.75" customHeight="1" x14ac:dyDescent="0.2">
      <c r="A10" s="33" t="s">
        <v>20</v>
      </c>
      <c r="B10" s="33"/>
      <c r="C10" s="33"/>
      <c r="E10" s="34">
        <v>9348797</v>
      </c>
      <c r="F10" s="34"/>
      <c r="H10" s="13">
        <v>34346560987</v>
      </c>
      <c r="J10" s="13">
        <v>56865133799.034698</v>
      </c>
      <c r="L10" s="13">
        <v>0</v>
      </c>
      <c r="N10" s="13">
        <v>0</v>
      </c>
      <c r="P10" s="13">
        <v>0</v>
      </c>
      <c r="R10" s="13">
        <v>0</v>
      </c>
      <c r="T10" s="13">
        <v>9348797</v>
      </c>
      <c r="V10" s="13">
        <v>4904</v>
      </c>
      <c r="X10" s="13">
        <v>34346560987</v>
      </c>
      <c r="Z10" s="13">
        <v>45492107039.227798</v>
      </c>
      <c r="AB10" s="14">
        <v>4.7699999999999996</v>
      </c>
    </row>
    <row r="11" spans="1:28" ht="21.75" customHeight="1" x14ac:dyDescent="0.2">
      <c r="A11" s="33" t="s">
        <v>21</v>
      </c>
      <c r="B11" s="33"/>
      <c r="C11" s="33"/>
      <c r="E11" s="34">
        <v>7548750</v>
      </c>
      <c r="F11" s="34"/>
      <c r="H11" s="13">
        <v>26271357201</v>
      </c>
      <c r="J11" s="13">
        <v>51908459266.125</v>
      </c>
      <c r="L11" s="13">
        <v>0</v>
      </c>
      <c r="N11" s="13">
        <v>0</v>
      </c>
      <c r="P11" s="13">
        <v>0</v>
      </c>
      <c r="R11" s="13">
        <v>0</v>
      </c>
      <c r="T11" s="13">
        <v>7548750</v>
      </c>
      <c r="V11" s="13">
        <v>5544</v>
      </c>
      <c r="X11" s="13">
        <v>26271357201</v>
      </c>
      <c r="Z11" s="13">
        <v>41526767412.900002</v>
      </c>
      <c r="AB11" s="14">
        <v>4.3499999999999996</v>
      </c>
    </row>
    <row r="12" spans="1:28" ht="21.75" customHeight="1" x14ac:dyDescent="0.2">
      <c r="A12" s="33" t="s">
        <v>22</v>
      </c>
      <c r="B12" s="33"/>
      <c r="C12" s="33"/>
      <c r="E12" s="34">
        <v>8000335</v>
      </c>
      <c r="F12" s="34"/>
      <c r="H12" s="13">
        <v>29352488810</v>
      </c>
      <c r="J12" s="13">
        <v>103676710880.47701</v>
      </c>
      <c r="L12" s="13">
        <v>0</v>
      </c>
      <c r="N12" s="13">
        <v>0</v>
      </c>
      <c r="P12" s="13">
        <v>0</v>
      </c>
      <c r="R12" s="13">
        <v>0</v>
      </c>
      <c r="T12" s="13">
        <v>8000335</v>
      </c>
      <c r="V12" s="13">
        <v>10448</v>
      </c>
      <c r="X12" s="13">
        <v>29352488810</v>
      </c>
      <c r="Z12" s="13">
        <v>82941368704.381607</v>
      </c>
      <c r="AB12" s="14">
        <v>8.69</v>
      </c>
    </row>
    <row r="13" spans="1:28" ht="21.75" customHeight="1" x14ac:dyDescent="0.2">
      <c r="A13" s="33" t="s">
        <v>23</v>
      </c>
      <c r="B13" s="33"/>
      <c r="C13" s="33"/>
      <c r="E13" s="34">
        <v>874864</v>
      </c>
      <c r="F13" s="34"/>
      <c r="H13" s="13">
        <v>34677091474</v>
      </c>
      <c r="J13" s="13">
        <v>39524652247.278397</v>
      </c>
      <c r="L13" s="13">
        <v>0</v>
      </c>
      <c r="N13" s="13">
        <v>0</v>
      </c>
      <c r="P13" s="13">
        <v>0</v>
      </c>
      <c r="R13" s="13">
        <v>0</v>
      </c>
      <c r="T13" s="13">
        <v>874864</v>
      </c>
      <c r="V13" s="13">
        <v>36424</v>
      </c>
      <c r="X13" s="13">
        <v>34677091474</v>
      </c>
      <c r="Z13" s="13">
        <v>31619721797.822701</v>
      </c>
      <c r="AB13" s="14">
        <v>3.31</v>
      </c>
    </row>
    <row r="14" spans="1:28" ht="21.75" customHeight="1" x14ac:dyDescent="0.2">
      <c r="A14" s="33" t="s">
        <v>24</v>
      </c>
      <c r="B14" s="33"/>
      <c r="C14" s="33"/>
      <c r="E14" s="34">
        <v>8641947</v>
      </c>
      <c r="F14" s="34"/>
      <c r="H14" s="13">
        <v>44095938579</v>
      </c>
      <c r="J14" s="13">
        <v>56252949557.9664</v>
      </c>
      <c r="L14" s="13">
        <v>3251533</v>
      </c>
      <c r="N14" s="13">
        <v>0</v>
      </c>
      <c r="P14" s="13">
        <v>0</v>
      </c>
      <c r="R14" s="13">
        <v>0</v>
      </c>
      <c r="T14" s="13">
        <v>11893480</v>
      </c>
      <c r="V14" s="13">
        <v>3814</v>
      </c>
      <c r="X14" s="13">
        <v>44095938579</v>
      </c>
      <c r="Z14" s="13">
        <v>45011086526.074402</v>
      </c>
      <c r="AB14" s="14">
        <v>4.72</v>
      </c>
    </row>
    <row r="15" spans="1:28" ht="21.75" customHeight="1" x14ac:dyDescent="0.2">
      <c r="A15" s="33" t="s">
        <v>25</v>
      </c>
      <c r="B15" s="33"/>
      <c r="C15" s="33"/>
      <c r="E15" s="34">
        <v>2509250</v>
      </c>
      <c r="F15" s="34"/>
      <c r="H15" s="13">
        <v>5513187293</v>
      </c>
      <c r="J15" s="13">
        <v>15335007691.102501</v>
      </c>
      <c r="L15" s="13">
        <v>0</v>
      </c>
      <c r="N15" s="13">
        <v>0</v>
      </c>
      <c r="P15" s="13">
        <v>0</v>
      </c>
      <c r="R15" s="13">
        <v>0</v>
      </c>
      <c r="T15" s="13">
        <v>2509250</v>
      </c>
      <c r="V15" s="13">
        <v>4928</v>
      </c>
      <c r="X15" s="13">
        <v>5513187293</v>
      </c>
      <c r="Z15" s="13">
        <v>12269998035.68</v>
      </c>
      <c r="AB15" s="14">
        <v>1.29</v>
      </c>
    </row>
    <row r="16" spans="1:28" ht="21.75" customHeight="1" x14ac:dyDescent="0.2">
      <c r="A16" s="33" t="s">
        <v>26</v>
      </c>
      <c r="B16" s="33"/>
      <c r="C16" s="33"/>
      <c r="E16" s="34">
        <v>913688</v>
      </c>
      <c r="F16" s="34"/>
      <c r="H16" s="13">
        <v>10026425244</v>
      </c>
      <c r="J16" s="13">
        <v>9087104297.0104809</v>
      </c>
      <c r="L16" s="13">
        <v>0</v>
      </c>
      <c r="N16" s="13">
        <v>0</v>
      </c>
      <c r="P16" s="13">
        <v>0</v>
      </c>
      <c r="R16" s="13">
        <v>0</v>
      </c>
      <c r="T16" s="13">
        <v>913688</v>
      </c>
      <c r="V16" s="13">
        <v>8019</v>
      </c>
      <c r="X16" s="13">
        <v>10026425244</v>
      </c>
      <c r="Z16" s="13">
        <v>7270227412.7234402</v>
      </c>
      <c r="AB16" s="14">
        <v>0.76</v>
      </c>
    </row>
    <row r="17" spans="1:28" ht="21.75" customHeight="1" x14ac:dyDescent="0.2">
      <c r="A17" s="33" t="s">
        <v>27</v>
      </c>
      <c r="B17" s="33"/>
      <c r="C17" s="33"/>
      <c r="E17" s="34">
        <v>566007</v>
      </c>
      <c r="F17" s="34"/>
      <c r="H17" s="13">
        <v>6892810051</v>
      </c>
      <c r="J17" s="13">
        <v>4493054127.1199999</v>
      </c>
      <c r="L17" s="13">
        <v>0</v>
      </c>
      <c r="N17" s="13">
        <v>0</v>
      </c>
      <c r="P17" s="13">
        <v>0</v>
      </c>
      <c r="R17" s="13">
        <v>0</v>
      </c>
      <c r="T17" s="13">
        <v>566007</v>
      </c>
      <c r="V17" s="13">
        <v>6400</v>
      </c>
      <c r="X17" s="13">
        <v>6892810051</v>
      </c>
      <c r="Z17" s="13">
        <v>3594443301.6960001</v>
      </c>
      <c r="AB17" s="14">
        <v>0.38</v>
      </c>
    </row>
    <row r="18" spans="1:28" ht="21.75" customHeight="1" x14ac:dyDescent="0.2">
      <c r="A18" s="33" t="s">
        <v>28</v>
      </c>
      <c r="B18" s="33"/>
      <c r="C18" s="33"/>
      <c r="E18" s="34">
        <v>7675839</v>
      </c>
      <c r="F18" s="34"/>
      <c r="H18" s="13">
        <v>34578521514</v>
      </c>
      <c r="J18" s="13">
        <v>47146164492.440697</v>
      </c>
      <c r="L18" s="13">
        <v>0</v>
      </c>
      <c r="N18" s="13">
        <v>0</v>
      </c>
      <c r="P18" s="13">
        <v>0</v>
      </c>
      <c r="R18" s="13">
        <v>0</v>
      </c>
      <c r="T18" s="13">
        <v>7675839</v>
      </c>
      <c r="V18" s="13">
        <v>4952</v>
      </c>
      <c r="X18" s="13">
        <v>34578521514</v>
      </c>
      <c r="Z18" s="13">
        <v>37716931593.952599</v>
      </c>
      <c r="AB18" s="14">
        <v>3.95</v>
      </c>
    </row>
    <row r="19" spans="1:28" ht="21.75" customHeight="1" x14ac:dyDescent="0.2">
      <c r="A19" s="33" t="s">
        <v>29</v>
      </c>
      <c r="B19" s="33"/>
      <c r="C19" s="33"/>
      <c r="E19" s="34">
        <v>3250000</v>
      </c>
      <c r="F19" s="34"/>
      <c r="H19" s="13">
        <v>24155644226</v>
      </c>
      <c r="J19" s="13">
        <v>19800747850</v>
      </c>
      <c r="L19" s="13">
        <v>0</v>
      </c>
      <c r="N19" s="13">
        <v>0</v>
      </c>
      <c r="P19" s="13">
        <v>0</v>
      </c>
      <c r="R19" s="13">
        <v>0</v>
      </c>
      <c r="T19" s="13">
        <v>3250000</v>
      </c>
      <c r="V19" s="13">
        <v>4912</v>
      </c>
      <c r="X19" s="13">
        <v>24155644226</v>
      </c>
      <c r="Z19" s="13">
        <v>15840598280</v>
      </c>
      <c r="AB19" s="14">
        <v>1.66</v>
      </c>
    </row>
    <row r="20" spans="1:28" ht="21.75" customHeight="1" x14ac:dyDescent="0.2">
      <c r="A20" s="33" t="s">
        <v>30</v>
      </c>
      <c r="B20" s="33"/>
      <c r="C20" s="33"/>
      <c r="E20" s="34">
        <v>562500</v>
      </c>
      <c r="F20" s="34"/>
      <c r="H20" s="13">
        <v>5269780618</v>
      </c>
      <c r="J20" s="13">
        <v>4638242081.25</v>
      </c>
      <c r="L20" s="13">
        <v>0</v>
      </c>
      <c r="N20" s="13">
        <v>0</v>
      </c>
      <c r="P20" s="13">
        <v>0</v>
      </c>
      <c r="R20" s="13">
        <v>0</v>
      </c>
      <c r="T20" s="13">
        <v>562500</v>
      </c>
      <c r="V20" s="13">
        <v>6648</v>
      </c>
      <c r="X20" s="13">
        <v>5269780618</v>
      </c>
      <c r="Z20" s="13">
        <v>3710593665</v>
      </c>
      <c r="AB20" s="14">
        <v>0.39</v>
      </c>
    </row>
    <row r="21" spans="1:28" ht="21.75" customHeight="1" x14ac:dyDescent="0.2">
      <c r="A21" s="33" t="s">
        <v>31</v>
      </c>
      <c r="B21" s="33"/>
      <c r="C21" s="33"/>
      <c r="E21" s="34">
        <v>8098207</v>
      </c>
      <c r="F21" s="34"/>
      <c r="H21" s="13">
        <v>29999088463</v>
      </c>
      <c r="J21" s="13">
        <v>37285220469.889603</v>
      </c>
      <c r="L21" s="13">
        <v>0</v>
      </c>
      <c r="N21" s="13">
        <v>0</v>
      </c>
      <c r="P21" s="13">
        <v>0</v>
      </c>
      <c r="R21" s="13">
        <v>0</v>
      </c>
      <c r="T21" s="13">
        <v>8098207</v>
      </c>
      <c r="V21" s="13">
        <v>3712</v>
      </c>
      <c r="X21" s="13">
        <v>29999088463</v>
      </c>
      <c r="Z21" s="13">
        <v>29828176375.911701</v>
      </c>
      <c r="AB21" s="14">
        <v>3.13</v>
      </c>
    </row>
    <row r="22" spans="1:28" ht="21.75" customHeight="1" x14ac:dyDescent="0.2">
      <c r="A22" s="33" t="s">
        <v>32</v>
      </c>
      <c r="B22" s="33"/>
      <c r="C22" s="33"/>
      <c r="E22" s="34">
        <v>2266796</v>
      </c>
      <c r="F22" s="34"/>
      <c r="H22" s="13">
        <v>50909946356</v>
      </c>
      <c r="J22" s="13">
        <v>38080203180.955597</v>
      </c>
      <c r="L22" s="13">
        <v>0</v>
      </c>
      <c r="N22" s="13">
        <v>0</v>
      </c>
      <c r="P22" s="13">
        <v>0</v>
      </c>
      <c r="R22" s="13">
        <v>0</v>
      </c>
      <c r="T22" s="13">
        <v>2266796</v>
      </c>
      <c r="V22" s="13">
        <v>13544</v>
      </c>
      <c r="X22" s="13">
        <v>50909946356</v>
      </c>
      <c r="Z22" s="13">
        <v>30464162544.7645</v>
      </c>
      <c r="AB22" s="14">
        <v>3.19</v>
      </c>
    </row>
    <row r="23" spans="1:28" ht="21.75" customHeight="1" x14ac:dyDescent="0.2">
      <c r="A23" s="33" t="s">
        <v>33</v>
      </c>
      <c r="B23" s="33"/>
      <c r="C23" s="33"/>
      <c r="E23" s="34">
        <v>2646231</v>
      </c>
      <c r="F23" s="34"/>
      <c r="H23" s="13">
        <v>30041716477</v>
      </c>
      <c r="J23" s="13">
        <v>35631775358.400902</v>
      </c>
      <c r="L23" s="13">
        <v>0</v>
      </c>
      <c r="N23" s="13">
        <v>0</v>
      </c>
      <c r="P23" s="13">
        <v>0</v>
      </c>
      <c r="R23" s="13">
        <v>0</v>
      </c>
      <c r="T23" s="13">
        <v>2646231</v>
      </c>
      <c r="V23" s="13">
        <v>10856</v>
      </c>
      <c r="X23" s="13">
        <v>30041716477</v>
      </c>
      <c r="Z23" s="13">
        <v>28505420286.720699</v>
      </c>
      <c r="AB23" s="14">
        <v>2.99</v>
      </c>
    </row>
    <row r="24" spans="1:28" ht="21.75" customHeight="1" x14ac:dyDescent="0.2">
      <c r="A24" s="33" t="s">
        <v>34</v>
      </c>
      <c r="B24" s="33"/>
      <c r="C24" s="33"/>
      <c r="E24" s="34">
        <v>1109723</v>
      </c>
      <c r="F24" s="34"/>
      <c r="H24" s="13">
        <v>8337153618</v>
      </c>
      <c r="J24" s="13">
        <v>7432727678.1674995</v>
      </c>
      <c r="L24" s="13">
        <v>0</v>
      </c>
      <c r="N24" s="13">
        <v>0</v>
      </c>
      <c r="P24" s="13">
        <v>0</v>
      </c>
      <c r="R24" s="13">
        <v>0</v>
      </c>
      <c r="T24" s="13">
        <v>1109723</v>
      </c>
      <c r="V24" s="13">
        <v>5400</v>
      </c>
      <c r="X24" s="13">
        <v>8337153618</v>
      </c>
      <c r="Z24" s="13">
        <v>5946182142.5340004</v>
      </c>
      <c r="AB24" s="14">
        <v>0.62</v>
      </c>
    </row>
    <row r="25" spans="1:28" ht="21.75" customHeight="1" x14ac:dyDescent="0.2">
      <c r="A25" s="33" t="s">
        <v>35</v>
      </c>
      <c r="B25" s="33"/>
      <c r="C25" s="33"/>
      <c r="E25" s="34">
        <v>446091</v>
      </c>
      <c r="F25" s="34"/>
      <c r="H25" s="13">
        <v>9938416882</v>
      </c>
      <c r="J25" s="13">
        <v>55888069394.128197</v>
      </c>
      <c r="L25" s="13">
        <v>0</v>
      </c>
      <c r="N25" s="13">
        <v>0</v>
      </c>
      <c r="P25" s="13">
        <v>0</v>
      </c>
      <c r="R25" s="13">
        <v>0</v>
      </c>
      <c r="T25" s="13">
        <v>446091</v>
      </c>
      <c r="V25" s="13">
        <v>101008</v>
      </c>
      <c r="X25" s="13">
        <v>9938416882</v>
      </c>
      <c r="Z25" s="13">
        <v>44710455515.302597</v>
      </c>
      <c r="AB25" s="14">
        <v>4.6900000000000004</v>
      </c>
    </row>
    <row r="26" spans="1:28" ht="21.75" customHeight="1" x14ac:dyDescent="0.2">
      <c r="A26" s="33" t="s">
        <v>36</v>
      </c>
      <c r="B26" s="33"/>
      <c r="C26" s="33"/>
      <c r="E26" s="34">
        <v>17790364</v>
      </c>
      <c r="F26" s="34"/>
      <c r="H26" s="13">
        <v>41203133606</v>
      </c>
      <c r="J26" s="13">
        <v>60778743566.262001</v>
      </c>
      <c r="L26" s="13">
        <v>0</v>
      </c>
      <c r="N26" s="13">
        <v>0</v>
      </c>
      <c r="P26" s="13">
        <v>0</v>
      </c>
      <c r="R26" s="13">
        <v>0</v>
      </c>
      <c r="T26" s="13">
        <v>17790364</v>
      </c>
      <c r="V26" s="13">
        <v>2755</v>
      </c>
      <c r="X26" s="13">
        <v>41203133606</v>
      </c>
      <c r="Z26" s="13">
        <v>48633586559.701401</v>
      </c>
      <c r="AB26" s="14">
        <v>5.0999999999999996</v>
      </c>
    </row>
    <row r="27" spans="1:28" ht="21.75" customHeight="1" x14ac:dyDescent="0.2">
      <c r="A27" s="33" t="s">
        <v>37</v>
      </c>
      <c r="B27" s="33"/>
      <c r="C27" s="33"/>
      <c r="E27" s="34">
        <v>1882479</v>
      </c>
      <c r="F27" s="34"/>
      <c r="H27" s="13">
        <v>21531184347</v>
      </c>
      <c r="J27" s="13">
        <v>23872112649.0774</v>
      </c>
      <c r="L27" s="13">
        <v>0</v>
      </c>
      <c r="N27" s="13">
        <v>0</v>
      </c>
      <c r="P27" s="13">
        <v>0</v>
      </c>
      <c r="R27" s="13">
        <v>0</v>
      </c>
      <c r="T27" s="13">
        <v>1882479</v>
      </c>
      <c r="V27" s="13">
        <v>10224</v>
      </c>
      <c r="X27" s="13">
        <v>21531184347</v>
      </c>
      <c r="Z27" s="13">
        <v>19097690119.261902</v>
      </c>
      <c r="AB27" s="14">
        <v>2</v>
      </c>
    </row>
    <row r="28" spans="1:28" ht="21.75" customHeight="1" x14ac:dyDescent="0.2">
      <c r="A28" s="33" t="s">
        <v>38</v>
      </c>
      <c r="B28" s="33"/>
      <c r="C28" s="33"/>
      <c r="E28" s="34">
        <v>34413446</v>
      </c>
      <c r="F28" s="34"/>
      <c r="H28" s="13">
        <v>70641940224</v>
      </c>
      <c r="J28" s="13">
        <v>88919907882.541702</v>
      </c>
      <c r="L28" s="13">
        <v>0</v>
      </c>
      <c r="N28" s="13">
        <v>0</v>
      </c>
      <c r="P28" s="13">
        <v>0</v>
      </c>
      <c r="R28" s="13">
        <v>0</v>
      </c>
      <c r="T28" s="13">
        <v>34413446</v>
      </c>
      <c r="V28" s="13">
        <v>2084</v>
      </c>
      <c r="X28" s="13">
        <v>70641940224</v>
      </c>
      <c r="Z28" s="13">
        <v>71163244250.083298</v>
      </c>
      <c r="AB28" s="14">
        <v>7.46</v>
      </c>
    </row>
    <row r="29" spans="1:28" ht="21.75" customHeight="1" x14ac:dyDescent="0.2">
      <c r="A29" s="33" t="s">
        <v>39</v>
      </c>
      <c r="B29" s="33"/>
      <c r="C29" s="33"/>
      <c r="E29" s="34">
        <v>1427592</v>
      </c>
      <c r="F29" s="34"/>
      <c r="H29" s="13">
        <v>10648772356</v>
      </c>
      <c r="J29" s="13">
        <v>18245250474.259201</v>
      </c>
      <c r="L29" s="13">
        <v>0</v>
      </c>
      <c r="N29" s="13">
        <v>0</v>
      </c>
      <c r="P29" s="13">
        <v>0</v>
      </c>
      <c r="R29" s="13">
        <v>0</v>
      </c>
      <c r="T29" s="13">
        <v>1427592</v>
      </c>
      <c r="V29" s="13">
        <v>10304</v>
      </c>
      <c r="X29" s="13">
        <v>10648772356</v>
      </c>
      <c r="Z29" s="13">
        <v>14596200379.4074</v>
      </c>
      <c r="AB29" s="14">
        <v>1.53</v>
      </c>
    </row>
    <row r="30" spans="1:28" ht="21.75" customHeight="1" x14ac:dyDescent="0.2">
      <c r="A30" s="33" t="s">
        <v>40</v>
      </c>
      <c r="B30" s="33"/>
      <c r="C30" s="33"/>
      <c r="E30" s="34">
        <v>15571808</v>
      </c>
      <c r="F30" s="34"/>
      <c r="H30" s="13">
        <v>40634855069</v>
      </c>
      <c r="J30" s="13">
        <v>21971944728.155499</v>
      </c>
      <c r="L30" s="13">
        <v>0</v>
      </c>
      <c r="N30" s="13">
        <v>0</v>
      </c>
      <c r="P30" s="13">
        <v>0</v>
      </c>
      <c r="R30" s="13">
        <v>0</v>
      </c>
      <c r="T30" s="13">
        <v>15571808</v>
      </c>
      <c r="V30" s="13">
        <v>1138</v>
      </c>
      <c r="X30" s="13">
        <v>40634855069</v>
      </c>
      <c r="Z30" s="13">
        <v>17583736357.694099</v>
      </c>
      <c r="AB30" s="14">
        <v>1.84</v>
      </c>
    </row>
    <row r="31" spans="1:28" ht="21.75" customHeight="1" x14ac:dyDescent="0.2">
      <c r="A31" s="33" t="s">
        <v>41</v>
      </c>
      <c r="B31" s="33"/>
      <c r="C31" s="33"/>
      <c r="E31" s="34">
        <v>1256499</v>
      </c>
      <c r="F31" s="34"/>
      <c r="H31" s="13">
        <v>7911677026</v>
      </c>
      <c r="J31" s="13">
        <v>7680203378.4167995</v>
      </c>
      <c r="L31" s="13">
        <v>0</v>
      </c>
      <c r="N31" s="13">
        <v>0</v>
      </c>
      <c r="P31" s="13">
        <v>0</v>
      </c>
      <c r="R31" s="13">
        <v>0</v>
      </c>
      <c r="T31" s="13">
        <v>1256499</v>
      </c>
      <c r="V31" s="13">
        <v>4928</v>
      </c>
      <c r="X31" s="13">
        <v>7911677026</v>
      </c>
      <c r="Z31" s="13">
        <v>6144162702.7334404</v>
      </c>
      <c r="AB31" s="14">
        <v>0.64</v>
      </c>
    </row>
    <row r="32" spans="1:28" ht="21.75" customHeight="1" x14ac:dyDescent="0.2">
      <c r="A32" s="33" t="s">
        <v>42</v>
      </c>
      <c r="B32" s="33"/>
      <c r="C32" s="33"/>
      <c r="E32" s="34">
        <v>722000</v>
      </c>
      <c r="F32" s="34"/>
      <c r="H32" s="13">
        <v>9692891596</v>
      </c>
      <c r="J32" s="13">
        <v>12709271995.6</v>
      </c>
      <c r="L32" s="13">
        <v>0</v>
      </c>
      <c r="N32" s="13">
        <v>0</v>
      </c>
      <c r="P32" s="13">
        <v>0</v>
      </c>
      <c r="R32" s="13">
        <v>0</v>
      </c>
      <c r="T32" s="13">
        <v>722000</v>
      </c>
      <c r="V32" s="13">
        <v>14192</v>
      </c>
      <c r="X32" s="13">
        <v>9692891596</v>
      </c>
      <c r="Z32" s="13">
        <v>10167417596.48</v>
      </c>
      <c r="AB32" s="14">
        <v>1.07</v>
      </c>
    </row>
    <row r="33" spans="1:28" ht="21.75" customHeight="1" x14ac:dyDescent="0.2">
      <c r="A33" s="33" t="s">
        <v>43</v>
      </c>
      <c r="B33" s="33"/>
      <c r="C33" s="33"/>
      <c r="E33" s="34">
        <v>12210591</v>
      </c>
      <c r="F33" s="34"/>
      <c r="H33" s="13">
        <v>69167573089</v>
      </c>
      <c r="J33" s="13">
        <v>165870820871.19299</v>
      </c>
      <c r="L33" s="13">
        <v>0</v>
      </c>
      <c r="N33" s="13">
        <v>0</v>
      </c>
      <c r="P33" s="13">
        <v>0</v>
      </c>
      <c r="R33" s="13">
        <v>0</v>
      </c>
      <c r="T33" s="13">
        <v>12210591</v>
      </c>
      <c r="V33" s="13">
        <v>10952</v>
      </c>
      <c r="X33" s="13">
        <v>69167573089</v>
      </c>
      <c r="Z33" s="13">
        <v>132696656696.955</v>
      </c>
      <c r="AB33" s="14">
        <v>13.91</v>
      </c>
    </row>
    <row r="34" spans="1:28" ht="21.75" customHeight="1" x14ac:dyDescent="0.2">
      <c r="A34" s="33" t="s">
        <v>44</v>
      </c>
      <c r="B34" s="33"/>
      <c r="C34" s="33"/>
      <c r="E34" s="34">
        <v>2004728</v>
      </c>
      <c r="F34" s="34"/>
      <c r="H34" s="13">
        <v>27291208892</v>
      </c>
      <c r="J34" s="13">
        <v>39824413680.251198</v>
      </c>
      <c r="L34" s="13">
        <v>0</v>
      </c>
      <c r="N34" s="13">
        <v>0</v>
      </c>
      <c r="P34" s="13">
        <v>0</v>
      </c>
      <c r="R34" s="13">
        <v>0</v>
      </c>
      <c r="T34" s="13">
        <v>2004728</v>
      </c>
      <c r="V34" s="13">
        <v>16016</v>
      </c>
      <c r="X34" s="13">
        <v>27291208892</v>
      </c>
      <c r="Z34" s="13">
        <v>31859530944.201</v>
      </c>
      <c r="AB34" s="14">
        <v>3.34</v>
      </c>
    </row>
    <row r="35" spans="1:28" ht="21.75" customHeight="1" x14ac:dyDescent="0.2">
      <c r="A35" s="33" t="s">
        <v>45</v>
      </c>
      <c r="B35" s="33"/>
      <c r="C35" s="33"/>
      <c r="E35" s="34">
        <v>257500</v>
      </c>
      <c r="F35" s="34"/>
      <c r="H35" s="13">
        <v>4208347525</v>
      </c>
      <c r="J35" s="13">
        <v>4003834256.75</v>
      </c>
      <c r="L35" s="13">
        <v>0</v>
      </c>
      <c r="N35" s="13">
        <v>0</v>
      </c>
      <c r="P35" s="13">
        <v>0</v>
      </c>
      <c r="R35" s="13">
        <v>0</v>
      </c>
      <c r="T35" s="13">
        <v>257500</v>
      </c>
      <c r="V35" s="13">
        <v>12536</v>
      </c>
      <c r="X35" s="13">
        <v>4208347525</v>
      </c>
      <c r="Z35" s="13">
        <v>3203067405.4000001</v>
      </c>
      <c r="AB35" s="14">
        <v>0.34</v>
      </c>
    </row>
    <row r="36" spans="1:28" ht="21.75" customHeight="1" x14ac:dyDescent="0.2">
      <c r="A36" s="33" t="s">
        <v>46</v>
      </c>
      <c r="B36" s="33"/>
      <c r="C36" s="33"/>
      <c r="E36" s="34">
        <v>2174134</v>
      </c>
      <c r="F36" s="34"/>
      <c r="H36" s="13">
        <v>25389887771</v>
      </c>
      <c r="J36" s="13">
        <v>26535133713.414001</v>
      </c>
      <c r="L36" s="13">
        <v>0</v>
      </c>
      <c r="N36" s="13">
        <v>0</v>
      </c>
      <c r="P36" s="13">
        <v>0</v>
      </c>
      <c r="R36" s="13">
        <v>0</v>
      </c>
      <c r="T36" s="13">
        <v>2174134</v>
      </c>
      <c r="V36" s="13">
        <v>9840</v>
      </c>
      <c r="X36" s="13">
        <v>25389887771</v>
      </c>
      <c r="Z36" s="13">
        <v>21228106970.731201</v>
      </c>
      <c r="AB36" s="14">
        <v>2.23</v>
      </c>
    </row>
    <row r="37" spans="1:28" ht="21.75" customHeight="1" x14ac:dyDescent="0.2">
      <c r="A37" s="33" t="s">
        <v>47</v>
      </c>
      <c r="B37" s="33"/>
      <c r="C37" s="33"/>
      <c r="E37" s="34">
        <v>750000</v>
      </c>
      <c r="F37" s="34"/>
      <c r="H37" s="13">
        <v>6091062301</v>
      </c>
      <c r="J37" s="13">
        <v>6534097950</v>
      </c>
      <c r="L37" s="13">
        <v>0</v>
      </c>
      <c r="N37" s="13">
        <v>0</v>
      </c>
      <c r="P37" s="13">
        <v>0</v>
      </c>
      <c r="R37" s="13">
        <v>0</v>
      </c>
      <c r="T37" s="13">
        <v>750000</v>
      </c>
      <c r="V37" s="13">
        <v>7024</v>
      </c>
      <c r="X37" s="13">
        <v>6091062301</v>
      </c>
      <c r="Z37" s="13">
        <v>5227278360</v>
      </c>
      <c r="AB37" s="14">
        <v>0.55000000000000004</v>
      </c>
    </row>
    <row r="38" spans="1:28" ht="21.75" customHeight="1" x14ac:dyDescent="0.2">
      <c r="A38" s="33" t="s">
        <v>48</v>
      </c>
      <c r="B38" s="33"/>
      <c r="C38" s="33"/>
      <c r="E38" s="34">
        <v>6238343</v>
      </c>
      <c r="F38" s="34"/>
      <c r="H38" s="13">
        <v>19932859164</v>
      </c>
      <c r="J38" s="13">
        <v>22024449125.434399</v>
      </c>
      <c r="L38" s="13">
        <v>0</v>
      </c>
      <c r="N38" s="13">
        <v>0</v>
      </c>
      <c r="P38" s="13">
        <v>0</v>
      </c>
      <c r="R38" s="13">
        <v>0</v>
      </c>
      <c r="T38" s="13">
        <v>6238343</v>
      </c>
      <c r="V38" s="13">
        <v>2847</v>
      </c>
      <c r="X38" s="13">
        <v>19932859164</v>
      </c>
      <c r="Z38" s="13">
        <v>17623273372.7127</v>
      </c>
      <c r="AB38" s="14">
        <v>1.85</v>
      </c>
    </row>
    <row r="39" spans="1:28" ht="21.75" customHeight="1" x14ac:dyDescent="0.2">
      <c r="A39" s="33" t="s">
        <v>49</v>
      </c>
      <c r="B39" s="33"/>
      <c r="C39" s="33"/>
      <c r="E39" s="34">
        <v>5950000</v>
      </c>
      <c r="F39" s="34"/>
      <c r="H39" s="13">
        <f>19752418459+14</f>
        <v>19752418473</v>
      </c>
      <c r="J39" s="13">
        <v>31468354648</v>
      </c>
      <c r="L39" s="13">
        <v>0</v>
      </c>
      <c r="N39" s="13">
        <v>0</v>
      </c>
      <c r="P39" s="13">
        <v>0</v>
      </c>
      <c r="R39" s="13">
        <v>0</v>
      </c>
      <c r="T39" s="13">
        <v>5950000</v>
      </c>
      <c r="V39" s="13">
        <v>4264</v>
      </c>
      <c r="X39" s="13">
        <f>19752418459+14</f>
        <v>19752418473</v>
      </c>
      <c r="Z39" s="13">
        <v>25174683716</v>
      </c>
      <c r="AB39" s="14">
        <v>2.64</v>
      </c>
    </row>
    <row r="40" spans="1:28" ht="21.75" customHeight="1" x14ac:dyDescent="0.2">
      <c r="A40" s="33" t="s">
        <v>50</v>
      </c>
      <c r="B40" s="33"/>
      <c r="C40" s="33"/>
      <c r="E40" s="34">
        <v>360000</v>
      </c>
      <c r="F40" s="34"/>
      <c r="H40" s="13">
        <v>3549219768</v>
      </c>
      <c r="J40" s="13">
        <v>3879378792</v>
      </c>
      <c r="L40" s="13">
        <v>0</v>
      </c>
      <c r="N40" s="13">
        <v>0</v>
      </c>
      <c r="P40" s="13">
        <v>0</v>
      </c>
      <c r="R40" s="13">
        <v>0</v>
      </c>
      <c r="T40" s="13">
        <v>360000</v>
      </c>
      <c r="V40" s="13">
        <v>7888</v>
      </c>
      <c r="X40" s="13">
        <v>3549219768</v>
      </c>
      <c r="Z40" s="13">
        <v>2817729273.5999999</v>
      </c>
      <c r="AB40" s="14">
        <v>0.3</v>
      </c>
    </row>
    <row r="41" spans="1:28" ht="21.75" customHeight="1" x14ac:dyDescent="0.2">
      <c r="A41" s="35" t="s">
        <v>51</v>
      </c>
      <c r="B41" s="35"/>
      <c r="C41" s="35"/>
      <c r="D41" s="15"/>
      <c r="E41" s="34">
        <v>133750</v>
      </c>
      <c r="F41" s="40"/>
      <c r="H41" s="16">
        <v>3821953598</v>
      </c>
      <c r="J41" s="16">
        <v>5036576469.375</v>
      </c>
      <c r="L41" s="41">
        <v>267500</v>
      </c>
      <c r="N41" s="16">
        <v>0</v>
      </c>
      <c r="P41" s="16">
        <v>0</v>
      </c>
      <c r="R41" s="16">
        <v>0</v>
      </c>
      <c r="T41" s="41">
        <v>401250</v>
      </c>
      <c r="V41" s="41">
        <v>10120</v>
      </c>
      <c r="X41" s="16">
        <v>3821953598</v>
      </c>
      <c r="Z41" s="16">
        <v>4029261172.5</v>
      </c>
      <c r="AB41" s="17">
        <v>0.42</v>
      </c>
    </row>
    <row r="42" spans="1:28" ht="21.75" customHeight="1" x14ac:dyDescent="0.2">
      <c r="A42" s="37" t="s">
        <v>52</v>
      </c>
      <c r="B42" s="37"/>
      <c r="C42" s="37"/>
      <c r="D42" s="37"/>
      <c r="F42" s="41"/>
      <c r="H42" s="18">
        <f>SUM(H9:H41)</f>
        <v>786120076404</v>
      </c>
      <c r="J42" s="18">
        <f>SUM(J9:J41)</f>
        <v>1142571333560.5574</v>
      </c>
      <c r="L42" s="41"/>
      <c r="N42" s="18">
        <v>0</v>
      </c>
      <c r="P42" s="18">
        <v>0</v>
      </c>
      <c r="R42" s="18">
        <v>0</v>
      </c>
      <c r="T42" s="41"/>
      <c r="V42" s="41"/>
      <c r="X42" s="18">
        <f>SUM(X9:X41)</f>
        <v>786120076404</v>
      </c>
      <c r="Z42" s="18">
        <f>SUM(Z9:Z41)</f>
        <v>913838332694.8302</v>
      </c>
      <c r="AB42" s="19">
        <v>95.8</v>
      </c>
    </row>
    <row r="44" spans="1:28" x14ac:dyDescent="0.2">
      <c r="J44" s="22"/>
      <c r="Z44" s="22"/>
    </row>
    <row r="45" spans="1:28" x14ac:dyDescent="0.2">
      <c r="J45" s="22"/>
    </row>
    <row r="46" spans="1:28" x14ac:dyDescent="0.2">
      <c r="Z46" s="22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28"/>
  <sheetViews>
    <sheetView rightToLeft="1" workbookViewId="0">
      <selection activeCell="E19" sqref="E19"/>
    </sheetView>
  </sheetViews>
  <sheetFormatPr defaultRowHeight="12.75" x14ac:dyDescent="0.2"/>
  <cols>
    <col min="1" max="1" width="40.28515625" customWidth="1"/>
    <col min="2" max="2" width="1.28515625" customWidth="1"/>
    <col min="3" max="3" width="5.42578125" style="9" bestFit="1" customWidth="1"/>
    <col min="4" max="4" width="1.28515625" style="9" customWidth="1"/>
    <col min="5" max="5" width="15.42578125" style="9" bestFit="1" customWidth="1"/>
    <col min="6" max="6" width="1.28515625" style="9" customWidth="1"/>
    <col min="7" max="7" width="11.140625" style="9" bestFit="1" customWidth="1"/>
    <col min="8" max="8" width="1.28515625" style="9" customWidth="1"/>
    <col min="9" max="9" width="21.85546875" style="9" bestFit="1" customWidth="1"/>
    <col min="10" max="10" width="1.28515625" style="9" customWidth="1"/>
    <col min="11" max="11" width="11" style="9" bestFit="1" customWidth="1"/>
    <col min="12" max="12" width="1.28515625" style="9" customWidth="1"/>
    <col min="13" max="13" width="16.140625" style="9" bestFit="1" customWidth="1"/>
    <col min="14" max="14" width="1.28515625" style="9" customWidth="1"/>
    <col min="15" max="15" width="16" style="9" bestFit="1" customWidth="1"/>
    <col min="16" max="16" width="1.28515625" style="9" customWidth="1"/>
    <col min="17" max="17" width="14.28515625" style="9" customWidth="1"/>
    <col min="18" max="18" width="1.28515625" style="9" customWidth="1"/>
    <col min="19" max="19" width="0.28515625" style="9" customWidth="1"/>
    <col min="20" max="20" width="9.140625" style="9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69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8" t="s">
        <v>115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23.25" customHeight="1" x14ac:dyDescent="0.2">
      <c r="A6" s="29" t="s">
        <v>72</v>
      </c>
      <c r="C6" s="29" t="s">
        <v>84</v>
      </c>
      <c r="D6" s="29"/>
      <c r="E6" s="29"/>
      <c r="F6" s="29"/>
      <c r="G6" s="29"/>
      <c r="H6" s="29"/>
      <c r="I6" s="29"/>
      <c r="K6" s="29" t="s">
        <v>85</v>
      </c>
      <c r="L6" s="29"/>
      <c r="M6" s="29"/>
      <c r="N6" s="29"/>
      <c r="O6" s="29"/>
      <c r="P6" s="29"/>
      <c r="Q6" s="29"/>
      <c r="R6" s="29"/>
    </row>
    <row r="7" spans="1:18" ht="41.25" customHeight="1" x14ac:dyDescent="0.2">
      <c r="A7" s="29"/>
      <c r="C7" s="8" t="s">
        <v>13</v>
      </c>
      <c r="D7" s="10"/>
      <c r="E7" s="8" t="s">
        <v>116</v>
      </c>
      <c r="F7" s="10"/>
      <c r="G7" s="8" t="s">
        <v>117</v>
      </c>
      <c r="H7" s="10"/>
      <c r="I7" s="8" t="s">
        <v>118</v>
      </c>
      <c r="K7" s="8" t="s">
        <v>13</v>
      </c>
      <c r="L7" s="10"/>
      <c r="M7" s="8" t="s">
        <v>116</v>
      </c>
      <c r="N7" s="10"/>
      <c r="O7" s="8" t="s">
        <v>117</v>
      </c>
      <c r="P7" s="10"/>
      <c r="Q7" s="38" t="s">
        <v>118</v>
      </c>
      <c r="R7" s="38"/>
    </row>
    <row r="8" spans="1:18" ht="21.75" customHeight="1" x14ac:dyDescent="0.2">
      <c r="A8" s="4" t="s">
        <v>43</v>
      </c>
      <c r="C8" s="11">
        <v>0</v>
      </c>
      <c r="E8" s="11">
        <v>0</v>
      </c>
      <c r="G8" s="11">
        <v>0</v>
      </c>
      <c r="I8" s="11">
        <v>0</v>
      </c>
      <c r="K8" s="11">
        <v>361294</v>
      </c>
      <c r="M8" s="11">
        <v>5576556530</v>
      </c>
      <c r="O8" s="11">
        <v>4147858851</v>
      </c>
      <c r="Q8" s="32">
        <v>1428697679</v>
      </c>
      <c r="R8" s="32"/>
    </row>
    <row r="9" spans="1:18" ht="21.75" customHeight="1" x14ac:dyDescent="0.2">
      <c r="A9" s="5" t="s">
        <v>49</v>
      </c>
      <c r="C9" s="13">
        <v>0</v>
      </c>
      <c r="E9" s="13">
        <v>0</v>
      </c>
      <c r="G9" s="13">
        <v>0</v>
      </c>
      <c r="I9" s="13">
        <v>0</v>
      </c>
      <c r="K9" s="13">
        <v>900000</v>
      </c>
      <c r="M9" s="13">
        <v>5054623402</v>
      </c>
      <c r="O9" s="13">
        <v>4182120369</v>
      </c>
      <c r="Q9" s="34">
        <v>872503033</v>
      </c>
      <c r="R9" s="34"/>
    </row>
    <row r="10" spans="1:18" ht="21.75" customHeight="1" x14ac:dyDescent="0.2">
      <c r="A10" s="5" t="s">
        <v>90</v>
      </c>
      <c r="C10" s="13">
        <v>0</v>
      </c>
      <c r="E10" s="13">
        <v>0</v>
      </c>
      <c r="G10" s="13">
        <v>0</v>
      </c>
      <c r="I10" s="13">
        <v>0</v>
      </c>
      <c r="K10" s="13">
        <v>4670431</v>
      </c>
      <c r="M10" s="13">
        <v>37964634662</v>
      </c>
      <c r="O10" s="13">
        <v>40874777973</v>
      </c>
      <c r="Q10" s="34">
        <v>-2910143311</v>
      </c>
      <c r="R10" s="34"/>
    </row>
    <row r="11" spans="1:18" ht="21.75" customHeight="1" x14ac:dyDescent="0.2">
      <c r="A11" s="5" t="s">
        <v>46</v>
      </c>
      <c r="C11" s="13">
        <v>0</v>
      </c>
      <c r="E11" s="13">
        <v>0</v>
      </c>
      <c r="G11" s="13">
        <v>0</v>
      </c>
      <c r="I11" s="13">
        <v>0</v>
      </c>
      <c r="K11" s="13">
        <v>1756530</v>
      </c>
      <c r="M11" s="13">
        <v>29629542894</v>
      </c>
      <c r="O11" s="13">
        <v>26318575542</v>
      </c>
      <c r="Q11" s="34">
        <v>3310967352</v>
      </c>
      <c r="R11" s="34"/>
    </row>
    <row r="12" spans="1:18" ht="21.75" customHeight="1" x14ac:dyDescent="0.2">
      <c r="A12" s="5" t="s">
        <v>41</v>
      </c>
      <c r="C12" s="13">
        <v>0</v>
      </c>
      <c r="E12" s="13">
        <v>0</v>
      </c>
      <c r="G12" s="13">
        <v>0</v>
      </c>
      <c r="I12" s="13">
        <v>0</v>
      </c>
      <c r="K12" s="13">
        <v>1256501</v>
      </c>
      <c r="M12" s="13">
        <v>9700012827</v>
      </c>
      <c r="O12" s="13">
        <v>7911689624</v>
      </c>
      <c r="Q12" s="34">
        <v>1788323203</v>
      </c>
      <c r="R12" s="34"/>
    </row>
    <row r="13" spans="1:18" ht="21.75" customHeight="1" x14ac:dyDescent="0.2">
      <c r="A13" s="5" t="s">
        <v>51</v>
      </c>
      <c r="C13" s="13">
        <v>0</v>
      </c>
      <c r="E13" s="13">
        <v>0</v>
      </c>
      <c r="G13" s="13">
        <v>0</v>
      </c>
      <c r="I13" s="13">
        <v>0</v>
      </c>
      <c r="K13" s="13">
        <v>133750</v>
      </c>
      <c r="M13" s="13">
        <v>4678243033</v>
      </c>
      <c r="O13" s="13">
        <v>3941668541</v>
      </c>
      <c r="Q13" s="34">
        <v>736574492</v>
      </c>
      <c r="R13" s="34"/>
    </row>
    <row r="14" spans="1:18" ht="21.75" customHeight="1" x14ac:dyDescent="0.2">
      <c r="A14" s="5" t="s">
        <v>91</v>
      </c>
      <c r="C14" s="13">
        <v>0</v>
      </c>
      <c r="E14" s="13">
        <v>0</v>
      </c>
      <c r="G14" s="13">
        <v>0</v>
      </c>
      <c r="I14" s="13">
        <v>0</v>
      </c>
      <c r="K14" s="13">
        <v>680073</v>
      </c>
      <c r="M14" s="13">
        <v>12470600390</v>
      </c>
      <c r="O14" s="13">
        <v>13104927413</v>
      </c>
      <c r="Q14" s="34">
        <v>-634327023</v>
      </c>
      <c r="R14" s="34"/>
    </row>
    <row r="15" spans="1:18" ht="21.75" customHeight="1" x14ac:dyDescent="0.2">
      <c r="A15" s="5" t="s">
        <v>48</v>
      </c>
      <c r="C15" s="13">
        <v>0</v>
      </c>
      <c r="E15" s="13">
        <v>0</v>
      </c>
      <c r="G15" s="13">
        <v>0</v>
      </c>
      <c r="I15" s="13">
        <v>0</v>
      </c>
      <c r="K15" s="13">
        <v>315742</v>
      </c>
      <c r="M15" s="13">
        <v>1248160465</v>
      </c>
      <c r="O15" s="13">
        <v>1288608262</v>
      </c>
      <c r="Q15" s="34">
        <v>-40447797</v>
      </c>
      <c r="R15" s="34"/>
    </row>
    <row r="16" spans="1:18" ht="21.75" customHeight="1" x14ac:dyDescent="0.2">
      <c r="A16" s="5" t="s">
        <v>20</v>
      </c>
      <c r="C16" s="13">
        <v>0</v>
      </c>
      <c r="E16" s="13">
        <v>0</v>
      </c>
      <c r="G16" s="13">
        <v>0</v>
      </c>
      <c r="I16" s="13">
        <v>0</v>
      </c>
      <c r="K16" s="13">
        <v>5012786</v>
      </c>
      <c r="M16" s="13">
        <v>32304250496</v>
      </c>
      <c r="O16" s="13">
        <v>30938511165</v>
      </c>
      <c r="Q16" s="34">
        <v>1365739331</v>
      </c>
      <c r="R16" s="34"/>
    </row>
    <row r="17" spans="1:18" ht="21.75" customHeight="1" x14ac:dyDescent="0.2">
      <c r="A17" s="5" t="s">
        <v>92</v>
      </c>
      <c r="C17" s="13">
        <v>0</v>
      </c>
      <c r="E17" s="13">
        <v>0</v>
      </c>
      <c r="G17" s="13">
        <v>0</v>
      </c>
      <c r="I17" s="13">
        <v>0</v>
      </c>
      <c r="K17" s="13">
        <v>3088300</v>
      </c>
      <c r="M17" s="13">
        <v>21869926329</v>
      </c>
      <c r="O17" s="13">
        <v>22983205807</v>
      </c>
      <c r="Q17" s="34">
        <v>-1113279478</v>
      </c>
      <c r="R17" s="34"/>
    </row>
    <row r="18" spans="1:18" ht="21.75" customHeight="1" x14ac:dyDescent="0.2">
      <c r="A18" s="5" t="s">
        <v>45</v>
      </c>
      <c r="C18" s="13">
        <v>0</v>
      </c>
      <c r="E18" s="13">
        <v>0</v>
      </c>
      <c r="G18" s="13">
        <v>0</v>
      </c>
      <c r="I18" s="13">
        <v>0</v>
      </c>
      <c r="K18" s="13">
        <v>257500</v>
      </c>
      <c r="M18" s="13">
        <v>5556749230</v>
      </c>
      <c r="O18" s="13">
        <v>5176622977</v>
      </c>
      <c r="Q18" s="34">
        <v>380126253</v>
      </c>
      <c r="R18" s="34"/>
    </row>
    <row r="19" spans="1:18" ht="21.75" customHeight="1" x14ac:dyDescent="0.2">
      <c r="A19" s="5" t="s">
        <v>42</v>
      </c>
      <c r="C19" s="13">
        <v>0</v>
      </c>
      <c r="E19" s="13">
        <v>0</v>
      </c>
      <c r="G19" s="13">
        <v>0</v>
      </c>
      <c r="I19" s="13">
        <v>0</v>
      </c>
      <c r="K19" s="13">
        <v>1400000</v>
      </c>
      <c r="M19" s="13">
        <v>27089049239</v>
      </c>
      <c r="O19" s="13">
        <v>26963944963</v>
      </c>
      <c r="Q19" s="34">
        <v>125104276</v>
      </c>
      <c r="R19" s="34"/>
    </row>
    <row r="20" spans="1:18" ht="21.75" customHeight="1" x14ac:dyDescent="0.2">
      <c r="A20" s="6" t="s">
        <v>47</v>
      </c>
      <c r="C20" s="13">
        <v>0</v>
      </c>
      <c r="E20" s="16">
        <v>0</v>
      </c>
      <c r="G20" s="16">
        <v>0</v>
      </c>
      <c r="I20" s="16">
        <v>0</v>
      </c>
      <c r="K20" s="13">
        <v>750000</v>
      </c>
      <c r="M20" s="16">
        <v>7213192461</v>
      </c>
      <c r="O20" s="16">
        <v>6091062299</v>
      </c>
      <c r="Q20" s="36">
        <v>1122130162</v>
      </c>
      <c r="R20" s="36"/>
    </row>
    <row r="21" spans="1:18" ht="21.75" customHeight="1" x14ac:dyDescent="0.2">
      <c r="A21" s="7" t="s">
        <v>52</v>
      </c>
      <c r="C21" s="13"/>
      <c r="E21" s="18">
        <v>0</v>
      </c>
      <c r="G21" s="18">
        <v>0</v>
      </c>
      <c r="I21" s="18">
        <v>0</v>
      </c>
      <c r="K21" s="13"/>
      <c r="M21" s="18">
        <v>200355541958</v>
      </c>
      <c r="O21" s="18">
        <v>193923573786</v>
      </c>
      <c r="Q21" s="39">
        <v>6431968172</v>
      </c>
      <c r="R21" s="39"/>
    </row>
    <row r="24" spans="1:18" x14ac:dyDescent="0.2">
      <c r="O24" s="22"/>
      <c r="Q24" s="22"/>
    </row>
    <row r="25" spans="1:18" x14ac:dyDescent="0.2">
      <c r="O25" s="22"/>
      <c r="Q25" s="22"/>
    </row>
    <row r="26" spans="1:18" x14ac:dyDescent="0.2">
      <c r="O26" s="22"/>
      <c r="Q26" s="22"/>
    </row>
    <row r="27" spans="1:18" x14ac:dyDescent="0.2">
      <c r="Q27" s="22"/>
    </row>
    <row r="28" spans="1:18" x14ac:dyDescent="0.2">
      <c r="O28" s="22"/>
      <c r="Q28" s="22"/>
    </row>
  </sheetData>
  <mergeCells count="22"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45"/>
  <sheetViews>
    <sheetView rightToLeft="1" tabSelected="1" workbookViewId="0">
      <selection activeCell="I43" sqref="I43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style="9" bestFit="1" customWidth="1"/>
    <col min="4" max="4" width="1.28515625" style="9" customWidth="1"/>
    <col min="5" max="5" width="16" style="9" bestFit="1" customWidth="1"/>
    <col min="6" max="6" width="1.28515625" style="9" customWidth="1"/>
    <col min="7" max="7" width="17.85546875" style="9" bestFit="1" customWidth="1"/>
    <col min="8" max="8" width="1.28515625" style="9" customWidth="1"/>
    <col min="9" max="9" width="26.28515625" style="9" bestFit="1" customWidth="1"/>
    <col min="10" max="10" width="1.28515625" style="9" customWidth="1"/>
    <col min="11" max="11" width="11.85546875" style="9" bestFit="1" customWidth="1"/>
    <col min="12" max="12" width="1.28515625" style="9" customWidth="1"/>
    <col min="13" max="13" width="16" style="9" bestFit="1" customWidth="1"/>
    <col min="14" max="14" width="1.28515625" style="9" customWidth="1"/>
    <col min="15" max="15" width="17.42578125" style="9" bestFit="1" customWidth="1"/>
    <col min="16" max="16" width="1.28515625" style="9" customWidth="1"/>
    <col min="17" max="17" width="20.85546875" style="9" customWidth="1"/>
    <col min="18" max="18" width="1.28515625" style="9" customWidth="1"/>
    <col min="19" max="19" width="0.28515625" style="9" customWidth="1"/>
    <col min="20" max="20" width="9.140625" style="9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69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8" t="s">
        <v>119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14.25" customHeight="1" x14ac:dyDescent="0.2">
      <c r="A6" s="29" t="s">
        <v>72</v>
      </c>
      <c r="C6" s="29" t="s">
        <v>84</v>
      </c>
      <c r="D6" s="29"/>
      <c r="E6" s="29"/>
      <c r="F6" s="29"/>
      <c r="G6" s="29"/>
      <c r="H6" s="29"/>
      <c r="I6" s="29"/>
      <c r="K6" s="29" t="s">
        <v>85</v>
      </c>
      <c r="L6" s="29"/>
      <c r="M6" s="29"/>
      <c r="N6" s="29"/>
      <c r="O6" s="29"/>
      <c r="P6" s="29"/>
      <c r="Q6" s="29"/>
      <c r="R6" s="29"/>
    </row>
    <row r="7" spans="1:18" ht="46.5" customHeight="1" x14ac:dyDescent="0.2">
      <c r="A7" s="29"/>
      <c r="C7" s="8" t="s">
        <v>13</v>
      </c>
      <c r="D7" s="10"/>
      <c r="E7" s="8" t="s">
        <v>15</v>
      </c>
      <c r="F7" s="10"/>
      <c r="G7" s="8" t="s">
        <v>117</v>
      </c>
      <c r="H7" s="10"/>
      <c r="I7" s="8" t="s">
        <v>120</v>
      </c>
      <c r="K7" s="8" t="s">
        <v>13</v>
      </c>
      <c r="L7" s="10"/>
      <c r="M7" s="8" t="s">
        <v>15</v>
      </c>
      <c r="N7" s="10"/>
      <c r="O7" s="8" t="s">
        <v>117</v>
      </c>
      <c r="P7" s="10"/>
      <c r="Q7" s="38" t="s">
        <v>120</v>
      </c>
      <c r="R7" s="38"/>
    </row>
    <row r="8" spans="1:18" ht="21.75" customHeight="1" x14ac:dyDescent="0.2">
      <c r="A8" s="4" t="s">
        <v>28</v>
      </c>
      <c r="C8" s="11">
        <v>7675839</v>
      </c>
      <c r="E8" s="11">
        <v>37716931593</v>
      </c>
      <c r="G8" s="11">
        <v>47146164492</v>
      </c>
      <c r="I8" s="11">
        <v>-9429232898</v>
      </c>
      <c r="K8" s="11">
        <v>7675839</v>
      </c>
      <c r="M8" s="11">
        <v>37716931593</v>
      </c>
      <c r="O8" s="11">
        <v>55905144971</v>
      </c>
      <c r="Q8" s="32">
        <v>-18188213377</v>
      </c>
      <c r="R8" s="32"/>
    </row>
    <row r="9" spans="1:18" ht="21.75" customHeight="1" x14ac:dyDescent="0.2">
      <c r="A9" s="5" t="s">
        <v>42</v>
      </c>
      <c r="C9" s="13">
        <v>722000</v>
      </c>
      <c r="E9" s="13">
        <v>10167417596</v>
      </c>
      <c r="G9" s="13">
        <v>12709271995</v>
      </c>
      <c r="I9" s="13">
        <v>-2541854398</v>
      </c>
      <c r="K9" s="13">
        <v>722000</v>
      </c>
      <c r="M9" s="13">
        <v>10167417596</v>
      </c>
      <c r="O9" s="13">
        <v>13905691642</v>
      </c>
      <c r="Q9" s="34">
        <v>-3738274045</v>
      </c>
      <c r="R9" s="34"/>
    </row>
    <row r="10" spans="1:18" ht="21.75" customHeight="1" x14ac:dyDescent="0.2">
      <c r="A10" s="5" t="s">
        <v>43</v>
      </c>
      <c r="C10" s="13">
        <v>12210591</v>
      </c>
      <c r="E10" s="13">
        <v>132696656696</v>
      </c>
      <c r="G10" s="13">
        <v>165870820871</v>
      </c>
      <c r="I10" s="13">
        <v>-33174164174</v>
      </c>
      <c r="K10" s="13">
        <v>12210591</v>
      </c>
      <c r="M10" s="13">
        <v>132696656696</v>
      </c>
      <c r="O10" s="13">
        <v>140184470234</v>
      </c>
      <c r="Q10" s="34">
        <v>-7487813537</v>
      </c>
      <c r="R10" s="34"/>
    </row>
    <row r="11" spans="1:18" ht="21.75" customHeight="1" x14ac:dyDescent="0.2">
      <c r="A11" s="5" t="s">
        <v>20</v>
      </c>
      <c r="C11" s="13">
        <v>9348797</v>
      </c>
      <c r="E11" s="13">
        <v>45492107039</v>
      </c>
      <c r="G11" s="13">
        <v>56865133799</v>
      </c>
      <c r="I11" s="13">
        <v>-11373026759</v>
      </c>
      <c r="K11" s="13">
        <v>9348797</v>
      </c>
      <c r="M11" s="13">
        <v>45492107039</v>
      </c>
      <c r="O11" s="13">
        <v>57700021567</v>
      </c>
      <c r="Q11" s="34">
        <v>-12207914527</v>
      </c>
      <c r="R11" s="34"/>
    </row>
    <row r="12" spans="1:18" ht="21.75" customHeight="1" x14ac:dyDescent="0.2">
      <c r="A12" s="5" t="s">
        <v>21</v>
      </c>
      <c r="C12" s="13">
        <v>7548750</v>
      </c>
      <c r="E12" s="13">
        <v>41526767412</v>
      </c>
      <c r="G12" s="13">
        <v>51908459266</v>
      </c>
      <c r="I12" s="13">
        <v>-10381691853</v>
      </c>
      <c r="K12" s="13">
        <v>7548750</v>
      </c>
      <c r="M12" s="13">
        <v>41526767412</v>
      </c>
      <c r="O12" s="13">
        <v>48238164166</v>
      </c>
      <c r="Q12" s="34">
        <v>-6711396753</v>
      </c>
      <c r="R12" s="34"/>
    </row>
    <row r="13" spans="1:18" ht="21.75" customHeight="1" x14ac:dyDescent="0.2">
      <c r="A13" s="5" t="s">
        <v>26</v>
      </c>
      <c r="C13" s="13">
        <v>913688</v>
      </c>
      <c r="E13" s="13">
        <v>7270227412</v>
      </c>
      <c r="G13" s="13">
        <v>9087104297</v>
      </c>
      <c r="I13" s="13">
        <v>-1816876884</v>
      </c>
      <c r="K13" s="13">
        <v>913688</v>
      </c>
      <c r="M13" s="13">
        <v>7270227412</v>
      </c>
      <c r="O13" s="13">
        <v>10026425244</v>
      </c>
      <c r="Q13" s="34">
        <v>-2756197831</v>
      </c>
      <c r="R13" s="34"/>
    </row>
    <row r="14" spans="1:18" ht="21.75" customHeight="1" x14ac:dyDescent="0.2">
      <c r="A14" s="5" t="s">
        <v>30</v>
      </c>
      <c r="C14" s="13">
        <v>562500</v>
      </c>
      <c r="E14" s="13">
        <v>3710593665</v>
      </c>
      <c r="G14" s="13">
        <v>4638242081</v>
      </c>
      <c r="I14" s="13">
        <v>-927648416</v>
      </c>
      <c r="K14" s="13">
        <v>562500</v>
      </c>
      <c r="M14" s="13">
        <v>3710593665</v>
      </c>
      <c r="O14" s="13">
        <v>5575937231</v>
      </c>
      <c r="Q14" s="34">
        <v>-1865343566</v>
      </c>
      <c r="R14" s="34"/>
    </row>
    <row r="15" spans="1:18" ht="21.75" customHeight="1" x14ac:dyDescent="0.2">
      <c r="A15" s="5" t="s">
        <v>31</v>
      </c>
      <c r="C15" s="13">
        <v>8098207</v>
      </c>
      <c r="E15" s="13">
        <v>29828176375</v>
      </c>
      <c r="G15" s="13">
        <v>37285220469</v>
      </c>
      <c r="I15" s="13">
        <v>-7457044093</v>
      </c>
      <c r="K15" s="13">
        <v>8098207</v>
      </c>
      <c r="M15" s="13">
        <v>29828176375</v>
      </c>
      <c r="O15" s="13">
        <v>45320828329</v>
      </c>
      <c r="Q15" s="34">
        <v>-15492651953</v>
      </c>
      <c r="R15" s="34"/>
    </row>
    <row r="16" spans="1:18" ht="21.75" customHeight="1" x14ac:dyDescent="0.2">
      <c r="A16" s="5" t="s">
        <v>35</v>
      </c>
      <c r="C16" s="13">
        <v>446091</v>
      </c>
      <c r="E16" s="13">
        <v>44710455515</v>
      </c>
      <c r="G16" s="13">
        <v>55888069394</v>
      </c>
      <c r="I16" s="13">
        <v>-11177613878</v>
      </c>
      <c r="K16" s="13">
        <v>446091</v>
      </c>
      <c r="M16" s="13">
        <v>44710455515</v>
      </c>
      <c r="O16" s="13">
        <v>61301589817</v>
      </c>
      <c r="Q16" s="34">
        <v>-16591134301</v>
      </c>
      <c r="R16" s="34"/>
    </row>
    <row r="17" spans="1:18" ht="21.75" customHeight="1" x14ac:dyDescent="0.2">
      <c r="A17" s="5" t="s">
        <v>22</v>
      </c>
      <c r="C17" s="13">
        <v>8000335</v>
      </c>
      <c r="E17" s="13">
        <v>82941368704</v>
      </c>
      <c r="G17" s="13">
        <v>103676710880</v>
      </c>
      <c r="I17" s="13">
        <v>-20735342175</v>
      </c>
      <c r="K17" s="13">
        <v>8000335</v>
      </c>
      <c r="M17" s="13">
        <v>82941368704</v>
      </c>
      <c r="O17" s="13">
        <v>80541582999</v>
      </c>
      <c r="Q17" s="34">
        <v>2399785705</v>
      </c>
      <c r="R17" s="34"/>
    </row>
    <row r="18" spans="1:18" ht="21.75" customHeight="1" x14ac:dyDescent="0.2">
      <c r="A18" s="5" t="s">
        <v>47</v>
      </c>
      <c r="C18" s="13">
        <v>750000</v>
      </c>
      <c r="E18" s="13">
        <v>5227278360</v>
      </c>
      <c r="G18" s="13">
        <v>6534097950</v>
      </c>
      <c r="I18" s="13">
        <v>-1306819590</v>
      </c>
      <c r="K18" s="13">
        <v>750000</v>
      </c>
      <c r="M18" s="13">
        <v>5227278360</v>
      </c>
      <c r="O18" s="13">
        <v>6091062301</v>
      </c>
      <c r="Q18" s="34">
        <v>-863783941</v>
      </c>
      <c r="R18" s="34"/>
    </row>
    <row r="19" spans="1:18" ht="21.75" customHeight="1" x14ac:dyDescent="0.2">
      <c r="A19" s="5" t="s">
        <v>44</v>
      </c>
      <c r="C19" s="13">
        <v>2004728</v>
      </c>
      <c r="E19" s="13">
        <v>31859530944</v>
      </c>
      <c r="G19" s="13">
        <v>39824413680</v>
      </c>
      <c r="I19" s="13">
        <v>-7964882735</v>
      </c>
      <c r="K19" s="13">
        <v>2004728</v>
      </c>
      <c r="M19" s="13">
        <v>31859530944</v>
      </c>
      <c r="O19" s="13">
        <v>42032460592</v>
      </c>
      <c r="Q19" s="34">
        <v>-10172929647</v>
      </c>
      <c r="R19" s="34"/>
    </row>
    <row r="20" spans="1:18" ht="21.75" customHeight="1" x14ac:dyDescent="0.2">
      <c r="A20" s="5" t="s">
        <v>33</v>
      </c>
      <c r="C20" s="13">
        <v>2646231</v>
      </c>
      <c r="E20" s="13">
        <v>28505420286</v>
      </c>
      <c r="G20" s="13">
        <v>35631775358</v>
      </c>
      <c r="I20" s="13">
        <v>-7126355071</v>
      </c>
      <c r="K20" s="13">
        <v>2646231</v>
      </c>
      <c r="M20" s="13">
        <v>28505420286</v>
      </c>
      <c r="O20" s="13">
        <v>37312271764</v>
      </c>
      <c r="Q20" s="34">
        <v>-8806851477</v>
      </c>
      <c r="R20" s="34"/>
    </row>
    <row r="21" spans="1:18" ht="21.75" customHeight="1" x14ac:dyDescent="0.2">
      <c r="A21" s="5" t="s">
        <v>45</v>
      </c>
      <c r="C21" s="13">
        <v>257500</v>
      </c>
      <c r="E21" s="13">
        <v>3203067405</v>
      </c>
      <c r="G21" s="13">
        <v>4003834256</v>
      </c>
      <c r="I21" s="13">
        <v>-800766850</v>
      </c>
      <c r="K21" s="13">
        <v>257500</v>
      </c>
      <c r="M21" s="13">
        <v>3203067405</v>
      </c>
      <c r="O21" s="13">
        <v>5176622976</v>
      </c>
      <c r="Q21" s="34">
        <v>-1973555570</v>
      </c>
      <c r="R21" s="34"/>
    </row>
    <row r="22" spans="1:18" ht="21.75" customHeight="1" x14ac:dyDescent="0.2">
      <c r="A22" s="5" t="s">
        <v>25</v>
      </c>
      <c r="C22" s="13">
        <v>2509250</v>
      </c>
      <c r="E22" s="13">
        <v>12269998035</v>
      </c>
      <c r="G22" s="13">
        <v>15335007691</v>
      </c>
      <c r="I22" s="13">
        <v>-3065009655</v>
      </c>
      <c r="K22" s="13">
        <v>2509250</v>
      </c>
      <c r="M22" s="13">
        <v>12269998035</v>
      </c>
      <c r="O22" s="13">
        <v>15603459899</v>
      </c>
      <c r="Q22" s="34">
        <v>-3333461863</v>
      </c>
      <c r="R22" s="34"/>
    </row>
    <row r="23" spans="1:18" ht="21.75" customHeight="1" x14ac:dyDescent="0.2">
      <c r="A23" s="5" t="s">
        <v>39</v>
      </c>
      <c r="C23" s="13">
        <v>1427592</v>
      </c>
      <c r="E23" s="13">
        <v>14596200379</v>
      </c>
      <c r="G23" s="13">
        <v>18245250474</v>
      </c>
      <c r="I23" s="13">
        <v>-3649050094</v>
      </c>
      <c r="K23" s="13">
        <v>1427592</v>
      </c>
      <c r="M23" s="13">
        <v>14596200379</v>
      </c>
      <c r="O23" s="13">
        <v>13995580332</v>
      </c>
      <c r="Q23" s="34">
        <v>600620047</v>
      </c>
      <c r="R23" s="34"/>
    </row>
    <row r="24" spans="1:18" ht="21.75" customHeight="1" x14ac:dyDescent="0.2">
      <c r="A24" s="5" t="s">
        <v>48</v>
      </c>
      <c r="C24" s="13">
        <v>6238343</v>
      </c>
      <c r="E24" s="13">
        <v>17623273372</v>
      </c>
      <c r="G24" s="13">
        <v>22024449125</v>
      </c>
      <c r="I24" s="13">
        <v>-4401175752</v>
      </c>
      <c r="K24" s="13">
        <v>6238343</v>
      </c>
      <c r="M24" s="13">
        <v>17623273372</v>
      </c>
      <c r="O24" s="13">
        <v>25459966107</v>
      </c>
      <c r="Q24" s="34">
        <v>-7836692734</v>
      </c>
      <c r="R24" s="34"/>
    </row>
    <row r="25" spans="1:18" ht="21.75" customHeight="1" x14ac:dyDescent="0.2">
      <c r="A25" s="5" t="s">
        <v>24</v>
      </c>
      <c r="C25" s="13">
        <v>11893480</v>
      </c>
      <c r="E25" s="13">
        <v>45011086526</v>
      </c>
      <c r="G25" s="13">
        <v>56252949557</v>
      </c>
      <c r="I25" s="13">
        <v>-11241863030</v>
      </c>
      <c r="K25" s="13">
        <v>11893480</v>
      </c>
      <c r="M25" s="13">
        <v>45011086526</v>
      </c>
      <c r="O25" s="13">
        <v>70230435499</v>
      </c>
      <c r="Q25" s="34">
        <v>-25219348972</v>
      </c>
      <c r="R25" s="34"/>
    </row>
    <row r="26" spans="1:18" ht="21.75" customHeight="1" x14ac:dyDescent="0.2">
      <c r="A26" s="5" t="s">
        <v>51</v>
      </c>
      <c r="C26" s="13">
        <v>401250</v>
      </c>
      <c r="E26" s="13">
        <v>4029261175</v>
      </c>
      <c r="G26" s="13">
        <v>5036576469</v>
      </c>
      <c r="I26" s="13">
        <v>-1007315293</v>
      </c>
      <c r="K26" s="13">
        <v>401250</v>
      </c>
      <c r="M26" s="13">
        <v>4029261175</v>
      </c>
      <c r="O26" s="13">
        <v>3941668541</v>
      </c>
      <c r="Q26" s="34">
        <v>87592634</v>
      </c>
      <c r="R26" s="34"/>
    </row>
    <row r="27" spans="1:18" ht="21.75" customHeight="1" x14ac:dyDescent="0.2">
      <c r="A27" s="5" t="s">
        <v>27</v>
      </c>
      <c r="C27" s="13">
        <v>566007</v>
      </c>
      <c r="E27" s="13">
        <v>3594443301</v>
      </c>
      <c r="G27" s="13">
        <v>4493054127</v>
      </c>
      <c r="I27" s="13">
        <v>-898610825</v>
      </c>
      <c r="K27" s="13">
        <v>566007</v>
      </c>
      <c r="M27" s="13">
        <v>3594443301</v>
      </c>
      <c r="O27" s="13">
        <v>6892810051</v>
      </c>
      <c r="Q27" s="34">
        <v>-3298366749</v>
      </c>
      <c r="R27" s="34"/>
    </row>
    <row r="28" spans="1:18" ht="21.75" customHeight="1" x14ac:dyDescent="0.2">
      <c r="A28" s="5" t="s">
        <v>38</v>
      </c>
      <c r="C28" s="13">
        <v>34413446</v>
      </c>
      <c r="E28" s="13">
        <v>71163244250</v>
      </c>
      <c r="G28" s="13">
        <v>88919907882</v>
      </c>
      <c r="I28" s="13">
        <v>-17756663631</v>
      </c>
      <c r="K28" s="13">
        <v>34413446</v>
      </c>
      <c r="M28" s="13">
        <v>71163244250</v>
      </c>
      <c r="O28" s="13">
        <v>103007502043</v>
      </c>
      <c r="Q28" s="34">
        <v>-31844257792</v>
      </c>
      <c r="R28" s="34"/>
    </row>
    <row r="29" spans="1:18" ht="21.75" customHeight="1" x14ac:dyDescent="0.2">
      <c r="A29" s="5" t="s">
        <v>36</v>
      </c>
      <c r="C29" s="13">
        <v>17790364</v>
      </c>
      <c r="E29" s="13">
        <v>48633586559</v>
      </c>
      <c r="G29" s="13">
        <v>60778743566</v>
      </c>
      <c r="I29" s="13">
        <v>-12145157006</v>
      </c>
      <c r="K29" s="13">
        <v>17790364</v>
      </c>
      <c r="M29" s="13">
        <v>48633586559</v>
      </c>
      <c r="O29" s="13">
        <v>63628541657</v>
      </c>
      <c r="Q29" s="34">
        <v>-14994955097</v>
      </c>
      <c r="R29" s="34"/>
    </row>
    <row r="30" spans="1:18" ht="21.75" customHeight="1" x14ac:dyDescent="0.2">
      <c r="A30" s="5" t="s">
        <v>34</v>
      </c>
      <c r="C30" s="13">
        <v>1109723</v>
      </c>
      <c r="E30" s="13">
        <v>5946182142</v>
      </c>
      <c r="G30" s="13">
        <v>7432727678</v>
      </c>
      <c r="I30" s="13">
        <v>-1486545535</v>
      </c>
      <c r="K30" s="13">
        <v>1109723</v>
      </c>
      <c r="M30" s="13">
        <v>5946182142</v>
      </c>
      <c r="O30" s="13">
        <v>8337153618</v>
      </c>
      <c r="Q30" s="34">
        <v>-2390971475</v>
      </c>
      <c r="R30" s="34"/>
    </row>
    <row r="31" spans="1:18" ht="21.75" customHeight="1" x14ac:dyDescent="0.2">
      <c r="A31" s="5" t="s">
        <v>32</v>
      </c>
      <c r="C31" s="13">
        <v>2266796</v>
      </c>
      <c r="E31" s="13">
        <v>30464162544</v>
      </c>
      <c r="G31" s="13">
        <v>38080203180</v>
      </c>
      <c r="I31" s="13">
        <v>-7616040635</v>
      </c>
      <c r="K31" s="13">
        <v>2266796</v>
      </c>
      <c r="M31" s="13">
        <v>30464162544</v>
      </c>
      <c r="O31" s="13">
        <v>47729587212</v>
      </c>
      <c r="Q31" s="34">
        <v>-17265424667</v>
      </c>
      <c r="R31" s="34"/>
    </row>
    <row r="32" spans="1:18" ht="21.75" customHeight="1" x14ac:dyDescent="0.2">
      <c r="A32" s="5" t="s">
        <v>40</v>
      </c>
      <c r="C32" s="13">
        <v>15571808</v>
      </c>
      <c r="E32" s="13">
        <v>17583736357</v>
      </c>
      <c r="G32" s="13">
        <v>21971944728</v>
      </c>
      <c r="I32" s="13">
        <v>-4388208370</v>
      </c>
      <c r="K32" s="13">
        <v>15571808</v>
      </c>
      <c r="M32" s="13">
        <v>17583736357</v>
      </c>
      <c r="O32" s="13">
        <v>29450440683</v>
      </c>
      <c r="Q32" s="34">
        <v>-11866704325</v>
      </c>
      <c r="R32" s="34"/>
    </row>
    <row r="33" spans="1:18" ht="21.75" customHeight="1" x14ac:dyDescent="0.2">
      <c r="A33" s="5" t="s">
        <v>46</v>
      </c>
      <c r="C33" s="13">
        <v>2174134</v>
      </c>
      <c r="E33" s="13">
        <v>21228106970</v>
      </c>
      <c r="G33" s="13">
        <v>26535133713</v>
      </c>
      <c r="I33" s="13">
        <v>-5307026742</v>
      </c>
      <c r="K33" s="13">
        <v>2174134</v>
      </c>
      <c r="M33" s="13">
        <v>21228106970</v>
      </c>
      <c r="O33" s="13">
        <v>32575651963</v>
      </c>
      <c r="Q33" s="34">
        <v>-11347544992</v>
      </c>
      <c r="R33" s="34"/>
    </row>
    <row r="34" spans="1:18" ht="21.75" customHeight="1" x14ac:dyDescent="0.2">
      <c r="A34" s="5" t="s">
        <v>41</v>
      </c>
      <c r="C34" s="13">
        <v>1256499</v>
      </c>
      <c r="E34" s="13">
        <v>6144162702</v>
      </c>
      <c r="G34" s="13">
        <v>7680203378</v>
      </c>
      <c r="I34" s="13">
        <v>-1536040675</v>
      </c>
      <c r="K34" s="13">
        <v>1256499</v>
      </c>
      <c r="M34" s="13">
        <v>6144162702</v>
      </c>
      <c r="O34" s="13">
        <v>7911677026</v>
      </c>
      <c r="Q34" s="34">
        <v>-1767514323</v>
      </c>
      <c r="R34" s="34"/>
    </row>
    <row r="35" spans="1:18" ht="21.75" customHeight="1" x14ac:dyDescent="0.2">
      <c r="A35" s="5" t="s">
        <v>19</v>
      </c>
      <c r="C35" s="13">
        <v>10043355</v>
      </c>
      <c r="E35" s="13">
        <v>16144466182</v>
      </c>
      <c r="G35" s="13">
        <v>20170617008</v>
      </c>
      <c r="I35" s="13">
        <v>-4026150825</v>
      </c>
      <c r="K35" s="13">
        <v>10043355</v>
      </c>
      <c r="M35" s="13">
        <v>16144466182</v>
      </c>
      <c r="O35" s="13">
        <v>20703098342</v>
      </c>
      <c r="Q35" s="34">
        <v>-4558632159</v>
      </c>
      <c r="R35" s="34"/>
    </row>
    <row r="36" spans="1:18" ht="21.75" customHeight="1" x14ac:dyDescent="0.2">
      <c r="A36" s="5" t="s">
        <v>29</v>
      </c>
      <c r="C36" s="13">
        <v>3250000</v>
      </c>
      <c r="E36" s="13">
        <v>15840598280</v>
      </c>
      <c r="G36" s="13">
        <v>19800747850</v>
      </c>
      <c r="I36" s="13">
        <v>-3960149599</v>
      </c>
      <c r="K36" s="13">
        <v>3250000</v>
      </c>
      <c r="M36" s="13">
        <v>15840598280</v>
      </c>
      <c r="O36" s="13">
        <v>24155644226</v>
      </c>
      <c r="Q36" s="34">
        <v>-8315045972</v>
      </c>
      <c r="R36" s="34"/>
    </row>
    <row r="37" spans="1:18" ht="21.75" customHeight="1" x14ac:dyDescent="0.2">
      <c r="A37" s="5" t="s">
        <v>37</v>
      </c>
      <c r="C37" s="13">
        <v>1882479</v>
      </c>
      <c r="E37" s="13">
        <v>19097690119</v>
      </c>
      <c r="G37" s="13">
        <v>23872112649</v>
      </c>
      <c r="I37" s="13">
        <v>-4774422529</v>
      </c>
      <c r="K37" s="13">
        <v>1882479</v>
      </c>
      <c r="M37" s="13">
        <v>19097690119</v>
      </c>
      <c r="O37" s="13">
        <v>27906835913</v>
      </c>
      <c r="Q37" s="34">
        <v>-8809145793</v>
      </c>
      <c r="R37" s="34"/>
    </row>
    <row r="38" spans="1:18" ht="21.75" customHeight="1" x14ac:dyDescent="0.2">
      <c r="A38" s="5" t="s">
        <v>49</v>
      </c>
      <c r="C38" s="13">
        <v>5950000</v>
      </c>
      <c r="E38" s="13">
        <v>25174683716</v>
      </c>
      <c r="G38" s="13">
        <v>31468354645</v>
      </c>
      <c r="I38" s="13">
        <v>-6293670929</v>
      </c>
      <c r="K38" s="13">
        <v>5950000</v>
      </c>
      <c r="M38" s="13">
        <v>25174683716</v>
      </c>
      <c r="O38" s="13">
        <v>27648462439</v>
      </c>
      <c r="Q38" s="34">
        <v>-2473778723</v>
      </c>
      <c r="R38" s="34"/>
    </row>
    <row r="39" spans="1:18" ht="21.75" customHeight="1" x14ac:dyDescent="0.2">
      <c r="A39" s="5" t="s">
        <v>23</v>
      </c>
      <c r="C39" s="13">
        <v>874864</v>
      </c>
      <c r="E39" s="13">
        <v>31619721797</v>
      </c>
      <c r="G39" s="13">
        <v>39524652247</v>
      </c>
      <c r="I39" s="13">
        <v>-7904930449</v>
      </c>
      <c r="K39" s="13">
        <v>874864</v>
      </c>
      <c r="M39" s="13">
        <v>31619721797</v>
      </c>
      <c r="O39" s="13">
        <v>44542277768</v>
      </c>
      <c r="Q39" s="34">
        <v>-12922555970</v>
      </c>
      <c r="R39" s="34"/>
    </row>
    <row r="40" spans="1:18" ht="21.75" customHeight="1" x14ac:dyDescent="0.2">
      <c r="A40" s="6" t="s">
        <v>50</v>
      </c>
      <c r="C40" s="13">
        <v>360000</v>
      </c>
      <c r="E40" s="16">
        <v>2817729273</v>
      </c>
      <c r="G40" s="16">
        <v>3879378792</v>
      </c>
      <c r="I40" s="16">
        <v>-1061649518</v>
      </c>
      <c r="K40" s="13">
        <v>360000</v>
      </c>
      <c r="M40" s="16">
        <v>2817729273</v>
      </c>
      <c r="O40" s="16">
        <v>4543802784</v>
      </c>
      <c r="Q40" s="36">
        <v>-1726073510</v>
      </c>
      <c r="R40" s="36"/>
    </row>
    <row r="41" spans="1:18" ht="21.75" customHeight="1" x14ac:dyDescent="0.2">
      <c r="A41" s="7" t="s">
        <v>52</v>
      </c>
      <c r="C41" s="13"/>
      <c r="E41" s="18">
        <v>913838332681</v>
      </c>
      <c r="G41" s="18">
        <v>1142571333547</v>
      </c>
      <c r="I41" s="18">
        <f>SUM(I8:I40)</f>
        <v>-228733000866</v>
      </c>
      <c r="K41" s="13"/>
      <c r="M41" s="18">
        <v>913838332681</v>
      </c>
      <c r="O41" s="18">
        <v>1187576869936</v>
      </c>
      <c r="Q41" s="39">
        <f>SUM(Q8:R40)</f>
        <v>-273738537255</v>
      </c>
      <c r="R41" s="39"/>
    </row>
    <row r="43" spans="1:18" x14ac:dyDescent="0.2">
      <c r="I43" s="22"/>
      <c r="Q43" s="22"/>
    </row>
    <row r="44" spans="1:18" x14ac:dyDescent="0.2">
      <c r="I44" s="22"/>
    </row>
    <row r="45" spans="1:18" x14ac:dyDescent="0.2">
      <c r="Q45" s="22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2"/>
  <sheetViews>
    <sheetView rightToLeft="1" topLeftCell="A28" workbookViewId="0">
      <selection activeCell="M33" sqref="M33"/>
    </sheetView>
  </sheetViews>
  <sheetFormatPr defaultRowHeight="12.75" x14ac:dyDescent="0.2"/>
  <cols>
    <col min="1" max="1" width="29.85546875" customWidth="1"/>
    <col min="2" max="2" width="1.28515625" style="9" customWidth="1"/>
    <col min="3" max="3" width="15.5703125" style="9" customWidth="1"/>
    <col min="4" max="4" width="1.28515625" style="9" customWidth="1"/>
    <col min="5" max="5" width="15.5703125" style="9" customWidth="1"/>
    <col min="6" max="6" width="1.28515625" style="9" customWidth="1"/>
    <col min="7" max="7" width="13" style="9" customWidth="1"/>
    <col min="8" max="8" width="1.28515625" style="9" customWidth="1"/>
    <col min="9" max="9" width="13" style="9" customWidth="1"/>
    <col min="10" max="10" width="1.28515625" style="9" customWidth="1"/>
    <col min="11" max="11" width="23.42578125" style="9" customWidth="1"/>
    <col min="12" max="12" width="1.28515625" style="9" customWidth="1"/>
    <col min="13" max="13" width="33.7109375" style="9" customWidth="1"/>
    <col min="14" max="14" width="0.28515625" customWidth="1"/>
    <col min="16" max="16" width="19.7109375" customWidth="1"/>
    <col min="18" max="18" width="12" bestFit="1" customWidth="1"/>
  </cols>
  <sheetData>
    <row r="1" spans="1:17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7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7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7" ht="14.45" customHeight="1" x14ac:dyDescent="0.2">
      <c r="A4" s="28" t="s">
        <v>54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7" ht="14.45" customHeight="1" x14ac:dyDescent="0.2">
      <c r="A5" s="28" t="s">
        <v>55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7" ht="14.45" customHeight="1" x14ac:dyDescent="0.2"/>
    <row r="7" spans="1:17" ht="14.45" customHeight="1" x14ac:dyDescent="0.2">
      <c r="C7" s="29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7" ht="21.75" customHeight="1" x14ac:dyDescent="0.2">
      <c r="A8" s="2" t="s">
        <v>56</v>
      </c>
      <c r="C8" s="3" t="s">
        <v>13</v>
      </c>
      <c r="D8" s="10"/>
      <c r="E8" s="3" t="s">
        <v>57</v>
      </c>
      <c r="F8" s="10"/>
      <c r="G8" s="3" t="s">
        <v>58</v>
      </c>
      <c r="H8" s="10"/>
      <c r="I8" s="3" t="s">
        <v>59</v>
      </c>
      <c r="J8" s="10"/>
      <c r="K8" s="3" t="s">
        <v>60</v>
      </c>
      <c r="L8" s="10"/>
      <c r="M8" s="3" t="s">
        <v>61</v>
      </c>
    </row>
    <row r="9" spans="1:17" ht="21.75" customHeight="1" x14ac:dyDescent="0.2">
      <c r="A9" s="4" t="s">
        <v>44</v>
      </c>
      <c r="C9" s="11">
        <v>2004728</v>
      </c>
      <c r="E9" s="11">
        <v>20020</v>
      </c>
      <c r="G9" s="11">
        <v>16016</v>
      </c>
      <c r="I9" s="24">
        <v>-0.2</v>
      </c>
      <c r="K9" s="11">
        <v>32107723648</v>
      </c>
      <c r="M9" s="20" t="s">
        <v>62</v>
      </c>
      <c r="P9" s="23"/>
      <c r="Q9" s="42"/>
    </row>
    <row r="10" spans="1:17" ht="21.75" customHeight="1" x14ac:dyDescent="0.2">
      <c r="A10" s="5" t="s">
        <v>25</v>
      </c>
      <c r="C10" s="13">
        <v>2509250</v>
      </c>
      <c r="E10" s="13">
        <v>6159</v>
      </c>
      <c r="G10" s="13">
        <v>4928</v>
      </c>
      <c r="I10" s="25">
        <v>-0.19989999999999999</v>
      </c>
      <c r="K10" s="13">
        <v>12365584000</v>
      </c>
      <c r="M10" s="21" t="s">
        <v>62</v>
      </c>
      <c r="P10" s="23"/>
      <c r="Q10" s="42"/>
    </row>
    <row r="11" spans="1:17" ht="21.75" customHeight="1" x14ac:dyDescent="0.2">
      <c r="A11" s="5" t="s">
        <v>31</v>
      </c>
      <c r="C11" s="13">
        <v>8098207</v>
      </c>
      <c r="E11" s="13">
        <v>4640</v>
      </c>
      <c r="G11" s="13">
        <v>3712</v>
      </c>
      <c r="I11" s="25">
        <v>-0.2</v>
      </c>
      <c r="K11" s="13">
        <v>30060544384</v>
      </c>
      <c r="M11" s="21" t="s">
        <v>62</v>
      </c>
      <c r="P11" s="23"/>
      <c r="Q11" s="42"/>
    </row>
    <row r="12" spans="1:17" ht="21.75" customHeight="1" x14ac:dyDescent="0.2">
      <c r="A12" s="5" t="s">
        <v>19</v>
      </c>
      <c r="C12" s="13">
        <v>10043355</v>
      </c>
      <c r="E12" s="13">
        <v>2024</v>
      </c>
      <c r="G12" s="13">
        <v>1620</v>
      </c>
      <c r="I12" s="25">
        <v>-0.1996</v>
      </c>
      <c r="K12" s="13">
        <v>16270235100</v>
      </c>
      <c r="M12" s="21" t="s">
        <v>62</v>
      </c>
      <c r="P12" s="23"/>
      <c r="Q12" s="42"/>
    </row>
    <row r="13" spans="1:17" ht="21.75" customHeight="1" x14ac:dyDescent="0.2">
      <c r="A13" s="5" t="s">
        <v>32</v>
      </c>
      <c r="C13" s="13">
        <v>2266796</v>
      </c>
      <c r="E13" s="13">
        <v>16930</v>
      </c>
      <c r="G13" s="13">
        <v>13544</v>
      </c>
      <c r="I13" s="25">
        <v>-0.2</v>
      </c>
      <c r="K13" s="13">
        <v>30701485024</v>
      </c>
      <c r="M13" s="21" t="s">
        <v>62</v>
      </c>
      <c r="P13" s="23"/>
      <c r="Q13" s="42"/>
    </row>
    <row r="14" spans="1:17" ht="21.75" customHeight="1" x14ac:dyDescent="0.2">
      <c r="A14" s="5" t="s">
        <v>33</v>
      </c>
      <c r="C14" s="13">
        <v>2646231</v>
      </c>
      <c r="E14" s="13">
        <v>13570</v>
      </c>
      <c r="G14" s="13">
        <v>10856</v>
      </c>
      <c r="I14" s="25">
        <v>-0.2</v>
      </c>
      <c r="K14" s="13">
        <v>28727483736</v>
      </c>
      <c r="M14" s="21" t="s">
        <v>62</v>
      </c>
      <c r="P14" s="23"/>
      <c r="Q14" s="42"/>
    </row>
    <row r="15" spans="1:17" ht="21.75" customHeight="1" x14ac:dyDescent="0.2">
      <c r="A15" s="5" t="s">
        <v>43</v>
      </c>
      <c r="C15" s="13">
        <v>12210591</v>
      </c>
      <c r="E15" s="13">
        <v>13690</v>
      </c>
      <c r="G15" s="13">
        <v>10952</v>
      </c>
      <c r="I15" s="25">
        <v>-0.2</v>
      </c>
      <c r="K15" s="13">
        <v>133730392632</v>
      </c>
      <c r="M15" s="21" t="s">
        <v>62</v>
      </c>
      <c r="P15" s="23"/>
      <c r="Q15" s="42"/>
    </row>
    <row r="16" spans="1:17" ht="21.75" customHeight="1" x14ac:dyDescent="0.2">
      <c r="A16" s="5" t="s">
        <v>40</v>
      </c>
      <c r="C16" s="13">
        <v>15571808</v>
      </c>
      <c r="E16" s="13">
        <v>1422</v>
      </c>
      <c r="G16" s="13">
        <v>1138</v>
      </c>
      <c r="I16" s="25">
        <v>-0.19969999999999999</v>
      </c>
      <c r="K16" s="13">
        <v>17720717504</v>
      </c>
      <c r="M16" s="21" t="s">
        <v>62</v>
      </c>
      <c r="P16" s="23"/>
      <c r="Q16" s="42"/>
    </row>
    <row r="17" spans="1:17" ht="21.75" customHeight="1" x14ac:dyDescent="0.2">
      <c r="A17" s="5" t="s">
        <v>28</v>
      </c>
      <c r="C17" s="13">
        <v>7675839</v>
      </c>
      <c r="E17" s="13">
        <v>6190</v>
      </c>
      <c r="G17" s="13">
        <v>4952</v>
      </c>
      <c r="I17" s="25">
        <v>-0.2</v>
      </c>
      <c r="K17" s="13">
        <v>38010754728</v>
      </c>
      <c r="M17" s="21" t="s">
        <v>62</v>
      </c>
      <c r="P17" s="23"/>
      <c r="Q17" s="42"/>
    </row>
    <row r="18" spans="1:17" ht="21.75" customHeight="1" x14ac:dyDescent="0.2">
      <c r="A18" s="5" t="s">
        <v>27</v>
      </c>
      <c r="C18" s="13">
        <v>566007</v>
      </c>
      <c r="E18" s="13">
        <v>8000</v>
      </c>
      <c r="G18" s="13">
        <v>6400</v>
      </c>
      <c r="I18" s="25">
        <v>-0.2</v>
      </c>
      <c r="K18" s="13">
        <v>3622444800</v>
      </c>
      <c r="M18" s="21" t="s">
        <v>62</v>
      </c>
      <c r="P18" s="23"/>
      <c r="Q18" s="42"/>
    </row>
    <row r="19" spans="1:17" ht="21.75" customHeight="1" x14ac:dyDescent="0.2">
      <c r="A19" s="5" t="s">
        <v>46</v>
      </c>
      <c r="C19" s="13">
        <v>2174134</v>
      </c>
      <c r="E19" s="13">
        <v>12300</v>
      </c>
      <c r="G19" s="13">
        <v>9840</v>
      </c>
      <c r="I19" s="25">
        <v>-0.2</v>
      </c>
      <c r="K19" s="13">
        <v>21393478560</v>
      </c>
      <c r="M19" s="21" t="s">
        <v>62</v>
      </c>
      <c r="P19" s="23"/>
      <c r="Q19" s="42"/>
    </row>
    <row r="20" spans="1:17" ht="21.75" customHeight="1" x14ac:dyDescent="0.2">
      <c r="A20" s="5" t="s">
        <v>20</v>
      </c>
      <c r="C20" s="13">
        <v>9348797</v>
      </c>
      <c r="E20" s="13">
        <v>6130</v>
      </c>
      <c r="G20" s="13">
        <v>4904</v>
      </c>
      <c r="I20" s="25">
        <v>-0.2</v>
      </c>
      <c r="K20" s="13">
        <v>45846500488</v>
      </c>
      <c r="M20" s="21" t="s">
        <v>62</v>
      </c>
      <c r="P20" s="23"/>
      <c r="Q20" s="42"/>
    </row>
    <row r="21" spans="1:17" ht="21.75" customHeight="1" x14ac:dyDescent="0.2">
      <c r="A21" s="5" t="s">
        <v>39</v>
      </c>
      <c r="C21" s="13">
        <v>1427592</v>
      </c>
      <c r="E21" s="13">
        <v>12880</v>
      </c>
      <c r="G21" s="13">
        <v>10304</v>
      </c>
      <c r="I21" s="25">
        <v>-0.2</v>
      </c>
      <c r="K21" s="13">
        <v>14709907968</v>
      </c>
      <c r="M21" s="21" t="s">
        <v>62</v>
      </c>
      <c r="P21" s="23"/>
      <c r="Q21" s="42"/>
    </row>
    <row r="22" spans="1:17" ht="21.75" customHeight="1" x14ac:dyDescent="0.2">
      <c r="A22" s="5" t="s">
        <v>38</v>
      </c>
      <c r="C22" s="13">
        <v>34413446</v>
      </c>
      <c r="E22" s="13">
        <v>2604</v>
      </c>
      <c r="G22" s="13">
        <v>2084</v>
      </c>
      <c r="I22" s="25">
        <v>-0.19969999999999999</v>
      </c>
      <c r="K22" s="13">
        <v>71717621464</v>
      </c>
      <c r="M22" s="21" t="s">
        <v>62</v>
      </c>
      <c r="P22" s="23"/>
      <c r="Q22" s="42"/>
    </row>
    <row r="23" spans="1:17" ht="21.75" customHeight="1" x14ac:dyDescent="0.2">
      <c r="A23" s="5" t="s">
        <v>35</v>
      </c>
      <c r="C23" s="13">
        <v>446091</v>
      </c>
      <c r="E23" s="13">
        <v>126260</v>
      </c>
      <c r="G23" s="13">
        <v>101008</v>
      </c>
      <c r="I23" s="25">
        <v>-0.2</v>
      </c>
      <c r="K23" s="13">
        <v>45058759728</v>
      </c>
      <c r="M23" s="21" t="s">
        <v>62</v>
      </c>
      <c r="P23" s="23"/>
      <c r="Q23" s="42"/>
    </row>
    <row r="24" spans="1:17" ht="21.75" customHeight="1" x14ac:dyDescent="0.2">
      <c r="A24" s="5" t="s">
        <v>29</v>
      </c>
      <c r="C24" s="13">
        <v>3250000</v>
      </c>
      <c r="E24" s="13">
        <v>6140</v>
      </c>
      <c r="G24" s="13">
        <v>4912</v>
      </c>
      <c r="I24" s="25">
        <v>-0.2</v>
      </c>
      <c r="K24" s="13">
        <v>15964000000</v>
      </c>
      <c r="M24" s="21" t="s">
        <v>62</v>
      </c>
      <c r="P24" s="23"/>
      <c r="Q24" s="42"/>
    </row>
    <row r="25" spans="1:17" ht="21.75" customHeight="1" x14ac:dyDescent="0.2">
      <c r="A25" s="5" t="s">
        <v>42</v>
      </c>
      <c r="C25" s="13">
        <v>722000</v>
      </c>
      <c r="E25" s="13">
        <v>17740</v>
      </c>
      <c r="G25" s="13">
        <v>14192</v>
      </c>
      <c r="I25" s="25">
        <v>-0.2</v>
      </c>
      <c r="K25" s="13">
        <v>10246624000</v>
      </c>
      <c r="M25" s="21" t="s">
        <v>62</v>
      </c>
      <c r="P25" s="23"/>
      <c r="Q25" s="42"/>
    </row>
    <row r="26" spans="1:17" ht="21.75" customHeight="1" x14ac:dyDescent="0.2">
      <c r="A26" s="5" t="s">
        <v>48</v>
      </c>
      <c r="C26" s="13">
        <v>6238343</v>
      </c>
      <c r="E26" s="13">
        <v>3558</v>
      </c>
      <c r="G26" s="13">
        <v>2847</v>
      </c>
      <c r="I26" s="25">
        <v>-0.19980000000000001</v>
      </c>
      <c r="K26" s="13">
        <v>17760562521</v>
      </c>
      <c r="M26" s="21" t="s">
        <v>62</v>
      </c>
      <c r="P26" s="23"/>
      <c r="Q26" s="42"/>
    </row>
    <row r="27" spans="1:17" ht="21.75" customHeight="1" x14ac:dyDescent="0.2">
      <c r="A27" s="5" t="s">
        <v>24</v>
      </c>
      <c r="C27" s="13">
        <v>11893480</v>
      </c>
      <c r="E27" s="13">
        <v>4767</v>
      </c>
      <c r="G27" s="13">
        <v>3814</v>
      </c>
      <c r="I27" s="25">
        <v>-0.19989999999999999</v>
      </c>
      <c r="K27" s="13">
        <v>45361732720</v>
      </c>
      <c r="M27" s="21" t="s">
        <v>62</v>
      </c>
    </row>
    <row r="28" spans="1:17" ht="21.75" customHeight="1" x14ac:dyDescent="0.2">
      <c r="A28" s="5" t="s">
        <v>21</v>
      </c>
      <c r="C28" s="13">
        <v>7548750</v>
      </c>
      <c r="E28" s="13">
        <v>6930</v>
      </c>
      <c r="G28" s="13">
        <v>5544</v>
      </c>
      <c r="I28" s="25">
        <v>-0.2</v>
      </c>
      <c r="K28" s="13">
        <v>41850270000</v>
      </c>
      <c r="M28" s="21" t="s">
        <v>62</v>
      </c>
    </row>
    <row r="29" spans="1:17" ht="21.75" customHeight="1" x14ac:dyDescent="0.2">
      <c r="A29" s="5" t="s">
        <v>22</v>
      </c>
      <c r="C29" s="13">
        <v>8000335</v>
      </c>
      <c r="E29" s="13">
        <v>13060</v>
      </c>
      <c r="G29" s="13">
        <v>10448</v>
      </c>
      <c r="I29" s="25">
        <v>-0.2</v>
      </c>
      <c r="K29" s="13">
        <v>83587500080</v>
      </c>
      <c r="M29" s="21" t="s">
        <v>62</v>
      </c>
    </row>
    <row r="30" spans="1:17" ht="21.75" customHeight="1" x14ac:dyDescent="0.2">
      <c r="A30" s="5" t="s">
        <v>36</v>
      </c>
      <c r="C30" s="13">
        <v>17790364</v>
      </c>
      <c r="E30" s="13">
        <v>3443</v>
      </c>
      <c r="G30" s="13">
        <v>2755</v>
      </c>
      <c r="I30" s="25">
        <v>-0.19980000000000001</v>
      </c>
      <c r="K30" s="13">
        <v>49012452820</v>
      </c>
      <c r="M30" s="21" t="s">
        <v>62</v>
      </c>
    </row>
    <row r="31" spans="1:17" ht="21.75" customHeight="1" x14ac:dyDescent="0.2">
      <c r="A31" s="5" t="s">
        <v>26</v>
      </c>
      <c r="C31" s="13">
        <v>913688</v>
      </c>
      <c r="E31" s="13">
        <v>10023</v>
      </c>
      <c r="G31" s="13">
        <v>8019</v>
      </c>
      <c r="I31" s="25">
        <v>-0.19989999999999999</v>
      </c>
      <c r="K31" s="13">
        <v>7326864072</v>
      </c>
      <c r="M31" s="21" t="s">
        <v>62</v>
      </c>
    </row>
    <row r="32" spans="1:17" ht="21.75" customHeight="1" x14ac:dyDescent="0.2">
      <c r="A32" s="5" t="s">
        <v>37</v>
      </c>
      <c r="C32" s="13">
        <v>1882479</v>
      </c>
      <c r="E32" s="13">
        <v>12780</v>
      </c>
      <c r="G32" s="13">
        <v>10224</v>
      </c>
      <c r="I32" s="25">
        <v>-0.2</v>
      </c>
      <c r="K32" s="13">
        <v>19246465296</v>
      </c>
      <c r="M32" s="21" t="s">
        <v>62</v>
      </c>
    </row>
    <row r="33" spans="1:13" ht="21.75" customHeight="1" x14ac:dyDescent="0.2">
      <c r="A33" s="5" t="s">
        <v>34</v>
      </c>
      <c r="C33" s="13">
        <v>1109723</v>
      </c>
      <c r="E33" s="13">
        <v>6750</v>
      </c>
      <c r="G33" s="13">
        <v>5400</v>
      </c>
      <c r="I33" s="25">
        <v>-0.2</v>
      </c>
      <c r="K33" s="13">
        <v>5992504200</v>
      </c>
      <c r="M33" s="21" t="s">
        <v>62</v>
      </c>
    </row>
    <row r="34" spans="1:13" ht="21.75" customHeight="1" x14ac:dyDescent="0.2">
      <c r="A34" s="5" t="s">
        <v>49</v>
      </c>
      <c r="C34" s="13">
        <v>5950000</v>
      </c>
      <c r="E34" s="13">
        <v>5330</v>
      </c>
      <c r="G34" s="13">
        <v>4264</v>
      </c>
      <c r="I34" s="25">
        <v>-0.2</v>
      </c>
      <c r="K34" s="13">
        <v>25370800000</v>
      </c>
      <c r="M34" s="21" t="s">
        <v>62</v>
      </c>
    </row>
    <row r="35" spans="1:13" ht="21.75" customHeight="1" x14ac:dyDescent="0.2">
      <c r="A35" s="5" t="s">
        <v>23</v>
      </c>
      <c r="C35" s="13">
        <v>874864</v>
      </c>
      <c r="E35" s="13">
        <v>45530</v>
      </c>
      <c r="G35" s="13">
        <v>36424</v>
      </c>
      <c r="I35" s="25">
        <v>-0.2</v>
      </c>
      <c r="K35" s="13">
        <v>31866046336</v>
      </c>
      <c r="M35" s="21" t="s">
        <v>62</v>
      </c>
    </row>
    <row r="36" spans="1:13" ht="21.75" customHeight="1" x14ac:dyDescent="0.2">
      <c r="A36" s="5" t="s">
        <v>30</v>
      </c>
      <c r="C36" s="13">
        <v>562500</v>
      </c>
      <c r="E36" s="13">
        <v>8310</v>
      </c>
      <c r="G36" s="13">
        <v>6648</v>
      </c>
      <c r="I36" s="25">
        <v>-0.2</v>
      </c>
      <c r="K36" s="13">
        <v>3739500000</v>
      </c>
      <c r="M36" s="21" t="s">
        <v>62</v>
      </c>
    </row>
    <row r="37" spans="1:13" ht="21.75" customHeight="1" x14ac:dyDescent="0.2">
      <c r="A37" s="5" t="s">
        <v>50</v>
      </c>
      <c r="C37" s="13">
        <v>360000</v>
      </c>
      <c r="E37" s="13">
        <v>9860</v>
      </c>
      <c r="G37" s="13">
        <v>7888</v>
      </c>
      <c r="I37" s="25">
        <v>-0.2</v>
      </c>
      <c r="K37" s="13">
        <v>2839680000</v>
      </c>
      <c r="M37" s="21" t="s">
        <v>62</v>
      </c>
    </row>
    <row r="38" spans="1:13" ht="21.75" customHeight="1" x14ac:dyDescent="0.2">
      <c r="A38" s="5" t="s">
        <v>41</v>
      </c>
      <c r="C38" s="13">
        <v>1256499</v>
      </c>
      <c r="E38" s="13">
        <v>6160</v>
      </c>
      <c r="G38" s="13">
        <v>4928</v>
      </c>
      <c r="I38" s="25">
        <v>-0.2</v>
      </c>
      <c r="K38" s="13">
        <v>6192027069</v>
      </c>
      <c r="M38" s="21" t="s">
        <v>62</v>
      </c>
    </row>
    <row r="39" spans="1:13" ht="21.75" customHeight="1" x14ac:dyDescent="0.2">
      <c r="A39" s="5" t="s">
        <v>47</v>
      </c>
      <c r="C39" s="13">
        <v>750000</v>
      </c>
      <c r="E39" s="13">
        <v>8780</v>
      </c>
      <c r="G39" s="13">
        <v>7024</v>
      </c>
      <c r="I39" s="25">
        <v>-0.2</v>
      </c>
      <c r="K39" s="13">
        <v>5268000000</v>
      </c>
      <c r="M39" s="21" t="s">
        <v>62</v>
      </c>
    </row>
    <row r="40" spans="1:13" ht="21.75" customHeight="1" x14ac:dyDescent="0.2">
      <c r="A40" s="5" t="s">
        <v>45</v>
      </c>
      <c r="C40" s="13">
        <v>257500</v>
      </c>
      <c r="E40" s="13">
        <v>15670</v>
      </c>
      <c r="G40" s="13">
        <v>12536</v>
      </c>
      <c r="I40" s="25">
        <v>-0.2</v>
      </c>
      <c r="K40" s="13">
        <v>3228020000</v>
      </c>
      <c r="M40" s="21" t="s">
        <v>62</v>
      </c>
    </row>
    <row r="41" spans="1:13" ht="21.75" customHeight="1" x14ac:dyDescent="0.2">
      <c r="A41" s="6" t="s">
        <v>51</v>
      </c>
      <c r="C41" s="41">
        <v>401250</v>
      </c>
      <c r="E41" s="41">
        <v>12650</v>
      </c>
      <c r="G41" s="41">
        <v>10120</v>
      </c>
      <c r="I41" s="43">
        <v>-0.2</v>
      </c>
      <c r="K41" s="16">
        <v>4060650000</v>
      </c>
      <c r="M41" s="44" t="s">
        <v>62</v>
      </c>
    </row>
    <row r="42" spans="1:13" ht="21.75" customHeight="1" x14ac:dyDescent="0.2">
      <c r="A42" s="7" t="s">
        <v>52</v>
      </c>
      <c r="C42" s="41"/>
      <c r="D42" s="45"/>
      <c r="E42" s="41"/>
      <c r="F42" s="45"/>
      <c r="G42" s="41"/>
      <c r="H42" s="45"/>
      <c r="I42" s="41"/>
      <c r="K42" s="18">
        <f>SUM(K9:K41)</f>
        <v>920957332878</v>
      </c>
      <c r="M42" s="41"/>
    </row>
    <row r="43" spans="1:13" x14ac:dyDescent="0.2">
      <c r="C43" s="45"/>
      <c r="D43" s="45"/>
      <c r="E43" s="45"/>
      <c r="F43" s="45"/>
      <c r="G43" s="45"/>
      <c r="H43" s="45"/>
      <c r="I43" s="45"/>
    </row>
    <row r="44" spans="1:13" x14ac:dyDescent="0.2">
      <c r="K44" s="22"/>
    </row>
    <row r="47" spans="1:13" x14ac:dyDescent="0.2">
      <c r="K47" s="22"/>
    </row>
    <row r="48" spans="1:13" x14ac:dyDescent="0.2">
      <c r="K48" s="22"/>
    </row>
    <row r="52" spans="11:11" x14ac:dyDescent="0.2">
      <c r="K52" s="22"/>
    </row>
  </sheetData>
  <mergeCells count="6">
    <mergeCell ref="C7:M7"/>
    <mergeCell ref="A1:M1"/>
    <mergeCell ref="A2:M2"/>
    <mergeCell ref="A3:M3"/>
    <mergeCell ref="A4:M4"/>
    <mergeCell ref="A5:M5"/>
  </mergeCells>
  <conditionalFormatting sqref="K9:K41">
    <cfRule type="duplicateValues" dxfId="0" priority="1"/>
  </conditionalFormatting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6"/>
  <sheetViews>
    <sheetView rightToLeft="1" workbookViewId="0">
      <selection activeCell="L10" sqref="L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style="9" customWidth="1"/>
    <col min="5" max="5" width="1.28515625" style="9" customWidth="1"/>
    <col min="6" max="6" width="15" style="9" bestFit="1" customWidth="1"/>
    <col min="7" max="7" width="1.28515625" style="9" customWidth="1"/>
    <col min="8" max="8" width="20.7109375" style="9" customWidth="1"/>
    <col min="9" max="9" width="1.28515625" style="9" customWidth="1"/>
    <col min="10" max="10" width="14.85546875" style="9" bestFit="1" customWidth="1"/>
    <col min="11" max="11" width="1.28515625" style="9" customWidth="1"/>
    <col min="12" max="12" width="19.42578125" style="9" customWidth="1"/>
    <col min="13" max="13" width="0.28515625" customWidth="1"/>
    <col min="17" max="17" width="12.7109375" bestFit="1" customWidth="1"/>
    <col min="19" max="19" width="12.5703125" bestFit="1" customWidth="1"/>
  </cols>
  <sheetData>
    <row r="1" spans="1:1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9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9" ht="14.45" customHeight="1" x14ac:dyDescent="0.2"/>
    <row r="5" spans="1:19" ht="14.45" customHeight="1" x14ac:dyDescent="0.2">
      <c r="A5" s="1" t="s">
        <v>63</v>
      </c>
      <c r="B5" s="28" t="s">
        <v>64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9" ht="22.5" customHeight="1" x14ac:dyDescent="0.2">
      <c r="D6" s="2" t="s">
        <v>7</v>
      </c>
      <c r="F6" s="29" t="s">
        <v>8</v>
      </c>
      <c r="G6" s="29"/>
      <c r="H6" s="29"/>
      <c r="J6" s="46" t="s">
        <v>9</v>
      </c>
      <c r="K6" s="46"/>
      <c r="L6" s="46"/>
    </row>
    <row r="7" spans="1:19" ht="14.45" customHeight="1" x14ac:dyDescent="0.2">
      <c r="D7" s="10"/>
      <c r="F7" s="10"/>
      <c r="G7" s="10"/>
      <c r="H7" s="10"/>
      <c r="J7" s="45"/>
    </row>
    <row r="8" spans="1:19" ht="18.75" customHeight="1" x14ac:dyDescent="0.2">
      <c r="A8" s="29" t="s">
        <v>65</v>
      </c>
      <c r="B8" s="29"/>
      <c r="D8" s="2" t="s">
        <v>66</v>
      </c>
      <c r="F8" s="2" t="s">
        <v>67</v>
      </c>
      <c r="H8" s="2" t="s">
        <v>68</v>
      </c>
      <c r="J8" s="2" t="s">
        <v>66</v>
      </c>
      <c r="L8" s="2" t="s">
        <v>18</v>
      </c>
    </row>
    <row r="9" spans="1:19" ht="21.75" customHeight="1" x14ac:dyDescent="0.2">
      <c r="A9" s="31" t="s">
        <v>121</v>
      </c>
      <c r="B9" s="31"/>
      <c r="D9" s="11">
        <v>6783982856</v>
      </c>
      <c r="F9" s="11">
        <v>74909261</v>
      </c>
      <c r="H9" s="11">
        <v>0</v>
      </c>
      <c r="J9" s="11">
        <v>6858892117</v>
      </c>
      <c r="L9" s="12">
        <f>J9/953946973983*100</f>
        <v>0.71900140197124107</v>
      </c>
      <c r="Q9" s="13"/>
      <c r="S9" s="13"/>
    </row>
    <row r="10" spans="1:19" ht="21.75" customHeight="1" x14ac:dyDescent="0.2">
      <c r="A10" s="33" t="s">
        <v>122</v>
      </c>
      <c r="B10" s="33"/>
      <c r="D10" s="13">
        <v>7542513349</v>
      </c>
      <c r="F10" s="13">
        <v>12191801743</v>
      </c>
      <c r="H10" s="13">
        <v>693000</v>
      </c>
      <c r="J10" s="13">
        <v>19733622092</v>
      </c>
      <c r="L10" s="17">
        <f>J10/953946973983*100</f>
        <v>2.0686288263598671</v>
      </c>
      <c r="Q10" s="13"/>
      <c r="S10" s="13"/>
    </row>
    <row r="11" spans="1:19" ht="21.75" customHeight="1" x14ac:dyDescent="0.2">
      <c r="A11" s="37" t="s">
        <v>52</v>
      </c>
      <c r="B11" s="37"/>
      <c r="D11" s="18">
        <f>SUM(D9:D10)</f>
        <v>14326496205</v>
      </c>
      <c r="F11" s="18">
        <f>SUM(F9:F10)</f>
        <v>12266711004</v>
      </c>
      <c r="H11" s="18">
        <f>SUM(H9:H10)</f>
        <v>693000</v>
      </c>
      <c r="J11" s="18">
        <f>SUM(J9:J10)</f>
        <v>26592514209</v>
      </c>
      <c r="L11" s="19">
        <f>SUM(L9:L10)</f>
        <v>2.7876302283311083</v>
      </c>
    </row>
    <row r="13" spans="1:19" x14ac:dyDescent="0.2">
      <c r="D13" s="22"/>
      <c r="H13" s="22"/>
      <c r="J13" s="22"/>
    </row>
    <row r="16" spans="1:19" x14ac:dyDescent="0.2">
      <c r="D16" s="22"/>
      <c r="H16" s="22"/>
      <c r="J16" s="22"/>
    </row>
  </sheetData>
  <mergeCells count="10">
    <mergeCell ref="A8:B8"/>
    <mergeCell ref="A9:B9"/>
    <mergeCell ref="A10:B10"/>
    <mergeCell ref="A11:B11"/>
    <mergeCell ref="J6:L6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8"/>
  <sheetViews>
    <sheetView rightToLeft="1" topLeftCell="A2945" workbookViewId="0">
      <selection activeCell="H26" sqref="H26"/>
    </sheetView>
  </sheetViews>
  <sheetFormatPr defaultRowHeight="12.75" x14ac:dyDescent="0.2"/>
  <cols>
    <col min="1" max="1" width="2.5703125" customWidth="1"/>
    <col min="2" max="2" width="56.5703125" customWidth="1"/>
    <col min="3" max="3" width="1.28515625" customWidth="1"/>
    <col min="4" max="4" width="11.7109375" style="9" customWidth="1"/>
    <col min="5" max="5" width="1.28515625" customWidth="1"/>
    <col min="6" max="6" width="22" style="9" customWidth="1"/>
    <col min="7" max="7" width="1.28515625" style="9" customWidth="1"/>
    <col min="8" max="8" width="15.5703125" style="9" customWidth="1"/>
    <col min="9" max="9" width="1.28515625" style="9" customWidth="1"/>
    <col min="10" max="10" width="19.42578125" style="9" customWidth="1"/>
    <col min="11" max="11" width="0.28515625" customWidth="1"/>
    <col min="13" max="13" width="16.85546875" bestFit="1" customWidth="1"/>
    <col min="14" max="14" width="14.5703125" bestFit="1" customWidth="1"/>
    <col min="16" max="16" width="14.5703125" bestFit="1" customWidth="1"/>
  </cols>
  <sheetData>
    <row r="1" spans="1:16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6" ht="21.75" customHeight="1" x14ac:dyDescent="0.2">
      <c r="A2" s="27" t="s">
        <v>69</v>
      </c>
      <c r="B2" s="27"/>
      <c r="C2" s="27"/>
      <c r="D2" s="27"/>
      <c r="E2" s="27"/>
      <c r="F2" s="27"/>
      <c r="G2" s="27"/>
      <c r="H2" s="27"/>
      <c r="I2" s="27"/>
      <c r="J2" s="27"/>
    </row>
    <row r="3" spans="1:16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6" ht="14.45" customHeight="1" x14ac:dyDescent="0.2"/>
    <row r="5" spans="1:16" ht="29.1" customHeight="1" x14ac:dyDescent="0.2">
      <c r="A5" s="1" t="s">
        <v>70</v>
      </c>
      <c r="B5" s="28" t="s">
        <v>71</v>
      </c>
      <c r="C5" s="28"/>
      <c r="D5" s="28"/>
      <c r="E5" s="28"/>
      <c r="F5" s="28"/>
      <c r="G5" s="28"/>
      <c r="H5" s="28"/>
      <c r="I5" s="28"/>
      <c r="J5" s="28"/>
    </row>
    <row r="6" spans="1:16" ht="14.45" customHeight="1" x14ac:dyDescent="0.2"/>
    <row r="7" spans="1:16" ht="14.45" customHeight="1" x14ac:dyDescent="0.2">
      <c r="A7" s="29" t="s">
        <v>72</v>
      </c>
      <c r="B7" s="29"/>
      <c r="D7" s="2" t="s">
        <v>73</v>
      </c>
      <c r="F7" s="2" t="s">
        <v>66</v>
      </c>
      <c r="H7" s="2" t="s">
        <v>74</v>
      </c>
      <c r="J7" s="2" t="s">
        <v>75</v>
      </c>
    </row>
    <row r="8" spans="1:16" ht="21.75" customHeight="1" x14ac:dyDescent="0.2">
      <c r="A8" s="31" t="s">
        <v>76</v>
      </c>
      <c r="B8" s="31"/>
      <c r="D8" s="20" t="s">
        <v>77</v>
      </c>
      <c r="F8" s="11">
        <f>'درآمد سرمایه گذاری در سهام'!J45</f>
        <v>-228424369040</v>
      </c>
      <c r="H8" s="12">
        <f>F8/$F$11*100</f>
        <v>100.05922468799928</v>
      </c>
      <c r="J8" s="12">
        <f>F8/953946973983*100</f>
        <v>-23.945185138149061</v>
      </c>
      <c r="M8" s="13"/>
    </row>
    <row r="9" spans="1:16" ht="21.75" customHeight="1" x14ac:dyDescent="0.2">
      <c r="A9" s="33" t="s">
        <v>78</v>
      </c>
      <c r="B9" s="33"/>
      <c r="D9" s="21" t="s">
        <v>79</v>
      </c>
      <c r="F9" s="13">
        <f>'سود سپرده بانکی'!G10</f>
        <v>135203546</v>
      </c>
      <c r="H9" s="14">
        <f>F9/$F$11*100</f>
        <v>-5.9224687999288116E-2</v>
      </c>
      <c r="J9" s="14">
        <f t="shared" ref="J9:J10" si="0">F9/953946973983*100</f>
        <v>1.417306723407138E-2</v>
      </c>
      <c r="M9" s="13"/>
      <c r="N9" s="23"/>
      <c r="P9" s="23"/>
    </row>
    <row r="10" spans="1:16" ht="21.75" customHeight="1" x14ac:dyDescent="0.2">
      <c r="A10" s="35" t="s">
        <v>80</v>
      </c>
      <c r="B10" s="35"/>
      <c r="D10" s="44" t="s">
        <v>81</v>
      </c>
      <c r="F10" s="16">
        <v>0</v>
      </c>
      <c r="H10" s="14">
        <f>F10/$F$11*100</f>
        <v>0</v>
      </c>
      <c r="J10" s="14">
        <f t="shared" si="0"/>
        <v>0</v>
      </c>
      <c r="M10" s="13"/>
      <c r="N10" s="23"/>
      <c r="P10" s="23"/>
    </row>
    <row r="11" spans="1:16" ht="21.75" customHeight="1" x14ac:dyDescent="0.2">
      <c r="A11" s="37" t="s">
        <v>52</v>
      </c>
      <c r="B11" s="37"/>
      <c r="D11" s="41"/>
      <c r="F11" s="18">
        <f>SUM(F8:F10)</f>
        <v>-228289165494</v>
      </c>
      <c r="H11" s="19">
        <f>SUM(H8:H10)</f>
        <v>99.999999999999986</v>
      </c>
      <c r="J11" s="19">
        <f>SUM(J8:J10)</f>
        <v>-23.931012070914988</v>
      </c>
      <c r="M11" s="13"/>
      <c r="N11" s="23"/>
      <c r="P11" s="23"/>
    </row>
    <row r="12" spans="1:16" ht="18.75" x14ac:dyDescent="0.2">
      <c r="M12" s="13"/>
      <c r="N12" s="23"/>
      <c r="P12" s="23"/>
    </row>
    <row r="13" spans="1:16" ht="18.75" x14ac:dyDescent="0.2">
      <c r="M13" s="13"/>
      <c r="N13" s="23"/>
      <c r="P13" s="23"/>
    </row>
    <row r="14" spans="1:16" ht="18.75" x14ac:dyDescent="0.2">
      <c r="M14" s="13"/>
      <c r="N14" s="23"/>
      <c r="P14" s="23"/>
    </row>
    <row r="15" spans="1:16" ht="18.75" x14ac:dyDescent="0.2">
      <c r="M15" s="13"/>
      <c r="P15" s="23"/>
    </row>
    <row r="16" spans="1:16" ht="18.75" x14ac:dyDescent="0.2">
      <c r="M16" s="13"/>
      <c r="P16" s="23"/>
    </row>
    <row r="17" spans="16:16" x14ac:dyDescent="0.2">
      <c r="P17" s="23"/>
    </row>
    <row r="18" spans="16:16" x14ac:dyDescent="0.2">
      <c r="P18" s="23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51"/>
  <sheetViews>
    <sheetView rightToLeft="1" topLeftCell="A35" workbookViewId="0">
      <selection activeCell="W11" sqref="W11"/>
    </sheetView>
  </sheetViews>
  <sheetFormatPr defaultRowHeight="12.75" x14ac:dyDescent="0.2"/>
  <cols>
    <col min="1" max="1" width="5.140625" customWidth="1"/>
    <col min="2" max="2" width="28.85546875" customWidth="1"/>
    <col min="3" max="3" width="1.28515625" style="9" customWidth="1"/>
    <col min="4" max="4" width="15.5703125" style="9" customWidth="1"/>
    <col min="5" max="5" width="1.42578125" style="9" customWidth="1"/>
    <col min="6" max="6" width="19.140625" style="9" customWidth="1"/>
    <col min="7" max="7" width="1.28515625" style="9" customWidth="1"/>
    <col min="8" max="8" width="11.140625" style="9" bestFit="1" customWidth="1"/>
    <col min="9" max="9" width="1.28515625" style="9" customWidth="1"/>
    <col min="10" max="10" width="16.85546875" style="9" bestFit="1" customWidth="1"/>
    <col min="11" max="11" width="1.28515625" style="9" customWidth="1"/>
    <col min="12" max="12" width="19.28515625" style="9" customWidth="1"/>
    <col min="13" max="13" width="1.28515625" style="9" customWidth="1"/>
    <col min="14" max="14" width="14.85546875" style="9" bestFit="1" customWidth="1"/>
    <col min="15" max="16" width="1.28515625" style="9" customWidth="1"/>
    <col min="17" max="17" width="17" style="9" bestFit="1" customWidth="1"/>
    <col min="18" max="18" width="1.28515625" style="9" customWidth="1"/>
    <col min="19" max="19" width="14.7109375" style="9" bestFit="1" customWidth="1"/>
    <col min="20" max="20" width="1.28515625" style="9" customWidth="1"/>
    <col min="21" max="21" width="16.85546875" style="9" bestFit="1" customWidth="1"/>
    <col min="22" max="22" width="1.28515625" style="9" customWidth="1"/>
    <col min="23" max="23" width="18.85546875" style="9" customWidth="1"/>
    <col min="24" max="24" width="0.28515625" customWidth="1"/>
    <col min="26" max="26" width="19.28515625" bestFit="1" customWidth="1"/>
  </cols>
  <sheetData>
    <row r="1" spans="1:26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6" ht="21.75" customHeight="1" x14ac:dyDescent="0.2">
      <c r="A2" s="27" t="s">
        <v>69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6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6" ht="14.45" customHeight="1" x14ac:dyDescent="0.2"/>
    <row r="5" spans="1:26" ht="14.45" customHeight="1" x14ac:dyDescent="0.2">
      <c r="A5" s="1" t="s">
        <v>82</v>
      </c>
      <c r="B5" s="28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6" ht="14.45" customHeight="1" x14ac:dyDescent="0.2">
      <c r="D6" s="29" t="s">
        <v>84</v>
      </c>
      <c r="E6" s="29"/>
      <c r="F6" s="29"/>
      <c r="G6" s="29"/>
      <c r="H6" s="29"/>
      <c r="I6" s="29"/>
      <c r="J6" s="29"/>
      <c r="K6" s="29"/>
      <c r="L6" s="29"/>
      <c r="N6" s="29" t="s">
        <v>85</v>
      </c>
      <c r="O6" s="29"/>
      <c r="P6" s="29"/>
      <c r="Q6" s="29"/>
      <c r="R6" s="29"/>
      <c r="S6" s="29"/>
      <c r="T6" s="29"/>
      <c r="U6" s="29"/>
      <c r="V6" s="29"/>
      <c r="W6" s="29"/>
    </row>
    <row r="7" spans="1:26" ht="14.45" customHeight="1" x14ac:dyDescent="0.2">
      <c r="D7" s="10"/>
      <c r="E7" s="10"/>
      <c r="F7" s="10"/>
      <c r="G7" s="10"/>
      <c r="H7" s="10"/>
      <c r="I7" s="10"/>
      <c r="J7" s="30" t="s">
        <v>52</v>
      </c>
      <c r="K7" s="30"/>
      <c r="L7" s="30"/>
      <c r="N7" s="10"/>
      <c r="O7" s="10"/>
      <c r="P7" s="10"/>
      <c r="Q7" s="10"/>
      <c r="R7" s="10"/>
      <c r="S7" s="10"/>
      <c r="T7" s="10"/>
      <c r="U7" s="30" t="s">
        <v>52</v>
      </c>
      <c r="V7" s="30"/>
      <c r="W7" s="30"/>
    </row>
    <row r="8" spans="1:26" ht="25.5" customHeight="1" x14ac:dyDescent="0.2">
      <c r="A8" s="29" t="s">
        <v>86</v>
      </c>
      <c r="B8" s="29"/>
      <c r="D8" s="2" t="s">
        <v>87</v>
      </c>
      <c r="F8" s="2" t="s">
        <v>88</v>
      </c>
      <c r="H8" s="2" t="s">
        <v>89</v>
      </c>
      <c r="J8" s="3" t="s">
        <v>66</v>
      </c>
      <c r="K8" s="10"/>
      <c r="L8" s="3" t="s">
        <v>74</v>
      </c>
      <c r="N8" s="2" t="s">
        <v>87</v>
      </c>
      <c r="P8" s="29" t="s">
        <v>88</v>
      </c>
      <c r="Q8" s="29"/>
      <c r="S8" s="2" t="s">
        <v>89</v>
      </c>
      <c r="U8" s="3" t="s">
        <v>66</v>
      </c>
      <c r="V8" s="10"/>
      <c r="W8" s="3" t="s">
        <v>74</v>
      </c>
      <c r="Z8" s="26"/>
    </row>
    <row r="9" spans="1:26" ht="21.75" customHeight="1" x14ac:dyDescent="0.2">
      <c r="A9" s="31" t="s">
        <v>43</v>
      </c>
      <c r="B9" s="31"/>
      <c r="D9" s="11">
        <v>0</v>
      </c>
      <c r="F9" s="11">
        <v>-33174164174</v>
      </c>
      <c r="H9" s="11">
        <v>0</v>
      </c>
      <c r="J9" s="11">
        <f>D9+F9+H9</f>
        <v>-33174164174</v>
      </c>
      <c r="L9" s="12">
        <f>J9/درآمد!$F$11*100</f>
        <v>14.531641964792192</v>
      </c>
      <c r="N9" s="11">
        <v>0</v>
      </c>
      <c r="P9" s="32">
        <v>-7487813537</v>
      </c>
      <c r="Q9" s="32"/>
      <c r="S9" s="11">
        <v>1428697679</v>
      </c>
      <c r="U9" s="11">
        <f>N9+P9+S9</f>
        <v>-6059115858</v>
      </c>
      <c r="W9" s="12">
        <f>U9/247654193951*100</f>
        <v>-2.446603371150192</v>
      </c>
    </row>
    <row r="10" spans="1:26" ht="21.75" customHeight="1" x14ac:dyDescent="0.2">
      <c r="A10" s="33" t="s">
        <v>49</v>
      </c>
      <c r="B10" s="33"/>
      <c r="D10" s="13">
        <v>0</v>
      </c>
      <c r="F10" s="13">
        <v>-6293670929</v>
      </c>
      <c r="H10" s="13">
        <v>0</v>
      </c>
      <c r="J10" s="13">
        <f t="shared" ref="J10:J44" si="0">D10+F10+H10</f>
        <v>-6293670929</v>
      </c>
      <c r="L10" s="14">
        <f>J10/درآمد!$F$11*100</f>
        <v>2.7568855120132336</v>
      </c>
      <c r="N10" s="13">
        <v>0</v>
      </c>
      <c r="P10" s="34">
        <v>-2473778723</v>
      </c>
      <c r="Q10" s="34"/>
      <c r="S10" s="13">
        <v>872503033</v>
      </c>
      <c r="U10" s="13">
        <f t="shared" ref="U10:U44" si="1">N10+P10+S10</f>
        <v>-1601275690</v>
      </c>
      <c r="W10" s="14">
        <f t="shared" ref="W10:W44" si="2">U10/247654193951*100</f>
        <v>-0.64657725534695476</v>
      </c>
    </row>
    <row r="11" spans="1:26" ht="21.75" customHeight="1" x14ac:dyDescent="0.2">
      <c r="A11" s="33" t="s">
        <v>90</v>
      </c>
      <c r="B11" s="33"/>
      <c r="D11" s="13">
        <v>0</v>
      </c>
      <c r="F11" s="13">
        <v>0</v>
      </c>
      <c r="H11" s="13">
        <v>0</v>
      </c>
      <c r="J11" s="13">
        <f t="shared" si="0"/>
        <v>0</v>
      </c>
      <c r="L11" s="14">
        <f>J11/درآمد!$F$11*100</f>
        <v>0</v>
      </c>
      <c r="N11" s="13">
        <v>0</v>
      </c>
      <c r="P11" s="34">
        <v>0</v>
      </c>
      <c r="Q11" s="34"/>
      <c r="S11" s="13">
        <v>-2910143311</v>
      </c>
      <c r="U11" s="13">
        <f t="shared" si="1"/>
        <v>-2910143311</v>
      </c>
      <c r="W11" s="14">
        <f t="shared" si="2"/>
        <v>-1.175083395347543</v>
      </c>
    </row>
    <row r="12" spans="1:26" ht="21.75" customHeight="1" x14ac:dyDescent="0.2">
      <c r="A12" s="33" t="s">
        <v>46</v>
      </c>
      <c r="B12" s="33"/>
      <c r="D12" s="13">
        <v>0</v>
      </c>
      <c r="F12" s="13">
        <v>-5307026742</v>
      </c>
      <c r="H12" s="13">
        <v>0</v>
      </c>
      <c r="J12" s="13">
        <f t="shared" si="0"/>
        <v>-5307026742</v>
      </c>
      <c r="L12" s="14">
        <f>J12/درآمد!$F$11*100</f>
        <v>2.324694967681014</v>
      </c>
      <c r="N12" s="13">
        <v>2638104687</v>
      </c>
      <c r="P12" s="34">
        <v>-11347544992</v>
      </c>
      <c r="Q12" s="34"/>
      <c r="S12" s="13">
        <v>3310967352</v>
      </c>
      <c r="U12" s="13">
        <f t="shared" si="1"/>
        <v>-5398472953</v>
      </c>
      <c r="W12" s="14">
        <f t="shared" si="2"/>
        <v>-2.1798431380766856</v>
      </c>
    </row>
    <row r="13" spans="1:26" ht="21.75" customHeight="1" x14ac:dyDescent="0.2">
      <c r="A13" s="33" t="s">
        <v>41</v>
      </c>
      <c r="B13" s="33"/>
      <c r="D13" s="13">
        <v>0</v>
      </c>
      <c r="F13" s="13">
        <v>-1536040675</v>
      </c>
      <c r="H13" s="13">
        <v>0</v>
      </c>
      <c r="J13" s="13">
        <f t="shared" si="0"/>
        <v>-1536040675</v>
      </c>
      <c r="L13" s="14">
        <f>J13/درآمد!$F$11*100</f>
        <v>0.67284869681665682</v>
      </c>
      <c r="N13" s="13">
        <v>0</v>
      </c>
      <c r="P13" s="34">
        <v>-1767514323</v>
      </c>
      <c r="Q13" s="34"/>
      <c r="S13" s="13">
        <v>1788323203</v>
      </c>
      <c r="U13" s="13">
        <f t="shared" si="1"/>
        <v>20808880</v>
      </c>
      <c r="W13" s="14">
        <f t="shared" si="2"/>
        <v>8.4023935423912805E-3</v>
      </c>
    </row>
    <row r="14" spans="1:26" ht="21.75" customHeight="1" x14ac:dyDescent="0.2">
      <c r="A14" s="33" t="s">
        <v>51</v>
      </c>
      <c r="B14" s="33"/>
      <c r="D14" s="13">
        <v>0</v>
      </c>
      <c r="F14" s="13">
        <v>-1007315293</v>
      </c>
      <c r="H14" s="13">
        <v>0</v>
      </c>
      <c r="J14" s="13">
        <f t="shared" si="0"/>
        <v>-1007315293</v>
      </c>
      <c r="L14" s="14">
        <f>J14/درآمد!$F$11*100</f>
        <v>0.44124533497691315</v>
      </c>
      <c r="N14" s="13">
        <v>0</v>
      </c>
      <c r="P14" s="34">
        <v>87592634</v>
      </c>
      <c r="Q14" s="34"/>
      <c r="S14" s="13">
        <v>736574492</v>
      </c>
      <c r="U14" s="13">
        <f t="shared" si="1"/>
        <v>824167126</v>
      </c>
      <c r="W14" s="14">
        <f t="shared" si="2"/>
        <v>0.3327894887833262</v>
      </c>
    </row>
    <row r="15" spans="1:26" ht="21.75" customHeight="1" x14ac:dyDescent="0.2">
      <c r="A15" s="33" t="s">
        <v>91</v>
      </c>
      <c r="B15" s="33"/>
      <c r="D15" s="13">
        <v>0</v>
      </c>
      <c r="F15" s="13">
        <v>0</v>
      </c>
      <c r="H15" s="13">
        <v>0</v>
      </c>
      <c r="J15" s="13">
        <f t="shared" si="0"/>
        <v>0</v>
      </c>
      <c r="L15" s="14">
        <f>J15/درآمد!$F$11*100</f>
        <v>0</v>
      </c>
      <c r="N15" s="13">
        <v>0</v>
      </c>
      <c r="P15" s="34">
        <v>0</v>
      </c>
      <c r="Q15" s="34"/>
      <c r="S15" s="13">
        <v>-634327023</v>
      </c>
      <c r="U15" s="13">
        <f t="shared" si="1"/>
        <v>-634327023</v>
      </c>
      <c r="W15" s="14">
        <f t="shared" si="2"/>
        <v>-0.25613417357491058</v>
      </c>
    </row>
    <row r="16" spans="1:26" ht="21.75" customHeight="1" x14ac:dyDescent="0.2">
      <c r="A16" s="33" t="s">
        <v>48</v>
      </c>
      <c r="B16" s="33"/>
      <c r="D16" s="13">
        <v>0</v>
      </c>
      <c r="F16" s="13">
        <v>-4401175752</v>
      </c>
      <c r="H16" s="13">
        <v>0</v>
      </c>
      <c r="J16" s="13">
        <f t="shared" si="0"/>
        <v>-4401175752</v>
      </c>
      <c r="L16" s="14">
        <f>J16/درآمد!$F$11*100</f>
        <v>1.9278951510800775</v>
      </c>
      <c r="N16" s="13">
        <v>0</v>
      </c>
      <c r="P16" s="34">
        <v>-7836692734</v>
      </c>
      <c r="Q16" s="34"/>
      <c r="S16" s="13">
        <v>-40447797</v>
      </c>
      <c r="U16" s="13">
        <f t="shared" si="1"/>
        <v>-7877140531</v>
      </c>
      <c r="W16" s="14">
        <f t="shared" si="2"/>
        <v>-3.1807014471794264</v>
      </c>
    </row>
    <row r="17" spans="1:23" ht="21.75" customHeight="1" x14ac:dyDescent="0.2">
      <c r="A17" s="33" t="s">
        <v>20</v>
      </c>
      <c r="B17" s="33"/>
      <c r="D17" s="13">
        <v>0</v>
      </c>
      <c r="F17" s="13">
        <v>-11373026759</v>
      </c>
      <c r="H17" s="13">
        <v>0</v>
      </c>
      <c r="J17" s="13">
        <f t="shared" si="0"/>
        <v>-11373026759</v>
      </c>
      <c r="L17" s="14">
        <f>J17/درآمد!$F$11*100</f>
        <v>4.9818513000341715</v>
      </c>
      <c r="N17" s="13">
        <v>0</v>
      </c>
      <c r="P17" s="34">
        <v>-12207914527</v>
      </c>
      <c r="Q17" s="34"/>
      <c r="S17" s="13">
        <v>1365739331</v>
      </c>
      <c r="U17" s="13">
        <f t="shared" si="1"/>
        <v>-10842175196</v>
      </c>
      <c r="W17" s="14">
        <f t="shared" si="2"/>
        <v>-4.3779493587519038</v>
      </c>
    </row>
    <row r="18" spans="1:23" ht="21.75" customHeight="1" x14ac:dyDescent="0.2">
      <c r="A18" s="33" t="s">
        <v>92</v>
      </c>
      <c r="B18" s="33"/>
      <c r="D18" s="13">
        <v>0</v>
      </c>
      <c r="F18" s="13">
        <v>0</v>
      </c>
      <c r="H18" s="13">
        <v>0</v>
      </c>
      <c r="J18" s="13">
        <f t="shared" si="0"/>
        <v>0</v>
      </c>
      <c r="L18" s="14">
        <f>J18/درآمد!$F$11*100</f>
        <v>0</v>
      </c>
      <c r="N18" s="13">
        <v>0</v>
      </c>
      <c r="P18" s="34">
        <v>0</v>
      </c>
      <c r="Q18" s="34"/>
      <c r="S18" s="13">
        <v>-1113279478</v>
      </c>
      <c r="U18" s="13">
        <f t="shared" si="1"/>
        <v>-1113279478</v>
      </c>
      <c r="W18" s="14">
        <f t="shared" si="2"/>
        <v>-0.44952983038125716</v>
      </c>
    </row>
    <row r="19" spans="1:23" ht="21.75" customHeight="1" x14ac:dyDescent="0.2">
      <c r="A19" s="33" t="s">
        <v>45</v>
      </c>
      <c r="B19" s="33"/>
      <c r="D19" s="13">
        <v>0</v>
      </c>
      <c r="F19" s="13">
        <v>-800766850</v>
      </c>
      <c r="H19" s="13">
        <v>0</v>
      </c>
      <c r="J19" s="13">
        <f t="shared" si="0"/>
        <v>-800766850</v>
      </c>
      <c r="L19" s="14">
        <f>J19/درآمد!$F$11*100</f>
        <v>0.35076866143305696</v>
      </c>
      <c r="N19" s="13">
        <v>0</v>
      </c>
      <c r="P19" s="34">
        <v>-1973555570</v>
      </c>
      <c r="Q19" s="34"/>
      <c r="S19" s="13">
        <v>380126253</v>
      </c>
      <c r="U19" s="13">
        <f t="shared" si="1"/>
        <v>-1593429317</v>
      </c>
      <c r="W19" s="14">
        <f t="shared" si="2"/>
        <v>-0.64340897748546522</v>
      </c>
    </row>
    <row r="20" spans="1:23" ht="21.75" customHeight="1" x14ac:dyDescent="0.2">
      <c r="A20" s="33" t="s">
        <v>42</v>
      </c>
      <c r="B20" s="33"/>
      <c r="D20" s="13">
        <v>0</v>
      </c>
      <c r="F20" s="13">
        <v>-2541854398</v>
      </c>
      <c r="H20" s="13">
        <v>0</v>
      </c>
      <c r="J20" s="13">
        <f t="shared" si="0"/>
        <v>-2541854398</v>
      </c>
      <c r="L20" s="14">
        <f>J20/درآمد!$F$11*100</f>
        <v>1.1134362826635353</v>
      </c>
      <c r="N20" s="13">
        <v>0</v>
      </c>
      <c r="P20" s="34">
        <v>-3738274045</v>
      </c>
      <c r="Q20" s="34"/>
      <c r="S20" s="13">
        <v>125104276</v>
      </c>
      <c r="U20" s="13">
        <f t="shared" si="1"/>
        <v>-3613169769</v>
      </c>
      <c r="W20" s="14">
        <f t="shared" si="2"/>
        <v>-1.4589576341739197</v>
      </c>
    </row>
    <row r="21" spans="1:23" ht="21.75" customHeight="1" x14ac:dyDescent="0.2">
      <c r="A21" s="33" t="s">
        <v>47</v>
      </c>
      <c r="B21" s="33"/>
      <c r="D21" s="13">
        <v>0</v>
      </c>
      <c r="F21" s="13">
        <v>-1306819590</v>
      </c>
      <c r="H21" s="13">
        <v>0</v>
      </c>
      <c r="J21" s="13">
        <f t="shared" si="0"/>
        <v>-1306819590</v>
      </c>
      <c r="L21" s="14">
        <f>J21/درآمد!$F$11*100</f>
        <v>0.57244047792287645</v>
      </c>
      <c r="N21" s="13">
        <v>0</v>
      </c>
      <c r="P21" s="34">
        <v>-863783941</v>
      </c>
      <c r="Q21" s="34"/>
      <c r="S21" s="13">
        <v>1122130162</v>
      </c>
      <c r="U21" s="13">
        <f t="shared" si="1"/>
        <v>258346221</v>
      </c>
      <c r="W21" s="14">
        <f t="shared" si="2"/>
        <v>0.10431732121246268</v>
      </c>
    </row>
    <row r="22" spans="1:23" ht="21.75" customHeight="1" x14ac:dyDescent="0.2">
      <c r="A22" s="33" t="s">
        <v>31</v>
      </c>
      <c r="B22" s="33"/>
      <c r="D22" s="13">
        <v>0</v>
      </c>
      <c r="F22" s="13">
        <v>-7457044093</v>
      </c>
      <c r="H22" s="13">
        <v>0</v>
      </c>
      <c r="J22" s="13">
        <f t="shared" si="0"/>
        <v>-7457044093</v>
      </c>
      <c r="L22" s="14">
        <f>J22/درآمد!$F$11*100</f>
        <v>3.2664905830565969</v>
      </c>
      <c r="N22" s="13">
        <v>12161857950</v>
      </c>
      <c r="P22" s="34">
        <v>-15492651953</v>
      </c>
      <c r="Q22" s="34"/>
      <c r="S22" s="13">
        <v>0</v>
      </c>
      <c r="U22" s="13">
        <f t="shared" si="1"/>
        <v>-3330794003</v>
      </c>
      <c r="W22" s="14">
        <f t="shared" si="2"/>
        <v>-1.3449374508307415</v>
      </c>
    </row>
    <row r="23" spans="1:23" ht="21.75" customHeight="1" x14ac:dyDescent="0.2">
      <c r="A23" s="33" t="s">
        <v>33</v>
      </c>
      <c r="B23" s="33"/>
      <c r="D23" s="13">
        <v>0</v>
      </c>
      <c r="F23" s="13">
        <v>-7126355071</v>
      </c>
      <c r="H23" s="13">
        <v>0</v>
      </c>
      <c r="J23" s="13">
        <f t="shared" si="0"/>
        <v>-7126355071</v>
      </c>
      <c r="L23" s="14">
        <f>J23/درآمد!$F$11*100</f>
        <v>3.1216352539460739</v>
      </c>
      <c r="N23" s="13">
        <v>3969346500</v>
      </c>
      <c r="P23" s="34">
        <v>-8806851477</v>
      </c>
      <c r="Q23" s="34"/>
      <c r="S23" s="13">
        <v>0</v>
      </c>
      <c r="U23" s="13">
        <f t="shared" si="1"/>
        <v>-4837504977</v>
      </c>
      <c r="W23" s="14">
        <f t="shared" si="2"/>
        <v>-1.9533305290832796</v>
      </c>
    </row>
    <row r="24" spans="1:23" ht="21.75" customHeight="1" x14ac:dyDescent="0.2">
      <c r="A24" s="33" t="s">
        <v>50</v>
      </c>
      <c r="B24" s="33"/>
      <c r="D24" s="13">
        <v>308631826</v>
      </c>
      <c r="F24" s="13">
        <v>-1061649518</v>
      </c>
      <c r="H24" s="13">
        <v>0</v>
      </c>
      <c r="J24" s="13">
        <f t="shared" si="0"/>
        <v>-753017692</v>
      </c>
      <c r="L24" s="14">
        <f>J24/درآمد!$F$11*100</f>
        <v>0.32985257551339692</v>
      </c>
      <c r="N24" s="13">
        <v>308631826</v>
      </c>
      <c r="P24" s="34">
        <v>-1726073510</v>
      </c>
      <c r="Q24" s="34"/>
      <c r="S24" s="13">
        <v>0</v>
      </c>
      <c r="U24" s="13">
        <f t="shared" si="1"/>
        <v>-1417441684</v>
      </c>
      <c r="W24" s="14">
        <f t="shared" si="2"/>
        <v>-0.57234713508645452</v>
      </c>
    </row>
    <row r="25" spans="1:23" ht="21.75" customHeight="1" x14ac:dyDescent="0.2">
      <c r="A25" s="33" t="s">
        <v>28</v>
      </c>
      <c r="B25" s="33"/>
      <c r="D25" s="13">
        <v>0</v>
      </c>
      <c r="F25" s="13">
        <v>-9429232898</v>
      </c>
      <c r="H25" s="13">
        <v>0</v>
      </c>
      <c r="J25" s="13">
        <f t="shared" si="0"/>
        <v>-9429232898</v>
      </c>
      <c r="L25" s="14">
        <f>J25/درآمد!$F$11*100</f>
        <v>4.1303900154857871</v>
      </c>
      <c r="N25" s="13">
        <v>0</v>
      </c>
      <c r="P25" s="34">
        <v>-18188213377</v>
      </c>
      <c r="Q25" s="34"/>
      <c r="S25" s="13">
        <v>0</v>
      </c>
      <c r="U25" s="13">
        <f t="shared" si="1"/>
        <v>-18188213377</v>
      </c>
      <c r="W25" s="14">
        <f t="shared" si="2"/>
        <v>-7.3441976034529244</v>
      </c>
    </row>
    <row r="26" spans="1:23" ht="21.75" customHeight="1" x14ac:dyDescent="0.2">
      <c r="A26" s="33" t="s">
        <v>21</v>
      </c>
      <c r="B26" s="33"/>
      <c r="D26" s="13">
        <v>0</v>
      </c>
      <c r="F26" s="13">
        <v>-10381691853</v>
      </c>
      <c r="H26" s="13">
        <v>0</v>
      </c>
      <c r="J26" s="13">
        <f t="shared" si="0"/>
        <v>-10381691853</v>
      </c>
      <c r="L26" s="14">
        <f>J26/درآمد!$F$11*100</f>
        <v>4.5476060287551645</v>
      </c>
      <c r="N26" s="13">
        <v>0</v>
      </c>
      <c r="P26" s="34">
        <v>-6711396753</v>
      </c>
      <c r="Q26" s="34"/>
      <c r="S26" s="13">
        <v>0</v>
      </c>
      <c r="U26" s="13">
        <f t="shared" si="1"/>
        <v>-6711396753</v>
      </c>
      <c r="W26" s="14">
        <f t="shared" si="2"/>
        <v>-2.7099871178954853</v>
      </c>
    </row>
    <row r="27" spans="1:23" ht="21.75" customHeight="1" x14ac:dyDescent="0.2">
      <c r="A27" s="33" t="s">
        <v>26</v>
      </c>
      <c r="B27" s="33"/>
      <c r="D27" s="13">
        <v>0</v>
      </c>
      <c r="F27" s="13">
        <v>-1816876884</v>
      </c>
      <c r="H27" s="13">
        <v>0</v>
      </c>
      <c r="J27" s="13">
        <f t="shared" si="0"/>
        <v>-1816876884</v>
      </c>
      <c r="L27" s="14">
        <f>J27/درآمد!$F$11*100</f>
        <v>0.79586645299982584</v>
      </c>
      <c r="N27" s="13">
        <v>0</v>
      </c>
      <c r="P27" s="34">
        <v>-2756197831</v>
      </c>
      <c r="Q27" s="34"/>
      <c r="S27" s="13">
        <v>0</v>
      </c>
      <c r="U27" s="13">
        <f t="shared" si="1"/>
        <v>-2756197831</v>
      </c>
      <c r="W27" s="14">
        <f t="shared" si="2"/>
        <v>-1.1129219283665077</v>
      </c>
    </row>
    <row r="28" spans="1:23" ht="21.75" customHeight="1" x14ac:dyDescent="0.2">
      <c r="A28" s="33" t="s">
        <v>30</v>
      </c>
      <c r="B28" s="33"/>
      <c r="D28" s="13">
        <v>0</v>
      </c>
      <c r="F28" s="13">
        <v>-927648416</v>
      </c>
      <c r="H28" s="13">
        <v>0</v>
      </c>
      <c r="J28" s="13">
        <f t="shared" si="0"/>
        <v>-927648416</v>
      </c>
      <c r="L28" s="14">
        <f>J28/درآمد!$F$11*100</f>
        <v>0.40634798151398949</v>
      </c>
      <c r="N28" s="13">
        <v>0</v>
      </c>
      <c r="P28" s="34">
        <v>-1865343566</v>
      </c>
      <c r="Q28" s="34"/>
      <c r="S28" s="13">
        <v>0</v>
      </c>
      <c r="U28" s="13">
        <f t="shared" si="1"/>
        <v>-1865343566</v>
      </c>
      <c r="W28" s="14">
        <f t="shared" si="2"/>
        <v>-0.75320491700175707</v>
      </c>
    </row>
    <row r="29" spans="1:23" ht="21.75" customHeight="1" x14ac:dyDescent="0.2">
      <c r="A29" s="33" t="s">
        <v>35</v>
      </c>
      <c r="B29" s="33"/>
      <c r="D29" s="13">
        <v>0</v>
      </c>
      <c r="F29" s="13">
        <v>-11177613878</v>
      </c>
      <c r="H29" s="13">
        <v>0</v>
      </c>
      <c r="J29" s="13">
        <f t="shared" si="0"/>
        <v>-11177613878</v>
      </c>
      <c r="L29" s="14">
        <f>J29/درآمد!$F$11*100</f>
        <v>4.8962524585047706</v>
      </c>
      <c r="N29" s="13">
        <v>0</v>
      </c>
      <c r="P29" s="34">
        <v>-16591134301</v>
      </c>
      <c r="Q29" s="34"/>
      <c r="S29" s="13">
        <v>0</v>
      </c>
      <c r="U29" s="13">
        <f t="shared" si="1"/>
        <v>-16591134301</v>
      </c>
      <c r="W29" s="14">
        <f t="shared" si="2"/>
        <v>-6.6993148940100982</v>
      </c>
    </row>
    <row r="30" spans="1:23" ht="21.75" customHeight="1" x14ac:dyDescent="0.2">
      <c r="A30" s="33" t="s">
        <v>22</v>
      </c>
      <c r="B30" s="33"/>
      <c r="D30" s="13">
        <v>0</v>
      </c>
      <c r="F30" s="13">
        <v>-20735342175</v>
      </c>
      <c r="H30" s="13">
        <v>0</v>
      </c>
      <c r="J30" s="13">
        <f t="shared" si="0"/>
        <v>-20735342175</v>
      </c>
      <c r="L30" s="14">
        <f>J30/درآمد!$F$11*100</f>
        <v>9.0829287189912549</v>
      </c>
      <c r="N30" s="13">
        <v>0</v>
      </c>
      <c r="P30" s="34">
        <v>2399785705</v>
      </c>
      <c r="Q30" s="34"/>
      <c r="S30" s="13">
        <v>0</v>
      </c>
      <c r="U30" s="13">
        <f t="shared" si="1"/>
        <v>2399785705</v>
      </c>
      <c r="W30" s="14">
        <f t="shared" si="2"/>
        <v>0.96900668901040832</v>
      </c>
    </row>
    <row r="31" spans="1:23" ht="21.75" customHeight="1" x14ac:dyDescent="0.2">
      <c r="A31" s="33" t="s">
        <v>44</v>
      </c>
      <c r="B31" s="33"/>
      <c r="D31" s="13">
        <v>0</v>
      </c>
      <c r="F31" s="13">
        <v>-7964882735</v>
      </c>
      <c r="H31" s="13">
        <v>0</v>
      </c>
      <c r="J31" s="13">
        <f t="shared" si="0"/>
        <v>-7964882735</v>
      </c>
      <c r="L31" s="14">
        <f>J31/درآمد!$F$11*100</f>
        <v>3.4889446977322001</v>
      </c>
      <c r="N31" s="13">
        <v>0</v>
      </c>
      <c r="P31" s="34">
        <v>-10172929647</v>
      </c>
      <c r="Q31" s="34"/>
      <c r="S31" s="13">
        <v>0</v>
      </c>
      <c r="U31" s="13">
        <f t="shared" si="1"/>
        <v>-10172929647</v>
      </c>
      <c r="W31" s="14">
        <f t="shared" si="2"/>
        <v>-4.1077154740261665</v>
      </c>
    </row>
    <row r="32" spans="1:23" ht="21.75" customHeight="1" x14ac:dyDescent="0.2">
      <c r="A32" s="33" t="s">
        <v>25</v>
      </c>
      <c r="B32" s="33"/>
      <c r="D32" s="13">
        <v>0</v>
      </c>
      <c r="F32" s="13">
        <v>-3065009655</v>
      </c>
      <c r="H32" s="13">
        <v>0</v>
      </c>
      <c r="J32" s="13">
        <f t="shared" si="0"/>
        <v>-3065009655</v>
      </c>
      <c r="L32" s="14">
        <f>J32/درآمد!$F$11*100</f>
        <v>1.3425997017280944</v>
      </c>
      <c r="N32" s="13">
        <v>0</v>
      </c>
      <c r="P32" s="34">
        <v>-3333461863</v>
      </c>
      <c r="Q32" s="34"/>
      <c r="S32" s="13">
        <v>0</v>
      </c>
      <c r="U32" s="13">
        <f t="shared" si="1"/>
        <v>-3333461863</v>
      </c>
      <c r="W32" s="14">
        <f t="shared" si="2"/>
        <v>-1.3460147029286922</v>
      </c>
    </row>
    <row r="33" spans="1:23" ht="21.75" customHeight="1" x14ac:dyDescent="0.2">
      <c r="A33" s="33" t="s">
        <v>39</v>
      </c>
      <c r="B33" s="33"/>
      <c r="D33" s="13">
        <v>0</v>
      </c>
      <c r="F33" s="13">
        <v>-3649050094</v>
      </c>
      <c r="H33" s="13">
        <v>0</v>
      </c>
      <c r="J33" s="13">
        <f t="shared" si="0"/>
        <v>-3649050094</v>
      </c>
      <c r="L33" s="14">
        <f>J33/درآمد!$F$11*100</f>
        <v>1.5984333229760332</v>
      </c>
      <c r="N33" s="13">
        <v>0</v>
      </c>
      <c r="P33" s="34">
        <v>600620047</v>
      </c>
      <c r="Q33" s="34"/>
      <c r="S33" s="13">
        <v>0</v>
      </c>
      <c r="U33" s="13">
        <f t="shared" si="1"/>
        <v>600620047</v>
      </c>
      <c r="W33" s="14">
        <f t="shared" si="2"/>
        <v>0.24252367279466971</v>
      </c>
    </row>
    <row r="34" spans="1:23" ht="21.75" customHeight="1" x14ac:dyDescent="0.2">
      <c r="A34" s="33" t="s">
        <v>24</v>
      </c>
      <c r="B34" s="33"/>
      <c r="D34" s="13">
        <v>0</v>
      </c>
      <c r="F34" s="13">
        <v>-11241863030</v>
      </c>
      <c r="H34" s="13">
        <v>0</v>
      </c>
      <c r="J34" s="13">
        <f t="shared" si="0"/>
        <v>-11241863030</v>
      </c>
      <c r="L34" s="14">
        <f>J34/درآمد!$F$11*100</f>
        <v>4.9243962172595808</v>
      </c>
      <c r="N34" s="13">
        <v>0</v>
      </c>
      <c r="P34" s="34">
        <v>-25219348972</v>
      </c>
      <c r="Q34" s="34"/>
      <c r="S34" s="13">
        <v>0</v>
      </c>
      <c r="U34" s="13">
        <f t="shared" si="1"/>
        <v>-25219348972</v>
      </c>
      <c r="W34" s="14">
        <f t="shared" si="2"/>
        <v>-10.183291697854232</v>
      </c>
    </row>
    <row r="35" spans="1:23" ht="21.75" customHeight="1" x14ac:dyDescent="0.2">
      <c r="A35" s="33" t="s">
        <v>27</v>
      </c>
      <c r="B35" s="33"/>
      <c r="D35" s="13">
        <v>0</v>
      </c>
      <c r="F35" s="13">
        <v>-898610825</v>
      </c>
      <c r="H35" s="13">
        <v>0</v>
      </c>
      <c r="J35" s="13">
        <f t="shared" si="0"/>
        <v>-898610825</v>
      </c>
      <c r="L35" s="14">
        <f>J35/درآمد!$F$11*100</f>
        <v>0.39362832793903119</v>
      </c>
      <c r="N35" s="13">
        <v>0</v>
      </c>
      <c r="P35" s="34">
        <v>-3298366749</v>
      </c>
      <c r="Q35" s="34"/>
      <c r="S35" s="13">
        <v>0</v>
      </c>
      <c r="U35" s="13">
        <f t="shared" si="1"/>
        <v>-3298366749</v>
      </c>
      <c r="W35" s="14">
        <f t="shared" si="2"/>
        <v>-1.331843687513971</v>
      </c>
    </row>
    <row r="36" spans="1:23" ht="21.75" customHeight="1" x14ac:dyDescent="0.2">
      <c r="A36" s="33" t="s">
        <v>38</v>
      </c>
      <c r="B36" s="33"/>
      <c r="D36" s="13">
        <v>0</v>
      </c>
      <c r="F36" s="13">
        <v>-17756663631</v>
      </c>
      <c r="H36" s="13">
        <v>0</v>
      </c>
      <c r="J36" s="13">
        <f t="shared" si="0"/>
        <v>-17756663631</v>
      </c>
      <c r="L36" s="14">
        <f>J36/درآمد!$F$11*100</f>
        <v>7.7781455780330004</v>
      </c>
      <c r="N36" s="13">
        <v>0</v>
      </c>
      <c r="P36" s="34">
        <v>-31844257792</v>
      </c>
      <c r="Q36" s="34"/>
      <c r="S36" s="13">
        <v>0</v>
      </c>
      <c r="U36" s="13">
        <f t="shared" si="1"/>
        <v>-31844257792</v>
      </c>
      <c r="W36" s="14">
        <f t="shared" si="2"/>
        <v>-12.858355953503697</v>
      </c>
    </row>
    <row r="37" spans="1:23" ht="21.75" customHeight="1" x14ac:dyDescent="0.2">
      <c r="A37" s="33" t="s">
        <v>36</v>
      </c>
      <c r="B37" s="33"/>
      <c r="D37" s="13">
        <v>0</v>
      </c>
      <c r="F37" s="13">
        <v>-12145157006</v>
      </c>
      <c r="H37" s="13">
        <v>0</v>
      </c>
      <c r="J37" s="13">
        <f t="shared" si="0"/>
        <v>-12145157006</v>
      </c>
      <c r="L37" s="14">
        <f>J37/درآمد!$F$11*100</f>
        <v>5.3200759570515865</v>
      </c>
      <c r="N37" s="13">
        <v>0</v>
      </c>
      <c r="P37" s="34">
        <v>-14994955097</v>
      </c>
      <c r="Q37" s="34"/>
      <c r="S37" s="13">
        <v>0</v>
      </c>
      <c r="U37" s="13">
        <f t="shared" si="1"/>
        <v>-14994955097</v>
      </c>
      <c r="W37" s="14">
        <f t="shared" si="2"/>
        <v>-6.054795542839404</v>
      </c>
    </row>
    <row r="38" spans="1:23" ht="21.75" customHeight="1" x14ac:dyDescent="0.2">
      <c r="A38" s="33" t="s">
        <v>34</v>
      </c>
      <c r="B38" s="33"/>
      <c r="D38" s="13">
        <v>0</v>
      </c>
      <c r="F38" s="13">
        <v>-1486545535</v>
      </c>
      <c r="H38" s="13">
        <v>0</v>
      </c>
      <c r="J38" s="13">
        <f t="shared" si="0"/>
        <v>-1486545535</v>
      </c>
      <c r="L38" s="14">
        <f>J38/درآمد!$F$11*100</f>
        <v>0.65116779930542523</v>
      </c>
      <c r="N38" s="13">
        <v>0</v>
      </c>
      <c r="P38" s="34">
        <v>-2390971475</v>
      </c>
      <c r="Q38" s="34"/>
      <c r="S38" s="13">
        <v>0</v>
      </c>
      <c r="U38" s="13">
        <f t="shared" si="1"/>
        <v>-2390971475</v>
      </c>
      <c r="W38" s="14">
        <f t="shared" si="2"/>
        <v>-0.96544760129241725</v>
      </c>
    </row>
    <row r="39" spans="1:23" ht="21.75" customHeight="1" x14ac:dyDescent="0.2">
      <c r="A39" s="33" t="s">
        <v>32</v>
      </c>
      <c r="B39" s="33"/>
      <c r="D39" s="13">
        <v>0</v>
      </c>
      <c r="F39" s="13">
        <v>-7616040635</v>
      </c>
      <c r="H39" s="13">
        <v>0</v>
      </c>
      <c r="J39" s="13">
        <f t="shared" si="0"/>
        <v>-7616040635</v>
      </c>
      <c r="L39" s="14">
        <f>J39/درآمد!$F$11*100</f>
        <v>3.3361375773219377</v>
      </c>
      <c r="N39" s="13">
        <v>0</v>
      </c>
      <c r="P39" s="34">
        <v>-17265424667</v>
      </c>
      <c r="Q39" s="34"/>
      <c r="S39" s="13">
        <v>0</v>
      </c>
      <c r="U39" s="13">
        <f t="shared" si="1"/>
        <v>-17265424667</v>
      </c>
      <c r="W39" s="14">
        <f t="shared" si="2"/>
        <v>-6.9715858195464593</v>
      </c>
    </row>
    <row r="40" spans="1:23" ht="21.75" customHeight="1" x14ac:dyDescent="0.2">
      <c r="A40" s="33" t="s">
        <v>40</v>
      </c>
      <c r="B40" s="33"/>
      <c r="D40" s="13">
        <v>0</v>
      </c>
      <c r="F40" s="13">
        <v>-4388208370</v>
      </c>
      <c r="H40" s="13">
        <v>0</v>
      </c>
      <c r="J40" s="13">
        <f t="shared" si="0"/>
        <v>-4388208370</v>
      </c>
      <c r="L40" s="14">
        <f>J40/درآمد!$F$11*100</f>
        <v>1.9222149069160852</v>
      </c>
      <c r="N40" s="13">
        <v>0</v>
      </c>
      <c r="P40" s="34">
        <v>-11866704325</v>
      </c>
      <c r="Q40" s="34"/>
      <c r="S40" s="13">
        <v>0</v>
      </c>
      <c r="U40" s="13">
        <f t="shared" si="1"/>
        <v>-11866704325</v>
      </c>
      <c r="W40" s="14">
        <f t="shared" si="2"/>
        <v>-4.7916427885521315</v>
      </c>
    </row>
    <row r="41" spans="1:23" ht="21.75" customHeight="1" x14ac:dyDescent="0.2">
      <c r="A41" s="33" t="s">
        <v>19</v>
      </c>
      <c r="B41" s="33"/>
      <c r="D41" s="13">
        <v>0</v>
      </c>
      <c r="F41" s="13">
        <v>-4026150825</v>
      </c>
      <c r="H41" s="13">
        <v>0</v>
      </c>
      <c r="J41" s="13">
        <f t="shared" si="0"/>
        <v>-4026150825</v>
      </c>
      <c r="L41" s="14">
        <f>J41/درآمد!$F$11*100</f>
        <v>1.7636188805928317</v>
      </c>
      <c r="N41" s="13">
        <v>0</v>
      </c>
      <c r="P41" s="34">
        <v>-4558632159</v>
      </c>
      <c r="Q41" s="34"/>
      <c r="S41" s="13">
        <v>0</v>
      </c>
      <c r="U41" s="13">
        <f t="shared" si="1"/>
        <v>-4558632159</v>
      </c>
      <c r="W41" s="14">
        <f t="shared" si="2"/>
        <v>-1.8407247970538931</v>
      </c>
    </row>
    <row r="42" spans="1:23" ht="21.75" customHeight="1" x14ac:dyDescent="0.2">
      <c r="A42" s="33" t="s">
        <v>29</v>
      </c>
      <c r="B42" s="33"/>
      <c r="D42" s="13">
        <v>0</v>
      </c>
      <c r="F42" s="13">
        <v>-3960149570</v>
      </c>
      <c r="H42" s="13">
        <v>0</v>
      </c>
      <c r="J42" s="13">
        <f t="shared" si="0"/>
        <v>-3960149570</v>
      </c>
      <c r="L42" s="14">
        <f>J42/درآمد!$F$11*100</f>
        <v>1.7347076289978738</v>
      </c>
      <c r="N42" s="13">
        <v>0</v>
      </c>
      <c r="P42" s="34">
        <v>-8315045946</v>
      </c>
      <c r="Q42" s="34"/>
      <c r="S42" s="13">
        <v>0</v>
      </c>
      <c r="U42" s="13">
        <f t="shared" si="1"/>
        <v>-8315045946</v>
      </c>
      <c r="W42" s="14">
        <f t="shared" si="2"/>
        <v>-3.357522767268454</v>
      </c>
    </row>
    <row r="43" spans="1:23" ht="21.75" customHeight="1" x14ac:dyDescent="0.2">
      <c r="A43" s="33" t="s">
        <v>37</v>
      </c>
      <c r="B43" s="33"/>
      <c r="D43" s="13">
        <v>0</v>
      </c>
      <c r="F43" s="13">
        <v>-4774422529</v>
      </c>
      <c r="H43" s="13">
        <v>0</v>
      </c>
      <c r="J43" s="13">
        <f t="shared" si="0"/>
        <v>-4774422529</v>
      </c>
      <c r="L43" s="14">
        <f>J43/درآمد!$F$11*100</f>
        <v>2.0913925190748852</v>
      </c>
      <c r="N43" s="13">
        <v>0</v>
      </c>
      <c r="P43" s="34">
        <v>-8809145793</v>
      </c>
      <c r="Q43" s="34"/>
      <c r="S43" s="13">
        <v>0</v>
      </c>
      <c r="U43" s="13">
        <f t="shared" si="1"/>
        <v>-8809145793</v>
      </c>
      <c r="W43" s="14">
        <f t="shared" si="2"/>
        <v>-3.5570347719380626</v>
      </c>
    </row>
    <row r="44" spans="1:23" ht="21.75" customHeight="1" x14ac:dyDescent="0.2">
      <c r="A44" s="35" t="s">
        <v>23</v>
      </c>
      <c r="B44" s="35"/>
      <c r="D44" s="16">
        <v>0</v>
      </c>
      <c r="F44" s="16">
        <f>-7904930449-29</f>
        <v>-7904930478</v>
      </c>
      <c r="H44" s="16">
        <v>0</v>
      </c>
      <c r="J44" s="13">
        <f t="shared" si="0"/>
        <v>-7904930478</v>
      </c>
      <c r="L44" s="14">
        <f>J44/درآمد!$F$11*100</f>
        <v>3.4626831548901347</v>
      </c>
      <c r="N44" s="16">
        <v>0</v>
      </c>
      <c r="P44" s="34">
        <f>-12922555970-26</f>
        <v>-12922555996</v>
      </c>
      <c r="Q44" s="36"/>
      <c r="S44" s="16">
        <v>0</v>
      </c>
      <c r="U44" s="13">
        <f t="shared" si="1"/>
        <v>-12922555996</v>
      </c>
      <c r="W44" s="14">
        <f t="shared" si="2"/>
        <v>-5.2179839112907622</v>
      </c>
    </row>
    <row r="45" spans="1:23" ht="21.75" customHeight="1" x14ac:dyDescent="0.2">
      <c r="A45" s="37" t="s">
        <v>52</v>
      </c>
      <c r="B45" s="37"/>
      <c r="D45" s="18">
        <v>308631826</v>
      </c>
      <c r="F45" s="18">
        <f>SUM(F9:F44)</f>
        <v>-228733000866</v>
      </c>
      <c r="H45" s="18">
        <v>0</v>
      </c>
      <c r="J45" s="18">
        <f>SUM(J9:J44)</f>
        <v>-228424369040</v>
      </c>
      <c r="L45" s="19">
        <f>SUM(L9:L44)</f>
        <v>100.05922468799928</v>
      </c>
      <c r="N45" s="18">
        <v>19077940963</v>
      </c>
      <c r="Q45" s="18">
        <f>SUM(P9:Q44)</f>
        <v>-273738537255</v>
      </c>
      <c r="S45" s="18">
        <v>6431968172</v>
      </c>
      <c r="U45" s="18">
        <f>SUM(U9:U44)</f>
        <v>-248228628120</v>
      </c>
      <c r="W45" s="19">
        <f>SUM(W9:W44)</f>
        <v>-100.23195010746058</v>
      </c>
    </row>
    <row r="47" spans="1:23" x14ac:dyDescent="0.2">
      <c r="D47" s="22"/>
      <c r="F47" s="22"/>
      <c r="H47" s="22"/>
      <c r="N47" s="22"/>
      <c r="Q47" s="22"/>
      <c r="S47" s="22"/>
    </row>
    <row r="48" spans="1:23" x14ac:dyDescent="0.2">
      <c r="D48" s="22"/>
      <c r="F48" s="22"/>
    </row>
    <row r="49" spans="4:19" x14ac:dyDescent="0.2">
      <c r="N49" s="22"/>
      <c r="O49" s="22"/>
      <c r="P49" s="22"/>
      <c r="Q49" s="22"/>
      <c r="R49" s="22"/>
      <c r="S49" s="22"/>
    </row>
    <row r="51" spans="4:19" x14ac:dyDescent="0.2">
      <c r="D51" s="22"/>
      <c r="E51" s="22"/>
      <c r="F51" s="22"/>
    </row>
  </sheetData>
  <mergeCells count="83">
    <mergeCell ref="A43:B43"/>
    <mergeCell ref="P43:Q43"/>
    <mergeCell ref="A44:B44"/>
    <mergeCell ref="P44:Q44"/>
    <mergeCell ref="A45:B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workbookViewId="0">
      <selection activeCell="F12" sqref="F12:G1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style="9" customWidth="1"/>
    <col min="5" max="5" width="1.28515625" style="9" customWidth="1"/>
    <col min="6" max="6" width="20.7109375" style="9" customWidth="1"/>
    <col min="7" max="7" width="1.28515625" style="9" customWidth="1"/>
    <col min="8" max="8" width="19.42578125" style="9" customWidth="1"/>
    <col min="9" max="9" width="1.28515625" style="9" customWidth="1"/>
    <col min="10" max="10" width="19.42578125" style="9" customWidth="1"/>
    <col min="11" max="11" width="0.28515625" customWidth="1"/>
  </cols>
  <sheetData>
    <row r="1" spans="1:1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2">
      <c r="A2" s="27" t="s">
        <v>69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2"/>
    <row r="5" spans="1:10" ht="14.45" customHeight="1" x14ac:dyDescent="0.2">
      <c r="A5" s="1" t="s">
        <v>93</v>
      </c>
      <c r="B5" s="28" t="s">
        <v>94</v>
      </c>
      <c r="C5" s="28"/>
      <c r="D5" s="28"/>
      <c r="E5" s="28"/>
      <c r="F5" s="28"/>
      <c r="G5" s="28"/>
      <c r="H5" s="28"/>
      <c r="I5" s="28"/>
      <c r="J5" s="28"/>
    </row>
    <row r="6" spans="1:10" ht="22.5" customHeight="1" x14ac:dyDescent="0.2">
      <c r="D6" s="29" t="s">
        <v>84</v>
      </c>
      <c r="E6" s="29"/>
      <c r="F6" s="29"/>
      <c r="H6" s="29" t="s">
        <v>85</v>
      </c>
      <c r="I6" s="29"/>
      <c r="J6" s="29"/>
    </row>
    <row r="7" spans="1:10" ht="46.5" customHeight="1" x14ac:dyDescent="0.2">
      <c r="A7" s="29" t="s">
        <v>95</v>
      </c>
      <c r="B7" s="29"/>
      <c r="D7" s="8" t="s">
        <v>96</v>
      </c>
      <c r="E7" s="10"/>
      <c r="F7" s="8" t="s">
        <v>97</v>
      </c>
      <c r="H7" s="8" t="s">
        <v>96</v>
      </c>
      <c r="I7" s="10"/>
      <c r="J7" s="8" t="s">
        <v>97</v>
      </c>
    </row>
    <row r="8" spans="1:10" ht="21.75" customHeight="1" x14ac:dyDescent="0.2">
      <c r="A8" s="31" t="s">
        <v>121</v>
      </c>
      <c r="B8" s="31"/>
      <c r="D8" s="11">
        <v>28336639</v>
      </c>
      <c r="F8" s="12">
        <f>D8/D10*100</f>
        <v>20.873822013089615</v>
      </c>
      <c r="H8" s="11">
        <v>29258809</v>
      </c>
      <c r="J8" s="12">
        <f>H8/$H$10*100</f>
        <v>14.339588932237115</v>
      </c>
    </row>
    <row r="9" spans="1:10" ht="21.75" customHeight="1" x14ac:dyDescent="0.2">
      <c r="A9" s="35" t="s">
        <v>122</v>
      </c>
      <c r="B9" s="35"/>
      <c r="D9" s="16">
        <v>107415400</v>
      </c>
      <c r="F9" s="17">
        <f>D9/D10*100</f>
        <v>79.126177986910378</v>
      </c>
      <c r="H9" s="16">
        <v>174783365</v>
      </c>
      <c r="J9" s="17">
        <f>H9/$H$10*100</f>
        <v>85.660411067762894</v>
      </c>
    </row>
    <row r="10" spans="1:10" ht="21.75" customHeight="1" x14ac:dyDescent="0.2">
      <c r="A10" s="37" t="s">
        <v>52</v>
      </c>
      <c r="B10" s="37"/>
      <c r="D10" s="18">
        <v>135752039</v>
      </c>
      <c r="F10" s="18">
        <f>SUM(F8:F9)</f>
        <v>100</v>
      </c>
      <c r="H10" s="18">
        <v>204042174</v>
      </c>
      <c r="J10" s="18">
        <f>SUM(J8:J9)</f>
        <v>100.00000000000001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5"/>
  <sheetViews>
    <sheetView rightToLeft="1" workbookViewId="0">
      <selection activeCell="D15" sqref="D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style="9" customWidth="1"/>
    <col min="5" max="5" width="1.28515625" style="9" customWidth="1"/>
    <col min="6" max="6" width="19.42578125" style="9" customWidth="1"/>
    <col min="7" max="7" width="0.28515625" customWidth="1"/>
  </cols>
  <sheetData>
    <row r="1" spans="1:6" ht="29.1" customHeight="1" x14ac:dyDescent="0.2">
      <c r="A1" s="27" t="s">
        <v>0</v>
      </c>
      <c r="B1" s="27"/>
      <c r="C1" s="27"/>
      <c r="D1" s="27"/>
      <c r="E1" s="27"/>
      <c r="F1" s="27"/>
    </row>
    <row r="2" spans="1:6" ht="21.75" customHeight="1" x14ac:dyDescent="0.2">
      <c r="A2" s="27" t="s">
        <v>69</v>
      </c>
      <c r="B2" s="27"/>
      <c r="C2" s="27"/>
      <c r="D2" s="27"/>
      <c r="E2" s="27"/>
      <c r="F2" s="27"/>
    </row>
    <row r="3" spans="1:6" ht="21.75" customHeight="1" x14ac:dyDescent="0.2">
      <c r="A3" s="27" t="s">
        <v>2</v>
      </c>
      <c r="B3" s="27"/>
      <c r="C3" s="27"/>
      <c r="D3" s="27"/>
      <c r="E3" s="27"/>
      <c r="F3" s="27"/>
    </row>
    <row r="4" spans="1:6" ht="14.45" customHeight="1" x14ac:dyDescent="0.2"/>
    <row r="5" spans="1:6" ht="29.1" customHeight="1" x14ac:dyDescent="0.2">
      <c r="A5" s="1" t="s">
        <v>98</v>
      </c>
      <c r="B5" s="28" t="s">
        <v>80</v>
      </c>
      <c r="C5" s="28"/>
      <c r="D5" s="28"/>
      <c r="E5" s="28"/>
      <c r="F5" s="28"/>
    </row>
    <row r="6" spans="1:6" ht="14.45" customHeight="1" x14ac:dyDescent="0.2">
      <c r="D6" s="2" t="s">
        <v>84</v>
      </c>
      <c r="F6" s="2" t="s">
        <v>9</v>
      </c>
    </row>
    <row r="7" spans="1:6" ht="18.75" customHeight="1" x14ac:dyDescent="0.2">
      <c r="A7" s="29" t="s">
        <v>80</v>
      </c>
      <c r="B7" s="29"/>
      <c r="D7" s="3" t="s">
        <v>66</v>
      </c>
      <c r="F7" s="3" t="s">
        <v>66</v>
      </c>
    </row>
    <row r="8" spans="1:6" ht="21.75" customHeight="1" x14ac:dyDescent="0.2">
      <c r="A8" s="31" t="s">
        <v>80</v>
      </c>
      <c r="B8" s="31"/>
      <c r="D8" s="11">
        <v>0</v>
      </c>
      <c r="F8" s="11">
        <v>272850152</v>
      </c>
    </row>
    <row r="9" spans="1:6" ht="21.75" customHeight="1" x14ac:dyDescent="0.2">
      <c r="A9" s="33" t="s">
        <v>99</v>
      </c>
      <c r="B9" s="33"/>
      <c r="D9" s="13">
        <v>0</v>
      </c>
      <c r="F9" s="13">
        <v>1621402</v>
      </c>
    </row>
    <row r="10" spans="1:6" ht="21.75" customHeight="1" x14ac:dyDescent="0.2">
      <c r="A10" s="35" t="s">
        <v>100</v>
      </c>
      <c r="B10" s="35"/>
      <c r="D10" s="16">
        <v>0</v>
      </c>
      <c r="F10" s="16">
        <v>98529845</v>
      </c>
    </row>
    <row r="11" spans="1:6" ht="21.75" customHeight="1" x14ac:dyDescent="0.2">
      <c r="A11" s="37" t="s">
        <v>52</v>
      </c>
      <c r="B11" s="37"/>
      <c r="D11" s="18">
        <v>0</v>
      </c>
      <c r="F11" s="18">
        <v>373001399</v>
      </c>
    </row>
    <row r="13" spans="1:6" x14ac:dyDescent="0.2">
      <c r="F13" s="22"/>
    </row>
    <row r="15" spans="1:6" x14ac:dyDescent="0.2">
      <c r="F15" s="2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7"/>
  <sheetViews>
    <sheetView rightToLeft="1" workbookViewId="0">
      <selection activeCell="M14" sqref="M14:O17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9" customWidth="1"/>
    <col min="4" max="4" width="1.28515625" style="9" customWidth="1"/>
    <col min="5" max="5" width="20.7109375" style="9" customWidth="1"/>
    <col min="6" max="6" width="1.28515625" style="9" customWidth="1"/>
    <col min="7" max="7" width="15.5703125" style="9" customWidth="1"/>
    <col min="8" max="8" width="1.28515625" style="9" customWidth="1"/>
    <col min="9" max="9" width="14.28515625" style="9" customWidth="1"/>
    <col min="10" max="10" width="1.28515625" style="9" customWidth="1"/>
    <col min="11" max="11" width="10.85546875" style="9" bestFit="1" customWidth="1"/>
    <col min="12" max="12" width="1.28515625" style="9" customWidth="1"/>
    <col min="13" max="13" width="20" style="9" bestFit="1" customWidth="1"/>
    <col min="14" max="14" width="1.28515625" style="9" customWidth="1"/>
    <col min="15" max="15" width="19" style="9" bestFit="1" customWidth="1"/>
    <col min="16" max="16" width="1.28515625" style="9" customWidth="1"/>
    <col min="17" max="17" width="12" style="9" bestFit="1" customWidth="1"/>
    <col min="18" max="18" width="1.28515625" style="9" customWidth="1"/>
    <col min="19" max="19" width="15.5703125" style="9" customWidth="1"/>
    <col min="20" max="20" width="0.28515625" customWidth="1"/>
  </cols>
  <sheetData>
    <row r="1" spans="1:1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2">
      <c r="A2" s="27" t="s">
        <v>69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2"/>
    <row r="5" spans="1:19" ht="14.45" customHeight="1" x14ac:dyDescent="0.2">
      <c r="A5" s="28" t="s">
        <v>87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ht="21.75" customHeight="1" x14ac:dyDescent="0.2">
      <c r="A6" s="29" t="s">
        <v>53</v>
      </c>
      <c r="C6" s="29" t="s">
        <v>101</v>
      </c>
      <c r="D6" s="29"/>
      <c r="E6" s="29"/>
      <c r="F6" s="29"/>
      <c r="G6" s="29"/>
      <c r="I6" s="29" t="s">
        <v>84</v>
      </c>
      <c r="J6" s="29"/>
      <c r="K6" s="29"/>
      <c r="L6" s="29"/>
      <c r="M6" s="29"/>
      <c r="O6" s="29" t="s">
        <v>85</v>
      </c>
      <c r="P6" s="29"/>
      <c r="Q6" s="29"/>
      <c r="R6" s="29"/>
      <c r="S6" s="29"/>
    </row>
    <row r="7" spans="1:19" ht="41.25" customHeight="1" x14ac:dyDescent="0.2">
      <c r="A7" s="29"/>
      <c r="C7" s="8" t="s">
        <v>102</v>
      </c>
      <c r="D7" s="10"/>
      <c r="E7" s="8" t="s">
        <v>103</v>
      </c>
      <c r="F7" s="10"/>
      <c r="G7" s="8" t="s">
        <v>104</v>
      </c>
      <c r="I7" s="8" t="s">
        <v>105</v>
      </c>
      <c r="J7" s="10"/>
      <c r="K7" s="8" t="s">
        <v>106</v>
      </c>
      <c r="L7" s="10"/>
      <c r="M7" s="8" t="s">
        <v>107</v>
      </c>
      <c r="O7" s="8" t="s">
        <v>105</v>
      </c>
      <c r="P7" s="10"/>
      <c r="Q7" s="8" t="s">
        <v>106</v>
      </c>
      <c r="R7" s="10"/>
      <c r="S7" s="8" t="s">
        <v>107</v>
      </c>
    </row>
    <row r="8" spans="1:19" ht="21.75" customHeight="1" x14ac:dyDescent="0.2">
      <c r="A8" s="4" t="s">
        <v>31</v>
      </c>
      <c r="C8" s="20" t="s">
        <v>108</v>
      </c>
      <c r="E8" s="11">
        <v>7370823</v>
      </c>
      <c r="G8" s="11">
        <v>1650</v>
      </c>
      <c r="I8" s="11">
        <v>0</v>
      </c>
      <c r="K8" s="11">
        <v>0</v>
      </c>
      <c r="M8" s="11">
        <v>0</v>
      </c>
      <c r="O8" s="11">
        <v>12161857950</v>
      </c>
      <c r="Q8" s="11">
        <v>0</v>
      </c>
      <c r="S8" s="11">
        <v>12161857950</v>
      </c>
    </row>
    <row r="9" spans="1:19" ht="21.75" customHeight="1" x14ac:dyDescent="0.2">
      <c r="A9" s="5" t="s">
        <v>33</v>
      </c>
      <c r="C9" s="21" t="s">
        <v>109</v>
      </c>
      <c r="E9" s="13">
        <v>2646231</v>
      </c>
      <c r="G9" s="13">
        <v>1500</v>
      </c>
      <c r="I9" s="13">
        <v>0</v>
      </c>
      <c r="K9" s="13">
        <v>0</v>
      </c>
      <c r="M9" s="13">
        <v>0</v>
      </c>
      <c r="O9" s="13">
        <v>3969346500</v>
      </c>
      <c r="Q9" s="13">
        <v>0</v>
      </c>
      <c r="S9" s="13">
        <v>3969346500</v>
      </c>
    </row>
    <row r="10" spans="1:19" ht="21.75" customHeight="1" x14ac:dyDescent="0.2">
      <c r="A10" s="5" t="s">
        <v>46</v>
      </c>
      <c r="C10" s="21" t="s">
        <v>110</v>
      </c>
      <c r="E10" s="13">
        <v>2174134</v>
      </c>
      <c r="G10" s="13">
        <v>1240</v>
      </c>
      <c r="I10" s="13">
        <v>0</v>
      </c>
      <c r="K10" s="13">
        <v>0</v>
      </c>
      <c r="M10" s="13">
        <v>0</v>
      </c>
      <c r="O10" s="13">
        <v>2695926160</v>
      </c>
      <c r="Q10" s="13">
        <v>57821473</v>
      </c>
      <c r="S10" s="13">
        <v>2638104687</v>
      </c>
    </row>
    <row r="11" spans="1:19" ht="21.75" customHeight="1" x14ac:dyDescent="0.2">
      <c r="A11" s="6" t="s">
        <v>50</v>
      </c>
      <c r="C11" s="44" t="s">
        <v>111</v>
      </c>
      <c r="E11" s="41">
        <v>360000</v>
      </c>
      <c r="G11" s="41">
        <v>1000</v>
      </c>
      <c r="I11" s="16">
        <v>360000000</v>
      </c>
      <c r="K11" s="16">
        <v>51368174</v>
      </c>
      <c r="M11" s="16">
        <v>308631826</v>
      </c>
      <c r="O11" s="16">
        <v>360000000</v>
      </c>
      <c r="Q11" s="16">
        <v>51368174</v>
      </c>
      <c r="S11" s="16">
        <v>308631826</v>
      </c>
    </row>
    <row r="12" spans="1:19" ht="21.75" customHeight="1" x14ac:dyDescent="0.2">
      <c r="A12" s="7" t="s">
        <v>52</v>
      </c>
      <c r="C12" s="41"/>
      <c r="D12" s="45"/>
      <c r="E12" s="41"/>
      <c r="F12" s="45"/>
      <c r="G12" s="41"/>
      <c r="I12" s="18">
        <v>360000000</v>
      </c>
      <c r="K12" s="18">
        <v>51368174</v>
      </c>
      <c r="M12" s="18">
        <v>308631826</v>
      </c>
      <c r="O12" s="18">
        <v>19187130610</v>
      </c>
      <c r="Q12" s="18">
        <v>109189647</v>
      </c>
      <c r="S12" s="18">
        <v>19077940963</v>
      </c>
    </row>
    <row r="14" spans="1:19" x14ac:dyDescent="0.2">
      <c r="K14" s="22"/>
      <c r="M14" s="22"/>
    </row>
    <row r="15" spans="1:19" x14ac:dyDescent="0.2">
      <c r="M15" s="22"/>
      <c r="O15" s="22"/>
      <c r="S15" s="22"/>
    </row>
    <row r="16" spans="1:19" x14ac:dyDescent="0.2">
      <c r="S16" s="22"/>
    </row>
    <row r="17" spans="9:19" x14ac:dyDescent="0.2">
      <c r="I17" s="22"/>
      <c r="S17" s="2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D14" sqref="A14:D16"/>
    </sheetView>
  </sheetViews>
  <sheetFormatPr defaultRowHeight="12.75" x14ac:dyDescent="0.2"/>
  <cols>
    <col min="1" max="1" width="39" customWidth="1"/>
    <col min="2" max="2" width="1.28515625" customWidth="1"/>
    <col min="3" max="3" width="15.28515625" style="9" customWidth="1"/>
    <col min="4" max="4" width="1.28515625" style="9" customWidth="1"/>
    <col min="5" max="5" width="10.7109375" style="9" bestFit="1" customWidth="1"/>
    <col min="6" max="6" width="1.28515625" style="9" customWidth="1"/>
    <col min="7" max="7" width="12.140625" style="9" bestFit="1" customWidth="1"/>
    <col min="8" max="8" width="1.28515625" style="9" customWidth="1"/>
    <col min="9" max="9" width="12.140625" style="9" bestFit="1" customWidth="1"/>
    <col min="10" max="10" width="1.28515625" style="9" customWidth="1"/>
    <col min="11" max="11" width="10.7109375" style="9" bestFit="1" customWidth="1"/>
    <col min="12" max="12" width="1.28515625" style="9" customWidth="1"/>
    <col min="13" max="13" width="15.140625" style="9" customWidth="1"/>
    <col min="14" max="14" width="0.28515625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2">
      <c r="A2" s="27" t="s">
        <v>69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2"/>
    <row r="5" spans="1:13" ht="14.45" customHeight="1" x14ac:dyDescent="0.2">
      <c r="A5" s="28" t="s">
        <v>114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4.45" customHeight="1" x14ac:dyDescent="0.2">
      <c r="A6" s="29" t="s">
        <v>72</v>
      </c>
      <c r="C6" s="29" t="s">
        <v>84</v>
      </c>
      <c r="D6" s="29"/>
      <c r="E6" s="29"/>
      <c r="F6" s="29"/>
      <c r="G6" s="29"/>
      <c r="I6" s="29" t="s">
        <v>85</v>
      </c>
      <c r="J6" s="29"/>
      <c r="K6" s="29"/>
      <c r="L6" s="29"/>
      <c r="M6" s="29"/>
    </row>
    <row r="7" spans="1:13" ht="29.1" customHeight="1" x14ac:dyDescent="0.2">
      <c r="A7" s="29"/>
      <c r="C7" s="8" t="s">
        <v>112</v>
      </c>
      <c r="D7" s="10"/>
      <c r="E7" s="8" t="s">
        <v>106</v>
      </c>
      <c r="F7" s="10"/>
      <c r="G7" s="8" t="s">
        <v>113</v>
      </c>
      <c r="I7" s="8" t="s">
        <v>112</v>
      </c>
      <c r="J7" s="10"/>
      <c r="K7" s="8" t="s">
        <v>106</v>
      </c>
      <c r="L7" s="10"/>
      <c r="M7" s="8" t="s">
        <v>113</v>
      </c>
    </row>
    <row r="8" spans="1:13" ht="21.75" customHeight="1" x14ac:dyDescent="0.2">
      <c r="A8" s="4" t="s">
        <v>121</v>
      </c>
      <c r="C8" s="11">
        <v>28336639</v>
      </c>
      <c r="E8" s="11">
        <v>544</v>
      </c>
      <c r="G8" s="11">
        <f>C8-E8</f>
        <v>28336095</v>
      </c>
      <c r="I8" s="11">
        <v>29258809</v>
      </c>
      <c r="K8" s="11">
        <v>2967</v>
      </c>
      <c r="M8" s="11">
        <f>I8-K8</f>
        <v>29255842</v>
      </c>
    </row>
    <row r="9" spans="1:13" ht="21.75" customHeight="1" x14ac:dyDescent="0.2">
      <c r="A9" s="6" t="s">
        <v>122</v>
      </c>
      <c r="C9" s="16">
        <v>107415400</v>
      </c>
      <c r="E9" s="16">
        <v>547949</v>
      </c>
      <c r="G9" s="16">
        <f>C9-E9</f>
        <v>106867451</v>
      </c>
      <c r="I9" s="16">
        <v>174783365</v>
      </c>
      <c r="K9" s="16">
        <v>2606437</v>
      </c>
      <c r="M9" s="16">
        <f>I9-K9</f>
        <v>172176928</v>
      </c>
    </row>
    <row r="10" spans="1:13" ht="21.75" customHeight="1" x14ac:dyDescent="0.2">
      <c r="A10" s="7" t="s">
        <v>52</v>
      </c>
      <c r="C10" s="18">
        <v>135752039</v>
      </c>
      <c r="E10" s="18">
        <f>SUM(E8:E9)</f>
        <v>548493</v>
      </c>
      <c r="G10" s="18">
        <f>SUM(G8:G9)</f>
        <v>135203546</v>
      </c>
      <c r="I10" s="18">
        <v>204042174</v>
      </c>
      <c r="K10" s="18">
        <f>SUM(K8:K9)</f>
        <v>2609404</v>
      </c>
      <c r="M10" s="18">
        <f>SUM(M8:M9)</f>
        <v>201432770</v>
      </c>
    </row>
    <row r="12" spans="1:13" x14ac:dyDescent="0.2">
      <c r="K12" s="22"/>
    </row>
    <row r="14" spans="1:13" x14ac:dyDescent="0.2">
      <c r="C14" s="22"/>
      <c r="I14" s="22"/>
    </row>
    <row r="15" spans="1:13" x14ac:dyDescent="0.2">
      <c r="K15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Ghazaleh Khademian</cp:lastModifiedBy>
  <dcterms:created xsi:type="dcterms:W3CDTF">2026-04-25T11:37:35Z</dcterms:created>
  <dcterms:modified xsi:type="dcterms:W3CDTF">2026-04-26T09:06:23Z</dcterms:modified>
</cp:coreProperties>
</file>